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57"/>
  <workbookPr codeName="ThisWorkbook"/>
  <mc:AlternateContent xmlns:mc="http://schemas.openxmlformats.org/markup-compatibility/2006">
    <mc:Choice Requires="x15">
      <x15ac:absPath xmlns:x15ac="http://schemas.microsoft.com/office/spreadsheetml/2010/11/ac" url="C:\Users\U000273\Desktop\"/>
    </mc:Choice>
  </mc:AlternateContent>
  <xr:revisionPtr revIDLastSave="0" documentId="13_ncr:1_{7F3DF590-CD7C-478F-A178-26078AE1FE9F}" xr6:coauthVersionLast="36" xr6:coauthVersionMax="47" xr10:uidLastSave="{00000000-0000-0000-0000-000000000000}"/>
  <workbookProtection workbookAlgorithmName="SHA-512" workbookHashValue="x3sZOv942AdNgoQcm61/TdOeuWniHjWIJs+5FZDoCPLglyx1P50ANUS2QCqX79z31BgUGHXbkmPRkVB0GquIqA==" workbookSaltValue="BiGFeanqxb8MYDtQwbqKMw==" workbookSpinCount="100000" lockStructure="1"/>
  <bookViews>
    <workbookView xWindow="-105" yWindow="-105" windowWidth="23250" windowHeight="12450" tabRatio="886" xr2:uid="{00000000-000D-0000-FFFF-FFFF00000000}"/>
  </bookViews>
  <sheets>
    <sheet name="実施計画様式" sheetId="19" r:id="rId1"/>
    <sheet name="―" sheetId="6" state="hidden" r:id="rId2"/>
    <sheet name="分岐管理シート" sheetId="25" state="hidden" r:id="rId3"/>
    <sheet name="別表１（住民税均等割非課税世帯）" sheetId="24" r:id="rId4"/>
    <sheet name="別表２（住民税均等割のみ課税世帯）" sheetId="34" r:id="rId5"/>
    <sheet name="別表３（こども加算）" sheetId="32" r:id="rId6"/>
    <sheet name="基金調べ" sheetId="21" r:id="rId7"/>
    <sheet name="【チェックリスト】 " sheetId="20" r:id="rId8"/>
    <sheet name="自動作成" sheetId="29" state="hidden" r:id="rId9"/>
    <sheet name="朱色変色" sheetId="16" state="hidden" r:id="rId10"/>
    <sheet name="計算用" sheetId="22" state="hidden" r:id="rId11"/>
    <sheet name="自治体コード" sheetId="7" state="hidden" r:id="rId12"/>
    <sheet name="参考資料1_対象分野リスト" sheetId="26" state="hidden" r:id="rId13"/>
  </sheets>
  <definedNames>
    <definedName name="_xlnm._FilterDatabase" localSheetId="0" hidden="1">実施計画様式!$A$71:$CB$480</definedName>
    <definedName name="_xlnm.Print_Area" localSheetId="7">'【チェックリスト】 '!$A$1:$E$54</definedName>
    <definedName name="_xlnm.Print_Area" localSheetId="6">基金調べ!$A$1:$J$18</definedName>
    <definedName name="_xlnm.Print_Area" localSheetId="0">実施計画様式!$A$1:$AQ$486</definedName>
    <definedName name="_xlnm.Print_Area" localSheetId="3">'別表１（住民税均等割非課税世帯）'!$A$1:$F$71</definedName>
    <definedName name="_xlnm.Print_Area" localSheetId="4">'別表２（住民税均等割のみ課税世帯）'!$A$1:$F$71</definedName>
    <definedName name="_xlnm.Print_Area" localSheetId="5">'別表３（こども加算）'!$A$1:$F$72</definedName>
    <definedName name="_xlnm.Print_Area" localSheetId="1">―!$A$1:$AQ$48</definedName>
    <definedName name="_xlnm.Print_Titles" localSheetId="6">基金調べ!$2:$2</definedName>
    <definedName name="_xlnm.Print_Titles" localSheetId="0">実施計画様式!$68:$71</definedName>
    <definedName name="エネルギー・食料品価格等の物価高騰の影響を受けた生活者等に対して事業の効果が直接及ぶ">―!$G$2</definedName>
    <definedName name="確認シート_○" localSheetId="5">#REF!</definedName>
    <definedName name="確認シート_○">#REF!</definedName>
    <definedName name="基金_通常">―!$S$2:$S$3</definedName>
    <definedName name="基金_低所得">―!$U$5</definedName>
    <definedName name="基金の要件">―!$AF$2:$AF$4</definedName>
    <definedName name="経済対策との関係">―!$K$2</definedName>
    <definedName name="個人を対象とした給付金等">―!$S$2:$S$3</definedName>
    <definedName name="個人を対象とした給付金等_低所得">―!$S$5</definedName>
    <definedName name="国の予算年度">―!$A$2:$A$3</definedName>
    <definedName name="国の予算年度_R5全部">―!$A$14:$A$16</definedName>
    <definedName name="国の予算年度_補正">―!$A$5</definedName>
    <definedName name="国の予算年度_補正_予備">―!$A$9</definedName>
    <definedName name="国の予算年度_予備">―!$A$7</definedName>
    <definedName name="国の予算年度_予備or補正_予備">―!$A$11:$A$12</definedName>
    <definedName name="国庫補助事業の名称" localSheetId="5">#REF!</definedName>
    <definedName name="国庫補助事業の名称">#REF!</definedName>
    <definedName name="子ども加算給付のための費用以外には使用していない">―!$AJ$6</definedName>
    <definedName name="事業始期_通常">―!$W$2:$W$13</definedName>
    <definedName name="事業終期_基金">―!$Y$15:$Y$27</definedName>
    <definedName name="事業終期_通常">―!$Y$2:$Y$13</definedName>
    <definedName name="種類_推奨事業メニュー">―!$O$2:$O$10</definedName>
    <definedName name="住民税均等割のみ課税世帯への給付のための費用以外には使用していない">―!$AJ$4</definedName>
    <definedName name="住民税均等割非課税世帯への給付のための費用以外には使用していない">―!$AJ$2</definedName>
    <definedName name="対象外経費に臨時交付金を充当していない">―!$M$2:$M$2</definedName>
    <definedName name="対象分野">参考資料1_対象分野リスト!$C$3:$C$24</definedName>
    <definedName name="対象分野_低">参考資料1_対象分野リスト!$F$3</definedName>
    <definedName name="地方単独事業">―!$E$2</definedName>
    <definedName name="低_推奨事業メニュー">―!$O$12</definedName>
    <definedName name="低所得世帯支援_周知方法">―!$AN$2:$AN$7</definedName>
    <definedName name="低所得世帯支援_目標">―!$AL$2:$AL$5</definedName>
    <definedName name="特定事業者等支援">―!$Q$2:$Q$3</definedName>
    <definedName name="特定事業者等支援_低所得">―!$Q$5</definedName>
    <definedName name="分類無し1">―!$AP$2:$AP$3</definedName>
    <definedName name="予算区分_通常">―!$AA$2:$AA$4</definedName>
    <definedName name="臨時の措置であることが分かる名称">―!$I$2</definedName>
    <definedName name="枠_2つ以上">―!$C$29:$D$32</definedName>
    <definedName name="枠_給付支援">―!$C$34</definedName>
    <definedName name="枠_指定範囲外">―!$C$36:$C$38</definedName>
    <definedName name="枠_推奨">―!$C$27</definedName>
    <definedName name="枠_推奨_補足">―!$C$15</definedName>
    <definedName name="枠_補正_予備パターン">―!$C$23:$C$25</definedName>
    <definedName name="枠_補正パターン">―!$C$17:$C$19</definedName>
    <definedName name="枠_補足">―!$C$13</definedName>
    <definedName name="枠_予備パターン">―!$C$21</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88" i="25" l="1"/>
  <c r="E89" i="25"/>
  <c r="E90" i="25"/>
  <c r="E91" i="25"/>
  <c r="E92" i="25"/>
  <c r="E93" i="25"/>
  <c r="E94" i="25"/>
  <c r="E95" i="25"/>
  <c r="E96" i="25"/>
  <c r="E97" i="25"/>
  <c r="E98" i="25"/>
  <c r="E99" i="25"/>
  <c r="E100" i="25"/>
  <c r="E101" i="25"/>
  <c r="E102" i="25"/>
  <c r="E103" i="25"/>
  <c r="E104" i="25"/>
  <c r="E105" i="25"/>
  <c r="E106" i="25"/>
  <c r="E107" i="25"/>
  <c r="E108" i="25"/>
  <c r="E109" i="25"/>
  <c r="E110" i="25"/>
  <c r="E111" i="25"/>
  <c r="E112" i="25"/>
  <c r="E113" i="25"/>
  <c r="E114" i="25"/>
  <c r="E115" i="25"/>
  <c r="E116" i="25"/>
  <c r="E117" i="25"/>
  <c r="E118" i="25"/>
  <c r="E119" i="25"/>
  <c r="E120" i="25"/>
  <c r="E121" i="25"/>
  <c r="E122" i="25"/>
  <c r="E123" i="25"/>
  <c r="E124" i="25"/>
  <c r="E125" i="25"/>
  <c r="E126" i="25"/>
  <c r="E127" i="25"/>
  <c r="E128" i="25"/>
  <c r="E129" i="25"/>
  <c r="E130" i="25"/>
  <c r="E131" i="25"/>
  <c r="E132" i="25"/>
  <c r="E133" i="25"/>
  <c r="E134" i="25"/>
  <c r="E135" i="25"/>
  <c r="E136" i="25"/>
  <c r="E137" i="25"/>
  <c r="E138" i="25"/>
  <c r="E139" i="25"/>
  <c r="E140" i="25"/>
  <c r="E141" i="25"/>
  <c r="E142" i="25"/>
  <c r="E143" i="25"/>
  <c r="E144" i="25"/>
  <c r="E145" i="25"/>
  <c r="E146" i="25"/>
  <c r="E147" i="25"/>
  <c r="E148" i="25"/>
  <c r="E149" i="25"/>
  <c r="E150" i="25"/>
  <c r="E151" i="25"/>
  <c r="E152" i="25"/>
  <c r="E153" i="25"/>
  <c r="E154" i="25"/>
  <c r="E155" i="25"/>
  <c r="E156" i="25"/>
  <c r="E157" i="25"/>
  <c r="E158" i="25"/>
  <c r="E159" i="25"/>
  <c r="E160" i="25"/>
  <c r="E161" i="25"/>
  <c r="E162" i="25"/>
  <c r="E163" i="25"/>
  <c r="E164" i="25"/>
  <c r="E165" i="25"/>
  <c r="E166" i="25"/>
  <c r="E167" i="25"/>
  <c r="E168" i="25"/>
  <c r="E169" i="25"/>
  <c r="E170" i="25"/>
  <c r="E171" i="25"/>
  <c r="E172" i="25"/>
  <c r="E173" i="25"/>
  <c r="E174" i="25"/>
  <c r="E175" i="25"/>
  <c r="E176" i="25"/>
  <c r="E177" i="25"/>
  <c r="E178" i="25"/>
  <c r="E179" i="25"/>
  <c r="E180" i="25"/>
  <c r="E181" i="25"/>
  <c r="E182" i="25"/>
  <c r="E183" i="25"/>
  <c r="E184" i="25"/>
  <c r="E185" i="25"/>
  <c r="E186" i="25"/>
  <c r="E187" i="25"/>
  <c r="E188" i="25"/>
  <c r="E189" i="25"/>
  <c r="E190" i="25"/>
  <c r="E191" i="25"/>
  <c r="E192" i="25"/>
  <c r="E193" i="25"/>
  <c r="E194" i="25"/>
  <c r="E195" i="25"/>
  <c r="E196" i="25"/>
  <c r="E197" i="25"/>
  <c r="E198" i="25"/>
  <c r="E199" i="25"/>
  <c r="E200" i="25"/>
  <c r="E201" i="25"/>
  <c r="E202" i="25"/>
  <c r="E203" i="25"/>
  <c r="E204" i="25"/>
  <c r="E205" i="25"/>
  <c r="E206" i="25"/>
  <c r="E207" i="25"/>
  <c r="E208" i="25"/>
  <c r="E209" i="25"/>
  <c r="E210" i="25"/>
  <c r="E211" i="25"/>
  <c r="E212" i="25"/>
  <c r="E213" i="25"/>
  <c r="E214" i="25"/>
  <c r="E215" i="25"/>
  <c r="E216" i="25"/>
  <c r="E217" i="25"/>
  <c r="E218" i="25"/>
  <c r="E219" i="25"/>
  <c r="E220" i="25"/>
  <c r="E221" i="25"/>
  <c r="E222" i="25"/>
  <c r="E223" i="25"/>
  <c r="E224" i="25"/>
  <c r="E225" i="25"/>
  <c r="E226" i="25"/>
  <c r="E227" i="25"/>
  <c r="E228" i="25"/>
  <c r="E229" i="25"/>
  <c r="E230" i="25"/>
  <c r="E231" i="25"/>
  <c r="E232" i="25"/>
  <c r="E233" i="25"/>
  <c r="E234" i="25"/>
  <c r="E235" i="25"/>
  <c r="E236" i="25"/>
  <c r="E237" i="25"/>
  <c r="E238" i="25"/>
  <c r="E239" i="25"/>
  <c r="E240" i="25"/>
  <c r="E241" i="25"/>
  <c r="E242" i="25"/>
  <c r="E243" i="25"/>
  <c r="E244" i="25"/>
  <c r="E245" i="25"/>
  <c r="E246" i="25"/>
  <c r="E247" i="25"/>
  <c r="E248" i="25"/>
  <c r="E249" i="25"/>
  <c r="E250" i="25"/>
  <c r="E251" i="25"/>
  <c r="E252" i="25"/>
  <c r="E253" i="25"/>
  <c r="E254" i="25"/>
  <c r="E255" i="25"/>
  <c r="E256" i="25"/>
  <c r="E257" i="25"/>
  <c r="E258" i="25"/>
  <c r="E259" i="25"/>
  <c r="E260" i="25"/>
  <c r="E261" i="25"/>
  <c r="E262" i="25"/>
  <c r="E263" i="25"/>
  <c r="E264" i="25"/>
  <c r="E265" i="25"/>
  <c r="E266" i="25"/>
  <c r="E267" i="25"/>
  <c r="E268" i="25"/>
  <c r="E269" i="25"/>
  <c r="E270" i="25"/>
  <c r="E271" i="25"/>
  <c r="E272" i="25"/>
  <c r="E273" i="25"/>
  <c r="E274" i="25"/>
  <c r="E275" i="25"/>
  <c r="E276" i="25"/>
  <c r="E277" i="25"/>
  <c r="E278" i="25"/>
  <c r="E279" i="25"/>
  <c r="E280" i="25"/>
  <c r="E281" i="25"/>
  <c r="E282" i="25"/>
  <c r="E283" i="25"/>
  <c r="E284" i="25"/>
  <c r="E285" i="25"/>
  <c r="E286" i="25"/>
  <c r="E287" i="25"/>
  <c r="E288" i="25"/>
  <c r="E289" i="25"/>
  <c r="E290" i="25"/>
  <c r="E291" i="25"/>
  <c r="E292" i="25"/>
  <c r="E293" i="25"/>
  <c r="E294" i="25"/>
  <c r="E295" i="25"/>
  <c r="E296" i="25"/>
  <c r="E297" i="25"/>
  <c r="E298" i="25"/>
  <c r="E299" i="25"/>
  <c r="E300" i="25"/>
  <c r="E301" i="25"/>
  <c r="E302" i="25"/>
  <c r="E303" i="25"/>
  <c r="E304" i="25"/>
  <c r="E305" i="25"/>
  <c r="E306" i="25"/>
  <c r="E307" i="25"/>
  <c r="E308" i="25"/>
  <c r="E309" i="25"/>
  <c r="E310" i="25"/>
  <c r="E311" i="25"/>
  <c r="E312" i="25"/>
  <c r="E313" i="25"/>
  <c r="E314" i="25"/>
  <c r="E315" i="25"/>
  <c r="E316" i="25"/>
  <c r="E317" i="25"/>
  <c r="E318" i="25"/>
  <c r="E319" i="25"/>
  <c r="E320" i="25"/>
  <c r="E321" i="25"/>
  <c r="E322" i="25"/>
  <c r="E323" i="25"/>
  <c r="E324" i="25"/>
  <c r="E325" i="25"/>
  <c r="E326" i="25"/>
  <c r="E327" i="25"/>
  <c r="E328" i="25"/>
  <c r="E329" i="25"/>
  <c r="E330" i="25"/>
  <c r="E331" i="25"/>
  <c r="E332" i="25"/>
  <c r="E333" i="25"/>
  <c r="E334" i="25"/>
  <c r="E335" i="25"/>
  <c r="E336" i="25"/>
  <c r="E337" i="25"/>
  <c r="E338" i="25"/>
  <c r="E339" i="25"/>
  <c r="E340" i="25"/>
  <c r="E341" i="25"/>
  <c r="E342" i="25"/>
  <c r="E343" i="25"/>
  <c r="E344" i="25"/>
  <c r="E345" i="25"/>
  <c r="E346" i="25"/>
  <c r="E347" i="25"/>
  <c r="E348" i="25"/>
  <c r="E349" i="25"/>
  <c r="E350" i="25"/>
  <c r="E351" i="25"/>
  <c r="E352" i="25"/>
  <c r="E353" i="25"/>
  <c r="E354" i="25"/>
  <c r="E355" i="25"/>
  <c r="E356" i="25"/>
  <c r="E357" i="25"/>
  <c r="E358" i="25"/>
  <c r="E359" i="25"/>
  <c r="E360" i="25"/>
  <c r="E361" i="25"/>
  <c r="E362" i="25"/>
  <c r="E363" i="25"/>
  <c r="E364" i="25"/>
  <c r="E365" i="25"/>
  <c r="E366" i="25"/>
  <c r="E367" i="25"/>
  <c r="E368" i="25"/>
  <c r="E369" i="25"/>
  <c r="E370" i="25"/>
  <c r="E371" i="25"/>
  <c r="E372" i="25"/>
  <c r="E373" i="25"/>
  <c r="E374" i="25"/>
  <c r="E375" i="25"/>
  <c r="E376" i="25"/>
  <c r="E377" i="25"/>
  <c r="E378" i="25"/>
  <c r="E379" i="25"/>
  <c r="E380" i="25"/>
  <c r="E381" i="25"/>
  <c r="E382" i="25"/>
  <c r="E383" i="25"/>
  <c r="E384" i="25"/>
  <c r="E385" i="25"/>
  <c r="E386" i="25"/>
  <c r="E387" i="25"/>
  <c r="E388" i="25"/>
  <c r="E389" i="25"/>
  <c r="E390" i="25"/>
  <c r="E391" i="25"/>
  <c r="E392" i="25"/>
  <c r="E393" i="25"/>
  <c r="E394" i="25"/>
  <c r="E395" i="25"/>
  <c r="E396" i="25"/>
  <c r="E397" i="25"/>
  <c r="E398" i="25"/>
  <c r="E399" i="25"/>
  <c r="E400" i="25"/>
  <c r="E401" i="25"/>
  <c r="E402" i="25"/>
  <c r="E403" i="25"/>
  <c r="E404" i="25"/>
  <c r="E405" i="25"/>
  <c r="E406" i="25"/>
  <c r="E407" i="25"/>
  <c r="E408" i="25"/>
  <c r="E409" i="25"/>
  <c r="E410" i="25"/>
  <c r="E411" i="25"/>
  <c r="E412" i="25"/>
  <c r="E413" i="25"/>
  <c r="E414" i="25"/>
  <c r="E415" i="25"/>
  <c r="E416" i="25"/>
  <c r="E417" i="25"/>
  <c r="E418" i="25"/>
  <c r="E419" i="25"/>
  <c r="E420" i="25"/>
  <c r="E421" i="25"/>
  <c r="E422" i="25"/>
  <c r="E423" i="25"/>
  <c r="E424" i="25"/>
  <c r="E425" i="25"/>
  <c r="E426" i="25"/>
  <c r="E427" i="25"/>
  <c r="E428" i="25"/>
  <c r="E429" i="25"/>
  <c r="E430" i="25"/>
  <c r="E431" i="25"/>
  <c r="E432" i="25"/>
  <c r="E433" i="25"/>
  <c r="E434" i="25"/>
  <c r="E435" i="25"/>
  <c r="E436" i="25"/>
  <c r="E437" i="25"/>
  <c r="E438" i="25"/>
  <c r="E439" i="25"/>
  <c r="E440" i="25"/>
  <c r="E441" i="25"/>
  <c r="E442" i="25"/>
  <c r="E443" i="25"/>
  <c r="E444" i="25"/>
  <c r="E445" i="25"/>
  <c r="E446" i="25"/>
  <c r="E447" i="25"/>
  <c r="E448" i="25"/>
  <c r="E449" i="25"/>
  <c r="E450" i="25"/>
  <c r="E451" i="25"/>
  <c r="E452" i="25"/>
  <c r="E453" i="25"/>
  <c r="E454" i="25"/>
  <c r="E455" i="25"/>
  <c r="E456" i="25"/>
  <c r="E457" i="25"/>
  <c r="E458" i="25"/>
  <c r="E459" i="25"/>
  <c r="E460" i="25"/>
  <c r="E461" i="25"/>
  <c r="E462" i="25"/>
  <c r="E463" i="25"/>
  <c r="E464" i="25"/>
  <c r="E465" i="25"/>
  <c r="E466" i="25"/>
  <c r="E467" i="25"/>
  <c r="E468" i="25"/>
  <c r="E469" i="25"/>
  <c r="E470" i="25"/>
  <c r="E471" i="25"/>
  <c r="E472" i="25"/>
  <c r="E473" i="25"/>
  <c r="E474" i="25"/>
  <c r="E475" i="25"/>
  <c r="E476" i="25"/>
  <c r="E477" i="25"/>
  <c r="E478" i="25"/>
  <c r="E479" i="25"/>
  <c r="E480" i="25"/>
  <c r="E481" i="25"/>
  <c r="E87" i="25"/>
  <c r="E76" i="25"/>
  <c r="E77" i="25"/>
  <c r="CB91" i="19"/>
  <c r="CB90" i="19"/>
  <c r="CB89" i="19"/>
  <c r="CB88" i="19"/>
  <c r="CB87" i="19"/>
  <c r="CB77" i="19"/>
  <c r="CB76" i="19"/>
  <c r="BJ90" i="19"/>
  <c r="BD90" i="19" l="1"/>
  <c r="BD88" i="19"/>
  <c r="I19" i="32"/>
  <c r="I20" i="32"/>
  <c r="F25" i="32"/>
  <c r="B27" i="32"/>
  <c r="C29" i="32" s="1"/>
  <c r="L5" i="32" s="1"/>
  <c r="L6" i="32" l="1"/>
  <c r="O90" i="19"/>
  <c r="O89" i="19"/>
  <c r="O88" i="19"/>
  <c r="O87" i="19"/>
  <c r="O77" i="19"/>
  <c r="O76" i="19"/>
  <c r="BH89" i="19"/>
  <c r="BE89" i="19"/>
  <c r="BE76" i="19"/>
  <c r="BE87" i="19"/>
  <c r="BE77" i="19"/>
  <c r="AU76" i="19" l="1"/>
  <c r="E3" i="20"/>
  <c r="E2" i="20"/>
  <c r="AS9" i="19"/>
  <c r="D49" i="20" l="1"/>
  <c r="D34" i="20"/>
  <c r="F34" i="20" s="1"/>
  <c r="AU9" i="19"/>
  <c r="AT9" i="19" l="1"/>
  <c r="N93" i="19"/>
  <c r="N94" i="19"/>
  <c r="N95" i="19"/>
  <c r="N96" i="19"/>
  <c r="N97" i="19"/>
  <c r="N98" i="19"/>
  <c r="N99" i="19"/>
  <c r="N100" i="19"/>
  <c r="N101" i="19"/>
  <c r="N102" i="19"/>
  <c r="N103" i="19"/>
  <c r="N104" i="19"/>
  <c r="N105" i="19"/>
  <c r="N106" i="19"/>
  <c r="N107" i="19"/>
  <c r="N108" i="19"/>
  <c r="N109" i="19"/>
  <c r="N110" i="19"/>
  <c r="N111" i="19"/>
  <c r="N112" i="19"/>
  <c r="N113" i="19"/>
  <c r="N114" i="19"/>
  <c r="N115" i="19"/>
  <c r="N116" i="19"/>
  <c r="N117" i="19"/>
  <c r="N118" i="19"/>
  <c r="N119" i="19"/>
  <c r="N120" i="19"/>
  <c r="N121" i="19"/>
  <c r="N122" i="19"/>
  <c r="N123" i="19"/>
  <c r="N124" i="19"/>
  <c r="N125" i="19"/>
  <c r="N126" i="19"/>
  <c r="N127" i="19"/>
  <c r="N128" i="19"/>
  <c r="N129" i="19"/>
  <c r="N130" i="19"/>
  <c r="N131" i="19"/>
  <c r="N132" i="19"/>
  <c r="N133" i="19"/>
  <c r="N134" i="19"/>
  <c r="N135" i="19"/>
  <c r="N136" i="19"/>
  <c r="N137" i="19"/>
  <c r="N138" i="19"/>
  <c r="N139" i="19"/>
  <c r="N140" i="19"/>
  <c r="N141" i="19"/>
  <c r="N142" i="19"/>
  <c r="N143" i="19"/>
  <c r="N144" i="19"/>
  <c r="N145" i="19"/>
  <c r="N146" i="19"/>
  <c r="N147" i="19"/>
  <c r="N148" i="19"/>
  <c r="N149" i="19"/>
  <c r="N150" i="19"/>
  <c r="N151" i="19"/>
  <c r="N152" i="19"/>
  <c r="N153" i="19"/>
  <c r="N154" i="19"/>
  <c r="N155" i="19"/>
  <c r="N156" i="19"/>
  <c r="N157" i="19"/>
  <c r="N158" i="19"/>
  <c r="N159" i="19"/>
  <c r="N160" i="19"/>
  <c r="N161" i="19"/>
  <c r="N162" i="19"/>
  <c r="N163" i="19"/>
  <c r="N164" i="19"/>
  <c r="N165" i="19"/>
  <c r="N166" i="19"/>
  <c r="N167" i="19"/>
  <c r="N168" i="19"/>
  <c r="N169" i="19"/>
  <c r="N170" i="19"/>
  <c r="N171" i="19"/>
  <c r="N172" i="19"/>
  <c r="N173" i="19"/>
  <c r="N174" i="19"/>
  <c r="N175" i="19"/>
  <c r="N176" i="19"/>
  <c r="N177" i="19"/>
  <c r="N178" i="19"/>
  <c r="N179" i="19"/>
  <c r="N180" i="19"/>
  <c r="N181" i="19"/>
  <c r="N182" i="19"/>
  <c r="N183" i="19"/>
  <c r="N184" i="19"/>
  <c r="N185" i="19"/>
  <c r="N186" i="19"/>
  <c r="N187" i="19"/>
  <c r="N188" i="19"/>
  <c r="N189" i="19"/>
  <c r="N190" i="19"/>
  <c r="N191" i="19"/>
  <c r="N192" i="19"/>
  <c r="N193" i="19"/>
  <c r="N194" i="19"/>
  <c r="N195" i="19"/>
  <c r="N196" i="19"/>
  <c r="N197" i="19"/>
  <c r="N198" i="19"/>
  <c r="N199" i="19"/>
  <c r="N200" i="19"/>
  <c r="N201" i="19"/>
  <c r="N202" i="19"/>
  <c r="N203" i="19"/>
  <c r="N204" i="19"/>
  <c r="N205" i="19"/>
  <c r="N206" i="19"/>
  <c r="N207" i="19"/>
  <c r="N208" i="19"/>
  <c r="N209" i="19"/>
  <c r="N210" i="19"/>
  <c r="N211" i="19"/>
  <c r="N212" i="19"/>
  <c r="N213" i="19"/>
  <c r="N214" i="19"/>
  <c r="N215" i="19"/>
  <c r="N216" i="19"/>
  <c r="N217" i="19"/>
  <c r="N218" i="19"/>
  <c r="N219" i="19"/>
  <c r="N220" i="19"/>
  <c r="N221" i="19"/>
  <c r="N222" i="19"/>
  <c r="N223" i="19"/>
  <c r="N224" i="19"/>
  <c r="N225" i="19"/>
  <c r="N226" i="19"/>
  <c r="N227" i="19"/>
  <c r="N228" i="19"/>
  <c r="N229" i="19"/>
  <c r="N230" i="19"/>
  <c r="N231" i="19"/>
  <c r="N232" i="19"/>
  <c r="N233" i="19"/>
  <c r="N234" i="19"/>
  <c r="N235" i="19"/>
  <c r="N236" i="19"/>
  <c r="N237" i="19"/>
  <c r="N238" i="19"/>
  <c r="N239" i="19"/>
  <c r="N240" i="19"/>
  <c r="N241" i="19"/>
  <c r="N242" i="19"/>
  <c r="N243" i="19"/>
  <c r="N244" i="19"/>
  <c r="N245" i="19"/>
  <c r="N246" i="19"/>
  <c r="N247" i="19"/>
  <c r="N248" i="19"/>
  <c r="N249" i="19"/>
  <c r="N250" i="19"/>
  <c r="N251" i="19"/>
  <c r="N252" i="19"/>
  <c r="N253" i="19"/>
  <c r="N254" i="19"/>
  <c r="N255" i="19"/>
  <c r="N256" i="19"/>
  <c r="N257" i="19"/>
  <c r="N258" i="19"/>
  <c r="N259" i="19"/>
  <c r="N260" i="19"/>
  <c r="N261" i="19"/>
  <c r="N262" i="19"/>
  <c r="N263" i="19"/>
  <c r="N264" i="19"/>
  <c r="N265" i="19"/>
  <c r="N266" i="19"/>
  <c r="N267" i="19"/>
  <c r="N268" i="19"/>
  <c r="N269" i="19"/>
  <c r="N270" i="19"/>
  <c r="N271" i="19"/>
  <c r="N272" i="19"/>
  <c r="N273" i="19"/>
  <c r="N274" i="19"/>
  <c r="N275" i="19"/>
  <c r="N276" i="19"/>
  <c r="N277" i="19"/>
  <c r="N278" i="19"/>
  <c r="N279" i="19"/>
  <c r="N280" i="19"/>
  <c r="N281" i="19"/>
  <c r="N282" i="19"/>
  <c r="N283" i="19"/>
  <c r="N284" i="19"/>
  <c r="N285" i="19"/>
  <c r="N286" i="19"/>
  <c r="N287" i="19"/>
  <c r="N288" i="19"/>
  <c r="N289" i="19"/>
  <c r="N290" i="19"/>
  <c r="N291" i="19"/>
  <c r="N292" i="19"/>
  <c r="N293" i="19"/>
  <c r="N294" i="19"/>
  <c r="N295" i="19"/>
  <c r="N296" i="19"/>
  <c r="N297" i="19"/>
  <c r="N298" i="19"/>
  <c r="N299" i="19"/>
  <c r="N300" i="19"/>
  <c r="N301" i="19"/>
  <c r="N302" i="19"/>
  <c r="N303" i="19"/>
  <c r="N304" i="19"/>
  <c r="N305" i="19"/>
  <c r="N306" i="19"/>
  <c r="N307" i="19"/>
  <c r="N308" i="19"/>
  <c r="N309" i="19"/>
  <c r="N310" i="19"/>
  <c r="N311" i="19"/>
  <c r="N312" i="19"/>
  <c r="N313" i="19"/>
  <c r="N314" i="19"/>
  <c r="N315" i="19"/>
  <c r="N316" i="19"/>
  <c r="N317" i="19"/>
  <c r="N318" i="19"/>
  <c r="N319" i="19"/>
  <c r="N320" i="19"/>
  <c r="N321" i="19"/>
  <c r="N322" i="19"/>
  <c r="N323" i="19"/>
  <c r="N324" i="19"/>
  <c r="N325" i="19"/>
  <c r="N326" i="19"/>
  <c r="N327" i="19"/>
  <c r="N328" i="19"/>
  <c r="N329" i="19"/>
  <c r="N330" i="19"/>
  <c r="N331" i="19"/>
  <c r="N332" i="19"/>
  <c r="N333" i="19"/>
  <c r="N334" i="19"/>
  <c r="N335" i="19"/>
  <c r="N336" i="19"/>
  <c r="N337" i="19"/>
  <c r="N338" i="19"/>
  <c r="N339" i="19"/>
  <c r="N340" i="19"/>
  <c r="N341" i="19"/>
  <c r="N342" i="19"/>
  <c r="N343" i="19"/>
  <c r="N344" i="19"/>
  <c r="N345" i="19"/>
  <c r="N346" i="19"/>
  <c r="N347" i="19"/>
  <c r="N348" i="19"/>
  <c r="N349" i="19"/>
  <c r="N350" i="19"/>
  <c r="N351" i="19"/>
  <c r="N352" i="19"/>
  <c r="N353" i="19"/>
  <c r="N354" i="19"/>
  <c r="N355" i="19"/>
  <c r="N356" i="19"/>
  <c r="N357" i="19"/>
  <c r="N358" i="19"/>
  <c r="N359" i="19"/>
  <c r="N360" i="19"/>
  <c r="N361" i="19"/>
  <c r="N362" i="19"/>
  <c r="N363" i="19"/>
  <c r="N364" i="19"/>
  <c r="N365" i="19"/>
  <c r="N366" i="19"/>
  <c r="N367" i="19"/>
  <c r="N368" i="19"/>
  <c r="N369" i="19"/>
  <c r="N370" i="19"/>
  <c r="N371" i="19"/>
  <c r="N372" i="19"/>
  <c r="N373" i="19"/>
  <c r="N374" i="19"/>
  <c r="N375" i="19"/>
  <c r="N376" i="19"/>
  <c r="N377" i="19"/>
  <c r="N378" i="19"/>
  <c r="N379" i="19"/>
  <c r="N380" i="19"/>
  <c r="N381" i="19"/>
  <c r="N382" i="19"/>
  <c r="N383" i="19"/>
  <c r="N384" i="19"/>
  <c r="N385" i="19"/>
  <c r="N386" i="19"/>
  <c r="N387" i="19"/>
  <c r="N388" i="19"/>
  <c r="N389" i="19"/>
  <c r="N390" i="19"/>
  <c r="N391" i="19"/>
  <c r="N392" i="19"/>
  <c r="N393" i="19"/>
  <c r="N394" i="19"/>
  <c r="N395" i="19"/>
  <c r="N396" i="19"/>
  <c r="N397" i="19"/>
  <c r="N398" i="19"/>
  <c r="N399" i="19"/>
  <c r="N400" i="19"/>
  <c r="N401" i="19"/>
  <c r="N402" i="19"/>
  <c r="N403" i="19"/>
  <c r="N404" i="19"/>
  <c r="N405" i="19"/>
  <c r="N406" i="19"/>
  <c r="N407" i="19"/>
  <c r="N408" i="19"/>
  <c r="N409" i="19"/>
  <c r="N410" i="19"/>
  <c r="N411" i="19"/>
  <c r="N412" i="19"/>
  <c r="N413" i="19"/>
  <c r="N414" i="19"/>
  <c r="N415" i="19"/>
  <c r="N416" i="19"/>
  <c r="N417" i="19"/>
  <c r="N418" i="19"/>
  <c r="N419" i="19"/>
  <c r="N420" i="19"/>
  <c r="N421" i="19"/>
  <c r="N422" i="19"/>
  <c r="N423" i="19"/>
  <c r="N424" i="19"/>
  <c r="N425" i="19"/>
  <c r="N426" i="19"/>
  <c r="N427" i="19"/>
  <c r="N428" i="19"/>
  <c r="N429" i="19"/>
  <c r="N430" i="19"/>
  <c r="N431" i="19"/>
  <c r="N432" i="19"/>
  <c r="N433" i="19"/>
  <c r="N434" i="19"/>
  <c r="N435" i="19"/>
  <c r="N436" i="19"/>
  <c r="N437" i="19"/>
  <c r="N438" i="19"/>
  <c r="N439" i="19"/>
  <c r="N440" i="19"/>
  <c r="N441" i="19"/>
  <c r="N442" i="19"/>
  <c r="N443" i="19"/>
  <c r="N444" i="19"/>
  <c r="N445" i="19"/>
  <c r="N446" i="19"/>
  <c r="N447" i="19"/>
  <c r="N448" i="19"/>
  <c r="N449" i="19"/>
  <c r="N450" i="19"/>
  <c r="N451" i="19"/>
  <c r="N452" i="19"/>
  <c r="N453" i="19"/>
  <c r="N454" i="19"/>
  <c r="N455" i="19"/>
  <c r="N456" i="19"/>
  <c r="N457" i="19"/>
  <c r="N458" i="19"/>
  <c r="N459" i="19"/>
  <c r="N460" i="19"/>
  <c r="N461" i="19"/>
  <c r="N462" i="19"/>
  <c r="N463" i="19"/>
  <c r="N464" i="19"/>
  <c r="N465" i="19"/>
  <c r="N466" i="19"/>
  <c r="N467" i="19"/>
  <c r="N468" i="19"/>
  <c r="N469" i="19"/>
  <c r="N470" i="19"/>
  <c r="N471" i="19"/>
  <c r="N472" i="19"/>
  <c r="N473" i="19"/>
  <c r="N474" i="19"/>
  <c r="N475" i="19"/>
  <c r="N476" i="19"/>
  <c r="N477" i="19"/>
  <c r="N478" i="19"/>
  <c r="N479" i="19"/>
  <c r="N480" i="19"/>
  <c r="N481" i="19"/>
  <c r="N90" i="19"/>
  <c r="BH90" i="19" s="1"/>
  <c r="N88" i="19"/>
  <c r="BH88" i="19" s="1"/>
  <c r="N89" i="19"/>
  <c r="O91" i="19"/>
  <c r="N91" i="19" s="1"/>
  <c r="O92" i="19"/>
  <c r="N92" i="19" s="1"/>
  <c r="O93" i="19"/>
  <c r="O94" i="19"/>
  <c r="O95" i="19"/>
  <c r="O96" i="19"/>
  <c r="O97" i="19"/>
  <c r="O98" i="19"/>
  <c r="O99" i="19"/>
  <c r="O100" i="19"/>
  <c r="O101" i="19"/>
  <c r="O102" i="19"/>
  <c r="O103" i="19"/>
  <c r="O104" i="19"/>
  <c r="O105" i="19"/>
  <c r="O106" i="19"/>
  <c r="O107" i="19"/>
  <c r="O108" i="19"/>
  <c r="O109" i="19"/>
  <c r="O110" i="19"/>
  <c r="O111" i="19"/>
  <c r="O112" i="19"/>
  <c r="O113" i="19"/>
  <c r="O114" i="19"/>
  <c r="O115" i="19"/>
  <c r="O116" i="19"/>
  <c r="O117" i="19"/>
  <c r="O118" i="19"/>
  <c r="O119" i="19"/>
  <c r="O120" i="19"/>
  <c r="O121" i="19"/>
  <c r="O122" i="19"/>
  <c r="O123" i="19"/>
  <c r="O124" i="19"/>
  <c r="O125" i="19"/>
  <c r="O126" i="19"/>
  <c r="O127" i="19"/>
  <c r="O128" i="19"/>
  <c r="O129" i="19"/>
  <c r="O130" i="19"/>
  <c r="O131" i="19"/>
  <c r="O132" i="19"/>
  <c r="O133" i="19"/>
  <c r="O134" i="19"/>
  <c r="O135" i="19"/>
  <c r="O136" i="19"/>
  <c r="O137" i="19"/>
  <c r="O138" i="19"/>
  <c r="O139" i="19"/>
  <c r="O140" i="19"/>
  <c r="O141" i="19"/>
  <c r="O142" i="19"/>
  <c r="O143" i="19"/>
  <c r="O144" i="19"/>
  <c r="O145" i="19"/>
  <c r="O146" i="19"/>
  <c r="O147" i="19"/>
  <c r="O148" i="19"/>
  <c r="O149" i="19"/>
  <c r="O150" i="19"/>
  <c r="O151" i="19"/>
  <c r="O152" i="19"/>
  <c r="O153" i="19"/>
  <c r="O154" i="19"/>
  <c r="O155" i="19"/>
  <c r="O156" i="19"/>
  <c r="O157" i="19"/>
  <c r="O158" i="19"/>
  <c r="O159" i="19"/>
  <c r="O160" i="19"/>
  <c r="O161" i="19"/>
  <c r="O162" i="19"/>
  <c r="O163" i="19"/>
  <c r="O164" i="19"/>
  <c r="O165" i="19"/>
  <c r="O166" i="19"/>
  <c r="O167" i="19"/>
  <c r="O168" i="19"/>
  <c r="O169" i="19"/>
  <c r="O170" i="19"/>
  <c r="O171" i="19"/>
  <c r="O172" i="19"/>
  <c r="O173" i="19"/>
  <c r="O174" i="19"/>
  <c r="O175" i="19"/>
  <c r="O176" i="19"/>
  <c r="O177" i="19"/>
  <c r="O178" i="19"/>
  <c r="O179" i="19"/>
  <c r="O180" i="19"/>
  <c r="O181" i="19"/>
  <c r="O182" i="19"/>
  <c r="O183" i="19"/>
  <c r="O184" i="19"/>
  <c r="O185" i="19"/>
  <c r="O186" i="19"/>
  <c r="O187" i="19"/>
  <c r="O188" i="19"/>
  <c r="O189" i="19"/>
  <c r="O190" i="19"/>
  <c r="O191" i="19"/>
  <c r="O192" i="19"/>
  <c r="O193" i="19"/>
  <c r="O194" i="19"/>
  <c r="O195" i="19"/>
  <c r="O196" i="19"/>
  <c r="O197" i="19"/>
  <c r="O198" i="19"/>
  <c r="O199" i="19"/>
  <c r="O200" i="19"/>
  <c r="O201" i="19"/>
  <c r="O202" i="19"/>
  <c r="O203" i="19"/>
  <c r="O204" i="19"/>
  <c r="O205" i="19"/>
  <c r="O206" i="19"/>
  <c r="O207" i="19"/>
  <c r="O208" i="19"/>
  <c r="O209" i="19"/>
  <c r="O210" i="19"/>
  <c r="O211" i="19"/>
  <c r="O212" i="19"/>
  <c r="O213" i="19"/>
  <c r="O214" i="19"/>
  <c r="O215" i="19"/>
  <c r="O216" i="19"/>
  <c r="O217" i="19"/>
  <c r="O218" i="19"/>
  <c r="O219" i="19"/>
  <c r="O220" i="19"/>
  <c r="O221" i="19"/>
  <c r="O222" i="19"/>
  <c r="O223" i="19"/>
  <c r="O224" i="19"/>
  <c r="O225" i="19"/>
  <c r="O226" i="19"/>
  <c r="O227" i="19"/>
  <c r="O228" i="19"/>
  <c r="O229" i="19"/>
  <c r="O230" i="19"/>
  <c r="O231" i="19"/>
  <c r="O232" i="19"/>
  <c r="O233" i="19"/>
  <c r="O234" i="19"/>
  <c r="O235" i="19"/>
  <c r="O236" i="19"/>
  <c r="O237" i="19"/>
  <c r="O238" i="19"/>
  <c r="O239" i="19"/>
  <c r="O240" i="19"/>
  <c r="O241" i="19"/>
  <c r="O242" i="19"/>
  <c r="O243" i="19"/>
  <c r="O244" i="19"/>
  <c r="O245" i="19"/>
  <c r="O246" i="19"/>
  <c r="O247" i="19"/>
  <c r="O248" i="19"/>
  <c r="O249" i="19"/>
  <c r="O250" i="19"/>
  <c r="O251" i="19"/>
  <c r="O252" i="19"/>
  <c r="O253" i="19"/>
  <c r="O254" i="19"/>
  <c r="O255" i="19"/>
  <c r="O256" i="19"/>
  <c r="O257" i="19"/>
  <c r="O258" i="19"/>
  <c r="O259" i="19"/>
  <c r="O260" i="19"/>
  <c r="O261" i="19"/>
  <c r="O262" i="19"/>
  <c r="O263" i="19"/>
  <c r="O264" i="19"/>
  <c r="O265" i="19"/>
  <c r="O266" i="19"/>
  <c r="O267" i="19"/>
  <c r="O268" i="19"/>
  <c r="O269" i="19"/>
  <c r="O270" i="19"/>
  <c r="O271" i="19"/>
  <c r="O272" i="19"/>
  <c r="O273" i="19"/>
  <c r="O274" i="19"/>
  <c r="O275" i="19"/>
  <c r="O276" i="19"/>
  <c r="O277" i="19"/>
  <c r="O278" i="19"/>
  <c r="O279" i="19"/>
  <c r="O280" i="19"/>
  <c r="O281" i="19"/>
  <c r="O282" i="19"/>
  <c r="O283" i="19"/>
  <c r="O284" i="19"/>
  <c r="O285" i="19"/>
  <c r="O286" i="19"/>
  <c r="O287" i="19"/>
  <c r="O288" i="19"/>
  <c r="O289" i="19"/>
  <c r="O290" i="19"/>
  <c r="O291" i="19"/>
  <c r="O292" i="19"/>
  <c r="O293" i="19"/>
  <c r="O294" i="19"/>
  <c r="O295" i="19"/>
  <c r="O296" i="19"/>
  <c r="O297" i="19"/>
  <c r="O298" i="19"/>
  <c r="O299" i="19"/>
  <c r="O300" i="19"/>
  <c r="O301" i="19"/>
  <c r="O302" i="19"/>
  <c r="O303" i="19"/>
  <c r="O304" i="19"/>
  <c r="O305" i="19"/>
  <c r="O306" i="19"/>
  <c r="O307" i="19"/>
  <c r="O308" i="19"/>
  <c r="O309" i="19"/>
  <c r="O310" i="19"/>
  <c r="O311" i="19"/>
  <c r="O312" i="19"/>
  <c r="O313" i="19"/>
  <c r="O314" i="19"/>
  <c r="O315" i="19"/>
  <c r="O316" i="19"/>
  <c r="O317" i="19"/>
  <c r="O318" i="19"/>
  <c r="O319" i="19"/>
  <c r="O320" i="19"/>
  <c r="O321" i="19"/>
  <c r="O322" i="19"/>
  <c r="O323" i="19"/>
  <c r="O324" i="19"/>
  <c r="O325" i="19"/>
  <c r="O326" i="19"/>
  <c r="O327" i="19"/>
  <c r="O328" i="19"/>
  <c r="O329" i="19"/>
  <c r="O330" i="19"/>
  <c r="O331" i="19"/>
  <c r="O332" i="19"/>
  <c r="O333" i="19"/>
  <c r="O334" i="19"/>
  <c r="O335" i="19"/>
  <c r="O336" i="19"/>
  <c r="O337" i="19"/>
  <c r="O338" i="19"/>
  <c r="O339" i="19"/>
  <c r="O340" i="19"/>
  <c r="O341" i="19"/>
  <c r="O342" i="19"/>
  <c r="O343" i="19"/>
  <c r="O344" i="19"/>
  <c r="O345" i="19"/>
  <c r="O346" i="19"/>
  <c r="O347" i="19"/>
  <c r="O348" i="19"/>
  <c r="O349" i="19"/>
  <c r="O350" i="19"/>
  <c r="O351" i="19"/>
  <c r="O352" i="19"/>
  <c r="O353" i="19"/>
  <c r="O354" i="19"/>
  <c r="O355" i="19"/>
  <c r="O356" i="19"/>
  <c r="O357" i="19"/>
  <c r="O358" i="19"/>
  <c r="O359" i="19"/>
  <c r="O360" i="19"/>
  <c r="O361" i="19"/>
  <c r="O362" i="19"/>
  <c r="O363" i="19"/>
  <c r="O364" i="19"/>
  <c r="O365" i="19"/>
  <c r="O366" i="19"/>
  <c r="O367" i="19"/>
  <c r="O368" i="19"/>
  <c r="O369" i="19"/>
  <c r="O370" i="19"/>
  <c r="O371" i="19"/>
  <c r="O372" i="19"/>
  <c r="O373" i="19"/>
  <c r="O374" i="19"/>
  <c r="O375" i="19"/>
  <c r="O376" i="19"/>
  <c r="O377" i="19"/>
  <c r="O378" i="19"/>
  <c r="O379" i="19"/>
  <c r="O380" i="19"/>
  <c r="O381" i="19"/>
  <c r="O382" i="19"/>
  <c r="O383" i="19"/>
  <c r="O384" i="19"/>
  <c r="O385" i="19"/>
  <c r="O386" i="19"/>
  <c r="O387" i="19"/>
  <c r="O388" i="19"/>
  <c r="O389" i="19"/>
  <c r="O390" i="19"/>
  <c r="O391" i="19"/>
  <c r="O392" i="19"/>
  <c r="O393" i="19"/>
  <c r="O394" i="19"/>
  <c r="O395" i="19"/>
  <c r="O396" i="19"/>
  <c r="O397" i="19"/>
  <c r="O398" i="19"/>
  <c r="O399" i="19"/>
  <c r="O400" i="19"/>
  <c r="O401" i="19"/>
  <c r="O402" i="19"/>
  <c r="O403" i="19"/>
  <c r="O404" i="19"/>
  <c r="O405" i="19"/>
  <c r="O406" i="19"/>
  <c r="O407" i="19"/>
  <c r="O408" i="19"/>
  <c r="O409" i="19"/>
  <c r="O410" i="19"/>
  <c r="O411" i="19"/>
  <c r="O412" i="19"/>
  <c r="O413" i="19"/>
  <c r="O414" i="19"/>
  <c r="O415" i="19"/>
  <c r="O416" i="19"/>
  <c r="O417" i="19"/>
  <c r="O418" i="19"/>
  <c r="O419" i="19"/>
  <c r="O420" i="19"/>
  <c r="O421" i="19"/>
  <c r="O422" i="19"/>
  <c r="O423" i="19"/>
  <c r="O424" i="19"/>
  <c r="O425" i="19"/>
  <c r="O426" i="19"/>
  <c r="O427" i="19"/>
  <c r="O428" i="19"/>
  <c r="O429" i="19"/>
  <c r="O430" i="19"/>
  <c r="O431" i="19"/>
  <c r="O432" i="19"/>
  <c r="O433" i="19"/>
  <c r="O434" i="19"/>
  <c r="O435" i="19"/>
  <c r="O436" i="19"/>
  <c r="O437" i="19"/>
  <c r="O438" i="19"/>
  <c r="O439" i="19"/>
  <c r="O440" i="19"/>
  <c r="O441" i="19"/>
  <c r="O442" i="19"/>
  <c r="O443" i="19"/>
  <c r="O444" i="19"/>
  <c r="O445" i="19"/>
  <c r="O446" i="19"/>
  <c r="O447" i="19"/>
  <c r="O448" i="19"/>
  <c r="O449" i="19"/>
  <c r="O450" i="19"/>
  <c r="O451" i="19"/>
  <c r="O452" i="19"/>
  <c r="O453" i="19"/>
  <c r="O454" i="19"/>
  <c r="O455" i="19"/>
  <c r="O456" i="19"/>
  <c r="O457" i="19"/>
  <c r="O458" i="19"/>
  <c r="O459" i="19"/>
  <c r="O460" i="19"/>
  <c r="O461" i="19"/>
  <c r="O462" i="19"/>
  <c r="O463" i="19"/>
  <c r="O464" i="19"/>
  <c r="O465" i="19"/>
  <c r="O466" i="19"/>
  <c r="O467" i="19"/>
  <c r="O468" i="19"/>
  <c r="O469" i="19"/>
  <c r="O470" i="19"/>
  <c r="O471" i="19"/>
  <c r="O472" i="19"/>
  <c r="O473" i="19"/>
  <c r="O474" i="19"/>
  <c r="O475" i="19"/>
  <c r="O476" i="19"/>
  <c r="O477" i="19"/>
  <c r="O478" i="19"/>
  <c r="O479" i="19"/>
  <c r="O480" i="19"/>
  <c r="O481" i="19"/>
  <c r="N87" i="19"/>
  <c r="N77" i="19"/>
  <c r="N76" i="19"/>
  <c r="AD72" i="19"/>
  <c r="Q10" i="19" s="1"/>
  <c r="AN9" i="19"/>
  <c r="AN6" i="19"/>
  <c r="BY90" i="19"/>
  <c r="BW90" i="19"/>
  <c r="BW89" i="19"/>
  <c r="BX89" i="19"/>
  <c r="BY89" i="19"/>
  <c r="BO89" i="19"/>
  <c r="BP89" i="19"/>
  <c r="BQ89" i="19"/>
  <c r="BR89" i="19"/>
  <c r="BS89" i="19"/>
  <c r="BY88" i="19"/>
  <c r="BY87" i="19"/>
  <c r="BY77" i="19"/>
  <c r="BY76" i="19"/>
  <c r="BW88" i="19"/>
  <c r="BW87" i="19"/>
  <c r="BW76" i="19"/>
  <c r="BW77" i="19"/>
  <c r="BH87" i="19"/>
  <c r="BH77" i="19"/>
  <c r="BH76" i="19"/>
  <c r="BA76" i="19"/>
  <c r="AN67" i="19" l="1"/>
  <c r="AV9" i="19"/>
  <c r="AN34" i="19"/>
  <c r="AG20" i="19" s="1"/>
  <c r="AG31" i="19" s="1"/>
  <c r="AW34" i="19" s="1"/>
  <c r="BW91" i="19"/>
  <c r="I46" i="34" l="1"/>
  <c r="N16" i="34" s="1"/>
  <c r="I42" i="34"/>
  <c r="J42" i="34" s="1"/>
  <c r="L19" i="32"/>
  <c r="I41" i="34"/>
  <c r="J41" i="34" s="1"/>
  <c r="I31" i="34"/>
  <c r="J31" i="34" s="1"/>
  <c r="I30" i="34"/>
  <c r="J30" i="34" s="1"/>
  <c r="I25" i="34"/>
  <c r="M13" i="34" s="1"/>
  <c r="I17" i="34"/>
  <c r="N11" i="34" s="1"/>
  <c r="I22" i="34"/>
  <c r="J22" i="34" s="1"/>
  <c r="I15" i="34"/>
  <c r="J15" i="34" s="1"/>
  <c r="I14" i="34"/>
  <c r="J14" i="34" s="1"/>
  <c r="J16" i="34" s="1"/>
  <c r="I16" i="34" s="1"/>
  <c r="N10" i="34" s="1"/>
  <c r="I9" i="34"/>
  <c r="J9" i="34" s="1"/>
  <c r="I8" i="34"/>
  <c r="J8" i="34" s="1"/>
  <c r="I7" i="34"/>
  <c r="J7" i="34" s="1"/>
  <c r="I6" i="34"/>
  <c r="J6" i="34" s="1"/>
  <c r="I5" i="34"/>
  <c r="J5" i="34" s="1"/>
  <c r="I9" i="32"/>
  <c r="J43" i="34" l="1"/>
  <c r="I43" i="34" s="1"/>
  <c r="N15" i="34" s="1"/>
  <c r="T11" i="34"/>
  <c r="S11" i="34"/>
  <c r="Q11" i="34"/>
  <c r="R11" i="34"/>
  <c r="P11" i="34"/>
  <c r="P13" i="34"/>
  <c r="T13" i="34"/>
  <c r="S13" i="34"/>
  <c r="R13" i="34"/>
  <c r="Q13" i="34"/>
  <c r="O13" i="34"/>
  <c r="N13" i="34"/>
  <c r="M11" i="34"/>
  <c r="O11" i="34"/>
  <c r="T10" i="34"/>
  <c r="S10" i="34"/>
  <c r="R10" i="34"/>
  <c r="Q10" i="34"/>
  <c r="P10" i="34"/>
  <c r="O10" i="34"/>
  <c r="M10" i="34"/>
  <c r="R16" i="34"/>
  <c r="M16" i="34"/>
  <c r="T16" i="34"/>
  <c r="S16" i="34"/>
  <c r="Q16" i="34"/>
  <c r="P16" i="34"/>
  <c r="O16" i="34"/>
  <c r="J10" i="34"/>
  <c r="I10" i="34" s="1"/>
  <c r="Q13" i="32"/>
  <c r="P13" i="32"/>
  <c r="R13" i="32"/>
  <c r="Q14" i="32"/>
  <c r="L18" i="32"/>
  <c r="M18" i="32" s="1"/>
  <c r="L11" i="32"/>
  <c r="M11" i="32" s="1"/>
  <c r="M19" i="32"/>
  <c r="L12" i="32"/>
  <c r="M12" i="32" s="1"/>
  <c r="M5" i="32"/>
  <c r="I5" i="32"/>
  <c r="J5" i="32" s="1"/>
  <c r="I8" i="32"/>
  <c r="I7" i="32"/>
  <c r="I6" i="32"/>
  <c r="F23" i="34"/>
  <c r="B41" i="34"/>
  <c r="C57" i="34"/>
  <c r="B19" i="32"/>
  <c r="C31" i="34"/>
  <c r="B18" i="34"/>
  <c r="Q9" i="34" l="1"/>
  <c r="M9" i="34"/>
  <c r="N9" i="34"/>
  <c r="O9" i="34"/>
  <c r="P9" i="34"/>
  <c r="R9" i="34"/>
  <c r="S9" i="34"/>
  <c r="T9" i="34"/>
  <c r="S15" i="34"/>
  <c r="R15" i="34"/>
  <c r="P15" i="34"/>
  <c r="Q15" i="34"/>
  <c r="O15" i="34"/>
  <c r="M15" i="34"/>
  <c r="T15" i="34"/>
  <c r="T17" i="34"/>
  <c r="S13" i="32"/>
  <c r="M20" i="32"/>
  <c r="L20" i="32" s="1"/>
  <c r="R12" i="32" s="1"/>
  <c r="R14" i="32"/>
  <c r="S14" i="32"/>
  <c r="S15" i="32" s="1"/>
  <c r="P14" i="32"/>
  <c r="BC88" i="19"/>
  <c r="BC89" i="19"/>
  <c r="BC90" i="19"/>
  <c r="BC76" i="19"/>
  <c r="BC77" i="19"/>
  <c r="BB88" i="19"/>
  <c r="BB89" i="19"/>
  <c r="BB90" i="19"/>
  <c r="BB76" i="19"/>
  <c r="BB77" i="19"/>
  <c r="BA88" i="19"/>
  <c r="BA89" i="19"/>
  <c r="BA90" i="19"/>
  <c r="BA77" i="19"/>
  <c r="AZ88" i="19"/>
  <c r="AZ89" i="19"/>
  <c r="AZ90" i="19"/>
  <c r="AZ76" i="19"/>
  <c r="AZ77" i="19"/>
  <c r="AY88" i="19"/>
  <c r="AY89" i="19"/>
  <c r="AY90" i="19"/>
  <c r="AY76" i="19"/>
  <c r="AY77" i="19"/>
  <c r="AX88" i="19"/>
  <c r="AX89" i="19"/>
  <c r="AX90" i="19"/>
  <c r="AX76" i="19"/>
  <c r="AX77" i="19"/>
  <c r="AW88" i="19"/>
  <c r="AW89" i="19"/>
  <c r="AW90" i="19"/>
  <c r="AW76" i="19"/>
  <c r="AW77" i="19"/>
  <c r="AW78" i="19"/>
  <c r="AW79" i="19"/>
  <c r="AW80" i="19"/>
  <c r="AW81" i="19"/>
  <c r="AW82" i="19"/>
  <c r="AW83" i="19"/>
  <c r="AW84" i="19"/>
  <c r="AW85" i="19"/>
  <c r="AW86" i="19"/>
  <c r="AV88" i="19"/>
  <c r="AV89" i="19"/>
  <c r="AV90" i="19"/>
  <c r="AV76" i="19"/>
  <c r="AV77" i="19"/>
  <c r="AU88" i="19"/>
  <c r="AU89" i="19"/>
  <c r="AU90" i="19"/>
  <c r="AU77" i="19"/>
  <c r="AT88" i="19"/>
  <c r="AT89" i="19"/>
  <c r="AT90" i="19"/>
  <c r="AT76" i="19"/>
  <c r="AT77" i="19"/>
  <c r="B9" i="22"/>
  <c r="C9" i="22" s="1"/>
  <c r="D9" i="22" s="1"/>
  <c r="E9" i="22" s="1"/>
  <c r="B10" i="22"/>
  <c r="C10" i="22" s="1"/>
  <c r="D10" i="22" s="1"/>
  <c r="E10" i="22" s="1"/>
  <c r="B11" i="22"/>
  <c r="C11" i="22" s="1"/>
  <c r="D11" i="22" s="1"/>
  <c r="B12" i="22"/>
  <c r="C12" i="22" s="1"/>
  <c r="D12" i="22" s="1"/>
  <c r="B13" i="22"/>
  <c r="C13" i="22" s="1"/>
  <c r="D13" i="22" s="1"/>
  <c r="B14" i="22"/>
  <c r="C14" i="22" s="1"/>
  <c r="D14" i="22" s="1"/>
  <c r="B15" i="22"/>
  <c r="C15" i="22" s="1"/>
  <c r="D15" i="22" s="1"/>
  <c r="B16" i="22"/>
  <c r="C16" i="22" s="1"/>
  <c r="D16" i="22" s="1"/>
  <c r="B17" i="22"/>
  <c r="C17" i="22" s="1"/>
  <c r="D17" i="22" s="1"/>
  <c r="B18" i="22"/>
  <c r="C18" i="22" s="1"/>
  <c r="D18" i="22" s="1"/>
  <c r="B19" i="22"/>
  <c r="C19" i="22" s="1"/>
  <c r="D19" i="22" s="1"/>
  <c r="B20" i="22"/>
  <c r="C20" i="22" s="1"/>
  <c r="D20" i="22" s="1"/>
  <c r="E20" i="22" s="1"/>
  <c r="B21" i="22"/>
  <c r="C21" i="22" s="1"/>
  <c r="D21" i="22" s="1"/>
  <c r="E21" i="22" s="1"/>
  <c r="B22" i="22"/>
  <c r="C22" i="22" s="1"/>
  <c r="D22" i="22" s="1"/>
  <c r="E22" i="22" s="1"/>
  <c r="B23" i="22"/>
  <c r="C23" i="22" s="1"/>
  <c r="D23" i="22" s="1"/>
  <c r="E23" i="22" s="1"/>
  <c r="B24" i="22"/>
  <c r="C24" i="22" s="1"/>
  <c r="D24" i="22" s="1"/>
  <c r="E24" i="22" s="1"/>
  <c r="B25" i="22"/>
  <c r="C25" i="22" s="1"/>
  <c r="D25" i="22" s="1"/>
  <c r="E25" i="22" s="1"/>
  <c r="B26" i="22"/>
  <c r="C26" i="22" s="1"/>
  <c r="D26" i="22" s="1"/>
  <c r="E26" i="22" s="1"/>
  <c r="B27" i="22"/>
  <c r="C27" i="22" s="1"/>
  <c r="D27" i="22" s="1"/>
  <c r="E27" i="22" s="1"/>
  <c r="B28" i="22"/>
  <c r="C28" i="22" s="1"/>
  <c r="D28" i="22" s="1"/>
  <c r="E28" i="22" s="1"/>
  <c r="B29" i="22"/>
  <c r="C29" i="22" s="1"/>
  <c r="D29" i="22" s="1"/>
  <c r="E29" i="22" s="1"/>
  <c r="B30" i="22"/>
  <c r="C30" i="22" s="1"/>
  <c r="D30" i="22" s="1"/>
  <c r="E30" i="22" s="1"/>
  <c r="B31" i="22"/>
  <c r="C31" i="22" s="1"/>
  <c r="D31" i="22" s="1"/>
  <c r="E31" i="22" s="1"/>
  <c r="B32" i="22"/>
  <c r="C32" i="22" s="1"/>
  <c r="D32" i="22" s="1"/>
  <c r="E32" i="22" s="1"/>
  <c r="B33" i="22"/>
  <c r="C33" i="22" s="1"/>
  <c r="D33" i="22" s="1"/>
  <c r="E33" i="22" s="1"/>
  <c r="B34" i="22"/>
  <c r="C34" i="22" s="1"/>
  <c r="D34" i="22" s="1"/>
  <c r="E34" i="22" s="1"/>
  <c r="B35" i="22"/>
  <c r="C35" i="22" s="1"/>
  <c r="D35" i="22" s="1"/>
  <c r="E35" i="22" s="1"/>
  <c r="B36" i="22"/>
  <c r="C36" i="22" s="1"/>
  <c r="D36" i="22" s="1"/>
  <c r="E36" i="22" s="1"/>
  <c r="B37" i="22"/>
  <c r="C37" i="22" s="1"/>
  <c r="D37" i="22" s="1"/>
  <c r="E37" i="22" s="1"/>
  <c r="B38" i="22"/>
  <c r="C38" i="22" s="1"/>
  <c r="D38" i="22" s="1"/>
  <c r="E38" i="22" s="1"/>
  <c r="B39" i="22"/>
  <c r="C39" i="22" s="1"/>
  <c r="D39" i="22" s="1"/>
  <c r="E39" i="22" s="1"/>
  <c r="B40" i="22"/>
  <c r="C40" i="22" s="1"/>
  <c r="D40" i="22" s="1"/>
  <c r="E40" i="22" s="1"/>
  <c r="B41" i="22"/>
  <c r="C41" i="22" s="1"/>
  <c r="D41" i="22" s="1"/>
  <c r="E41" i="22" s="1"/>
  <c r="B42" i="22"/>
  <c r="C42" i="22" s="1"/>
  <c r="D42" i="22" s="1"/>
  <c r="E42" i="22" s="1"/>
  <c r="B43" i="22"/>
  <c r="C43" i="22" s="1"/>
  <c r="D43" i="22" s="1"/>
  <c r="E43" i="22" s="1"/>
  <c r="B44" i="22"/>
  <c r="C44" i="22" s="1"/>
  <c r="D44" i="22" s="1"/>
  <c r="E44" i="22" s="1"/>
  <c r="B45" i="22"/>
  <c r="C45" i="22" s="1"/>
  <c r="D45" i="22" s="1"/>
  <c r="E45" i="22" s="1"/>
  <c r="B46" i="22"/>
  <c r="C46" i="22" s="1"/>
  <c r="D46" i="22" s="1"/>
  <c r="E46" i="22" s="1"/>
  <c r="B47" i="22"/>
  <c r="C47" i="22" s="1"/>
  <c r="D47" i="22" s="1"/>
  <c r="E47" i="22" s="1"/>
  <c r="B48" i="22"/>
  <c r="C48" i="22" s="1"/>
  <c r="D48" i="22" s="1"/>
  <c r="E48" i="22" s="1"/>
  <c r="B49" i="22"/>
  <c r="C49" i="22" s="1"/>
  <c r="D49" i="22" s="1"/>
  <c r="E49" i="22" s="1"/>
  <c r="B50" i="22"/>
  <c r="C50" i="22" s="1"/>
  <c r="D50" i="22" s="1"/>
  <c r="E50" i="22" s="1"/>
  <c r="B51" i="22"/>
  <c r="C51" i="22" s="1"/>
  <c r="D51" i="22" s="1"/>
  <c r="E51" i="22" s="1"/>
  <c r="B52" i="22"/>
  <c r="C52" i="22" s="1"/>
  <c r="D52" i="22" s="1"/>
  <c r="E52" i="22" s="1"/>
  <c r="B53" i="22"/>
  <c r="C53" i="22" s="1"/>
  <c r="D53" i="22" s="1"/>
  <c r="E53" i="22" s="1"/>
  <c r="B54" i="22"/>
  <c r="C54" i="22" s="1"/>
  <c r="D54" i="22" s="1"/>
  <c r="E54" i="22" s="1"/>
  <c r="B55" i="22"/>
  <c r="C55" i="22" s="1"/>
  <c r="D55" i="22" s="1"/>
  <c r="E55" i="22" s="1"/>
  <c r="B56" i="22"/>
  <c r="C56" i="22" s="1"/>
  <c r="D56" i="22" s="1"/>
  <c r="E56" i="22" s="1"/>
  <c r="B57" i="22"/>
  <c r="C57" i="22" s="1"/>
  <c r="D57" i="22" s="1"/>
  <c r="E57" i="22" s="1"/>
  <c r="B58" i="22"/>
  <c r="C58" i="22" s="1"/>
  <c r="D58" i="22" s="1"/>
  <c r="E58" i="22" s="1"/>
  <c r="B59" i="22"/>
  <c r="C59" i="22" s="1"/>
  <c r="D59" i="22" s="1"/>
  <c r="E59" i="22" s="1"/>
  <c r="B60" i="22"/>
  <c r="C60" i="22" s="1"/>
  <c r="D60" i="22" s="1"/>
  <c r="E60" i="22" s="1"/>
  <c r="B61" i="22"/>
  <c r="C61" i="22" s="1"/>
  <c r="D61" i="22" s="1"/>
  <c r="E61" i="22" s="1"/>
  <c r="B62" i="22"/>
  <c r="C62" i="22" s="1"/>
  <c r="D62" i="22" s="1"/>
  <c r="E62" i="22" s="1"/>
  <c r="B63" i="22"/>
  <c r="C63" i="22" s="1"/>
  <c r="D63" i="22" s="1"/>
  <c r="E63" i="22" s="1"/>
  <c r="B64" i="22"/>
  <c r="C64" i="22" s="1"/>
  <c r="D64" i="22" s="1"/>
  <c r="E64" i="22" s="1"/>
  <c r="B65" i="22"/>
  <c r="C65" i="22" s="1"/>
  <c r="D65" i="22" s="1"/>
  <c r="E65" i="22" s="1"/>
  <c r="B66" i="22"/>
  <c r="C66" i="22" s="1"/>
  <c r="D66" i="22" s="1"/>
  <c r="E66" i="22" s="1"/>
  <c r="B67" i="22"/>
  <c r="C67" i="22" s="1"/>
  <c r="D67" i="22" s="1"/>
  <c r="E67" i="22" s="1"/>
  <c r="B68" i="22"/>
  <c r="C68" i="22" s="1"/>
  <c r="D68" i="22" s="1"/>
  <c r="E68" i="22" s="1"/>
  <c r="B69" i="22"/>
  <c r="C69" i="22" s="1"/>
  <c r="D69" i="22" s="1"/>
  <c r="E69" i="22" s="1"/>
  <c r="B70" i="22"/>
  <c r="C70" i="22" s="1"/>
  <c r="D70" i="22" s="1"/>
  <c r="E70" i="22" s="1"/>
  <c r="B71" i="22"/>
  <c r="C71" i="22" s="1"/>
  <c r="D71" i="22" s="1"/>
  <c r="E71" i="22" s="1"/>
  <c r="B72" i="22"/>
  <c r="C72" i="22" s="1"/>
  <c r="D72" i="22" s="1"/>
  <c r="E72" i="22" s="1"/>
  <c r="B73" i="22"/>
  <c r="C73" i="22" s="1"/>
  <c r="D73" i="22" s="1"/>
  <c r="E73" i="22" s="1"/>
  <c r="B74" i="22"/>
  <c r="C74" i="22" s="1"/>
  <c r="D74" i="22" s="1"/>
  <c r="E74" i="22" s="1"/>
  <c r="B75" i="22"/>
  <c r="C75" i="22" s="1"/>
  <c r="D75" i="22" s="1"/>
  <c r="E75" i="22" s="1"/>
  <c r="B76" i="22"/>
  <c r="C76" i="22" s="1"/>
  <c r="D76" i="22" s="1"/>
  <c r="E76" i="22" s="1"/>
  <c r="B77" i="22"/>
  <c r="C77" i="22" s="1"/>
  <c r="D77" i="22" s="1"/>
  <c r="E77" i="22" s="1"/>
  <c r="B78" i="22"/>
  <c r="C78" i="22" s="1"/>
  <c r="D78" i="22" s="1"/>
  <c r="E78" i="22" s="1"/>
  <c r="B79" i="22"/>
  <c r="C79" i="22" s="1"/>
  <c r="D79" i="22" s="1"/>
  <c r="E79" i="22" s="1"/>
  <c r="B80" i="22"/>
  <c r="C80" i="22" s="1"/>
  <c r="D80" i="22" s="1"/>
  <c r="E80" i="22" s="1"/>
  <c r="B81" i="22"/>
  <c r="C81" i="22" s="1"/>
  <c r="D81" i="22" s="1"/>
  <c r="E81" i="22" s="1"/>
  <c r="B82" i="22"/>
  <c r="C82" i="22" s="1"/>
  <c r="D82" i="22" s="1"/>
  <c r="E82" i="22" s="1"/>
  <c r="B83" i="22"/>
  <c r="C83" i="22" s="1"/>
  <c r="D83" i="22" s="1"/>
  <c r="E83" i="22" s="1"/>
  <c r="B84" i="22"/>
  <c r="C84" i="22" s="1"/>
  <c r="D84" i="22" s="1"/>
  <c r="E84" i="22" s="1"/>
  <c r="B85" i="22"/>
  <c r="C85" i="22" s="1"/>
  <c r="D85" i="22" s="1"/>
  <c r="E85" i="22" s="1"/>
  <c r="B86" i="22"/>
  <c r="C86" i="22" s="1"/>
  <c r="D86" i="22" s="1"/>
  <c r="E86" i="22" s="1"/>
  <c r="B87" i="22"/>
  <c r="C87" i="22" s="1"/>
  <c r="D87" i="22" s="1"/>
  <c r="E87" i="22" s="1"/>
  <c r="B88" i="22"/>
  <c r="C88" i="22" s="1"/>
  <c r="D88" i="22" s="1"/>
  <c r="E88" i="22" s="1"/>
  <c r="B89" i="22"/>
  <c r="C89" i="22" s="1"/>
  <c r="D89" i="22" s="1"/>
  <c r="E89" i="22" s="1"/>
  <c r="B90" i="22"/>
  <c r="C90" i="22" s="1"/>
  <c r="D90" i="22" s="1"/>
  <c r="E90" i="22" s="1"/>
  <c r="B91" i="22"/>
  <c r="C91" i="22" s="1"/>
  <c r="D91" i="22" s="1"/>
  <c r="E91" i="22" s="1"/>
  <c r="B92" i="22"/>
  <c r="C92" i="22" s="1"/>
  <c r="D92" i="22" s="1"/>
  <c r="E92" i="22" s="1"/>
  <c r="B93" i="22"/>
  <c r="C93" i="22" s="1"/>
  <c r="D93" i="22" s="1"/>
  <c r="E93" i="22" s="1"/>
  <c r="B94" i="22"/>
  <c r="C94" i="22" s="1"/>
  <c r="D94" i="22" s="1"/>
  <c r="E94" i="22" s="1"/>
  <c r="B95" i="22"/>
  <c r="C95" i="22" s="1"/>
  <c r="D95" i="22" s="1"/>
  <c r="E95" i="22" s="1"/>
  <c r="B96" i="22"/>
  <c r="C96" i="22" s="1"/>
  <c r="D96" i="22" s="1"/>
  <c r="E96" i="22" s="1"/>
  <c r="B97" i="22"/>
  <c r="C97" i="22" s="1"/>
  <c r="D97" i="22" s="1"/>
  <c r="E97" i="22" s="1"/>
  <c r="B98" i="22"/>
  <c r="C98" i="22" s="1"/>
  <c r="D98" i="22" s="1"/>
  <c r="E98" i="22" s="1"/>
  <c r="B99" i="22"/>
  <c r="C99" i="22" s="1"/>
  <c r="D99" i="22" s="1"/>
  <c r="E99" i="22" s="1"/>
  <c r="B100" i="22"/>
  <c r="C100" i="22" s="1"/>
  <c r="D100" i="22" s="1"/>
  <c r="E100" i="22" s="1"/>
  <c r="B101" i="22"/>
  <c r="C101" i="22" s="1"/>
  <c r="D101" i="22" s="1"/>
  <c r="E101" i="22" s="1"/>
  <c r="B102" i="22"/>
  <c r="C102" i="22" s="1"/>
  <c r="D102" i="22" s="1"/>
  <c r="E102" i="22" s="1"/>
  <c r="B103" i="22"/>
  <c r="C103" i="22" s="1"/>
  <c r="D103" i="22" s="1"/>
  <c r="E103" i="22" s="1"/>
  <c r="B104" i="22"/>
  <c r="C104" i="22" s="1"/>
  <c r="D104" i="22" s="1"/>
  <c r="E104" i="22" s="1"/>
  <c r="B105" i="22"/>
  <c r="C105" i="22" s="1"/>
  <c r="D105" i="22" s="1"/>
  <c r="E105" i="22" s="1"/>
  <c r="B106" i="22"/>
  <c r="C106" i="22" s="1"/>
  <c r="D106" i="22" s="1"/>
  <c r="E106" i="22" s="1"/>
  <c r="B107" i="22"/>
  <c r="C107" i="22" s="1"/>
  <c r="D107" i="22" s="1"/>
  <c r="E107" i="22" s="1"/>
  <c r="B108" i="22"/>
  <c r="C108" i="22" s="1"/>
  <c r="D108" i="22" s="1"/>
  <c r="E108" i="22" s="1"/>
  <c r="B109" i="22"/>
  <c r="C109" i="22" s="1"/>
  <c r="D109" i="22" s="1"/>
  <c r="E109" i="22" s="1"/>
  <c r="B110" i="22"/>
  <c r="C110" i="22" s="1"/>
  <c r="D110" i="22" s="1"/>
  <c r="E110" i="22" s="1"/>
  <c r="B111" i="22"/>
  <c r="C111" i="22" s="1"/>
  <c r="D111" i="22" s="1"/>
  <c r="E111" i="22" s="1"/>
  <c r="B112" i="22"/>
  <c r="C112" i="22" s="1"/>
  <c r="D112" i="22" s="1"/>
  <c r="E112" i="22" s="1"/>
  <c r="B113" i="22"/>
  <c r="C113" i="22" s="1"/>
  <c r="D113" i="22" s="1"/>
  <c r="E113" i="22" s="1"/>
  <c r="B114" i="22"/>
  <c r="C114" i="22" s="1"/>
  <c r="D114" i="22" s="1"/>
  <c r="E114" i="22" s="1"/>
  <c r="B115" i="22"/>
  <c r="C115" i="22" s="1"/>
  <c r="D115" i="22" s="1"/>
  <c r="E115" i="22" s="1"/>
  <c r="B116" i="22"/>
  <c r="C116" i="22" s="1"/>
  <c r="D116" i="22" s="1"/>
  <c r="E116" i="22" s="1"/>
  <c r="B117" i="22"/>
  <c r="C117" i="22" s="1"/>
  <c r="D117" i="22" s="1"/>
  <c r="E117" i="22" s="1"/>
  <c r="B118" i="22"/>
  <c r="C118" i="22" s="1"/>
  <c r="D118" i="22" s="1"/>
  <c r="E118" i="22" s="1"/>
  <c r="B119" i="22"/>
  <c r="C119" i="22" s="1"/>
  <c r="D119" i="22" s="1"/>
  <c r="E119" i="22" s="1"/>
  <c r="B120" i="22"/>
  <c r="C120" i="22" s="1"/>
  <c r="D120" i="22" s="1"/>
  <c r="E120" i="22" s="1"/>
  <c r="B121" i="22"/>
  <c r="C121" i="22" s="1"/>
  <c r="D121" i="22" s="1"/>
  <c r="E121" i="22" s="1"/>
  <c r="B122" i="22"/>
  <c r="C122" i="22" s="1"/>
  <c r="D122" i="22" s="1"/>
  <c r="E122" i="22" s="1"/>
  <c r="B123" i="22"/>
  <c r="C123" i="22" s="1"/>
  <c r="D123" i="22" s="1"/>
  <c r="E123" i="22" s="1"/>
  <c r="B124" i="22"/>
  <c r="C124" i="22" s="1"/>
  <c r="D124" i="22" s="1"/>
  <c r="E124" i="22" s="1"/>
  <c r="B125" i="22"/>
  <c r="C125" i="22" s="1"/>
  <c r="D125" i="22" s="1"/>
  <c r="E125" i="22" s="1"/>
  <c r="B126" i="22"/>
  <c r="C126" i="22" s="1"/>
  <c r="D126" i="22" s="1"/>
  <c r="E126" i="22" s="1"/>
  <c r="B127" i="22"/>
  <c r="C127" i="22" s="1"/>
  <c r="D127" i="22" s="1"/>
  <c r="E127" i="22" s="1"/>
  <c r="B128" i="22"/>
  <c r="C128" i="22" s="1"/>
  <c r="D128" i="22" s="1"/>
  <c r="E128" i="22" s="1"/>
  <c r="B129" i="22"/>
  <c r="C129" i="22" s="1"/>
  <c r="D129" i="22" s="1"/>
  <c r="E129" i="22" s="1"/>
  <c r="B130" i="22"/>
  <c r="C130" i="22" s="1"/>
  <c r="D130" i="22" s="1"/>
  <c r="E130" i="22" s="1"/>
  <c r="B131" i="22"/>
  <c r="C131" i="22" s="1"/>
  <c r="D131" i="22" s="1"/>
  <c r="E131" i="22" s="1"/>
  <c r="B132" i="22"/>
  <c r="C132" i="22" s="1"/>
  <c r="D132" i="22" s="1"/>
  <c r="E132" i="22" s="1"/>
  <c r="B133" i="22"/>
  <c r="C133" i="22" s="1"/>
  <c r="D133" i="22" s="1"/>
  <c r="E133" i="22" s="1"/>
  <c r="B134" i="22"/>
  <c r="C134" i="22" s="1"/>
  <c r="D134" i="22" s="1"/>
  <c r="E134" i="22" s="1"/>
  <c r="B135" i="22"/>
  <c r="C135" i="22" s="1"/>
  <c r="D135" i="22" s="1"/>
  <c r="E135" i="22" s="1"/>
  <c r="B136" i="22"/>
  <c r="C136" i="22" s="1"/>
  <c r="D136" i="22" s="1"/>
  <c r="E136" i="22" s="1"/>
  <c r="B137" i="22"/>
  <c r="C137" i="22" s="1"/>
  <c r="D137" i="22" s="1"/>
  <c r="E137" i="22" s="1"/>
  <c r="B138" i="22"/>
  <c r="C138" i="22" s="1"/>
  <c r="D138" i="22" s="1"/>
  <c r="E138" i="22" s="1"/>
  <c r="B139" i="22"/>
  <c r="C139" i="22" s="1"/>
  <c r="D139" i="22" s="1"/>
  <c r="E139" i="22" s="1"/>
  <c r="B140" i="22"/>
  <c r="C140" i="22" s="1"/>
  <c r="D140" i="22" s="1"/>
  <c r="E140" i="22" s="1"/>
  <c r="B141" i="22"/>
  <c r="C141" i="22" s="1"/>
  <c r="D141" i="22" s="1"/>
  <c r="E141" i="22" s="1"/>
  <c r="B142" i="22"/>
  <c r="C142" i="22" s="1"/>
  <c r="D142" i="22" s="1"/>
  <c r="E142" i="22" s="1"/>
  <c r="B143" i="22"/>
  <c r="C143" i="22" s="1"/>
  <c r="D143" i="22" s="1"/>
  <c r="E143" i="22" s="1"/>
  <c r="B144" i="22"/>
  <c r="C144" i="22" s="1"/>
  <c r="D144" i="22" s="1"/>
  <c r="E144" i="22" s="1"/>
  <c r="B145" i="22"/>
  <c r="C145" i="22" s="1"/>
  <c r="D145" i="22" s="1"/>
  <c r="E145" i="22" s="1"/>
  <c r="B146" i="22"/>
  <c r="C146" i="22" s="1"/>
  <c r="D146" i="22" s="1"/>
  <c r="E146" i="22" s="1"/>
  <c r="B147" i="22"/>
  <c r="C147" i="22" s="1"/>
  <c r="D147" i="22" s="1"/>
  <c r="E147" i="22" s="1"/>
  <c r="B148" i="22"/>
  <c r="C148" i="22" s="1"/>
  <c r="D148" i="22" s="1"/>
  <c r="E148" i="22" s="1"/>
  <c r="B149" i="22"/>
  <c r="C149" i="22" s="1"/>
  <c r="D149" i="22" s="1"/>
  <c r="E149" i="22" s="1"/>
  <c r="B150" i="22"/>
  <c r="C150" i="22" s="1"/>
  <c r="D150" i="22" s="1"/>
  <c r="E150" i="22" s="1"/>
  <c r="B151" i="22"/>
  <c r="C151" i="22" s="1"/>
  <c r="D151" i="22" s="1"/>
  <c r="E151" i="22" s="1"/>
  <c r="B152" i="22"/>
  <c r="C152" i="22" s="1"/>
  <c r="D152" i="22" s="1"/>
  <c r="E152" i="22" s="1"/>
  <c r="B153" i="22"/>
  <c r="C153" i="22" s="1"/>
  <c r="D153" i="22" s="1"/>
  <c r="E153" i="22" s="1"/>
  <c r="B154" i="22"/>
  <c r="C154" i="22" s="1"/>
  <c r="D154" i="22" s="1"/>
  <c r="E154" i="22" s="1"/>
  <c r="B155" i="22"/>
  <c r="C155" i="22" s="1"/>
  <c r="D155" i="22" s="1"/>
  <c r="E155" i="22" s="1"/>
  <c r="B156" i="22"/>
  <c r="C156" i="22" s="1"/>
  <c r="D156" i="22" s="1"/>
  <c r="E156" i="22" s="1"/>
  <c r="B157" i="22"/>
  <c r="C157" i="22" s="1"/>
  <c r="D157" i="22" s="1"/>
  <c r="E157" i="22" s="1"/>
  <c r="B158" i="22"/>
  <c r="C158" i="22" s="1"/>
  <c r="D158" i="22" s="1"/>
  <c r="E158" i="22" s="1"/>
  <c r="B159" i="22"/>
  <c r="C159" i="22" s="1"/>
  <c r="D159" i="22" s="1"/>
  <c r="E159" i="22" s="1"/>
  <c r="B160" i="22"/>
  <c r="C160" i="22" s="1"/>
  <c r="D160" i="22" s="1"/>
  <c r="E160" i="22" s="1"/>
  <c r="B161" i="22"/>
  <c r="C161" i="22" s="1"/>
  <c r="D161" i="22" s="1"/>
  <c r="E161" i="22" s="1"/>
  <c r="B162" i="22"/>
  <c r="C162" i="22" s="1"/>
  <c r="D162" i="22" s="1"/>
  <c r="E162" i="22" s="1"/>
  <c r="B163" i="22"/>
  <c r="C163" i="22" s="1"/>
  <c r="D163" i="22" s="1"/>
  <c r="E163" i="22" s="1"/>
  <c r="B164" i="22"/>
  <c r="C164" i="22" s="1"/>
  <c r="D164" i="22" s="1"/>
  <c r="E164" i="22" s="1"/>
  <c r="B165" i="22"/>
  <c r="C165" i="22" s="1"/>
  <c r="D165" i="22" s="1"/>
  <c r="E165" i="22" s="1"/>
  <c r="B166" i="22"/>
  <c r="C166" i="22" s="1"/>
  <c r="D166" i="22" s="1"/>
  <c r="E166" i="22" s="1"/>
  <c r="B167" i="22"/>
  <c r="C167" i="22" s="1"/>
  <c r="D167" i="22" s="1"/>
  <c r="E167" i="22" s="1"/>
  <c r="B168" i="22"/>
  <c r="C168" i="22" s="1"/>
  <c r="D168" i="22" s="1"/>
  <c r="E168" i="22" s="1"/>
  <c r="B169" i="22"/>
  <c r="C169" i="22" s="1"/>
  <c r="D169" i="22" s="1"/>
  <c r="E169" i="22" s="1"/>
  <c r="B170" i="22"/>
  <c r="C170" i="22" s="1"/>
  <c r="D170" i="22" s="1"/>
  <c r="E170" i="22" s="1"/>
  <c r="B171" i="22"/>
  <c r="C171" i="22" s="1"/>
  <c r="D171" i="22" s="1"/>
  <c r="E171" i="22" s="1"/>
  <c r="B172" i="22"/>
  <c r="C172" i="22" s="1"/>
  <c r="D172" i="22" s="1"/>
  <c r="E172" i="22" s="1"/>
  <c r="B173" i="22"/>
  <c r="C173" i="22" s="1"/>
  <c r="D173" i="22" s="1"/>
  <c r="E173" i="22" s="1"/>
  <c r="B174" i="22"/>
  <c r="C174" i="22" s="1"/>
  <c r="D174" i="22" s="1"/>
  <c r="E174" i="22" s="1"/>
  <c r="B175" i="22"/>
  <c r="C175" i="22" s="1"/>
  <c r="D175" i="22" s="1"/>
  <c r="E175" i="22" s="1"/>
  <c r="B176" i="22"/>
  <c r="C176" i="22" s="1"/>
  <c r="D176" i="22" s="1"/>
  <c r="E176" i="22" s="1"/>
  <c r="B177" i="22"/>
  <c r="C177" i="22" s="1"/>
  <c r="D177" i="22" s="1"/>
  <c r="E177" i="22" s="1"/>
  <c r="B178" i="22"/>
  <c r="C178" i="22" s="1"/>
  <c r="D178" i="22" s="1"/>
  <c r="E178" i="22" s="1"/>
  <c r="B179" i="22"/>
  <c r="C179" i="22" s="1"/>
  <c r="D179" i="22" s="1"/>
  <c r="E179" i="22" s="1"/>
  <c r="B180" i="22"/>
  <c r="C180" i="22" s="1"/>
  <c r="D180" i="22" s="1"/>
  <c r="E180" i="22" s="1"/>
  <c r="B181" i="22"/>
  <c r="C181" i="22" s="1"/>
  <c r="D181" i="22" s="1"/>
  <c r="E181" i="22" s="1"/>
  <c r="B182" i="22"/>
  <c r="C182" i="22" s="1"/>
  <c r="D182" i="22" s="1"/>
  <c r="E182" i="22" s="1"/>
  <c r="B183" i="22"/>
  <c r="C183" i="22" s="1"/>
  <c r="D183" i="22" s="1"/>
  <c r="E183" i="22" s="1"/>
  <c r="B184" i="22"/>
  <c r="C184" i="22" s="1"/>
  <c r="D184" i="22" s="1"/>
  <c r="E184" i="22" s="1"/>
  <c r="B185" i="22"/>
  <c r="C185" i="22" s="1"/>
  <c r="D185" i="22" s="1"/>
  <c r="E185" i="22" s="1"/>
  <c r="B186" i="22"/>
  <c r="C186" i="22" s="1"/>
  <c r="D186" i="22" s="1"/>
  <c r="E186" i="22" s="1"/>
  <c r="B187" i="22"/>
  <c r="C187" i="22" s="1"/>
  <c r="D187" i="22" s="1"/>
  <c r="E187" i="22" s="1"/>
  <c r="B188" i="22"/>
  <c r="C188" i="22" s="1"/>
  <c r="D188" i="22" s="1"/>
  <c r="E188" i="22" s="1"/>
  <c r="B189" i="22"/>
  <c r="C189" i="22" s="1"/>
  <c r="D189" i="22" s="1"/>
  <c r="E189" i="22" s="1"/>
  <c r="B190" i="22"/>
  <c r="C190" i="22" s="1"/>
  <c r="D190" i="22" s="1"/>
  <c r="E190" i="22" s="1"/>
  <c r="B191" i="22"/>
  <c r="C191" i="22" s="1"/>
  <c r="D191" i="22" s="1"/>
  <c r="E191" i="22" s="1"/>
  <c r="B192" i="22"/>
  <c r="C192" i="22" s="1"/>
  <c r="D192" i="22" s="1"/>
  <c r="E192" i="22" s="1"/>
  <c r="B193" i="22"/>
  <c r="C193" i="22" s="1"/>
  <c r="D193" i="22" s="1"/>
  <c r="E193" i="22" s="1"/>
  <c r="B194" i="22"/>
  <c r="C194" i="22" s="1"/>
  <c r="D194" i="22" s="1"/>
  <c r="E194" i="22" s="1"/>
  <c r="B195" i="22"/>
  <c r="C195" i="22" s="1"/>
  <c r="D195" i="22" s="1"/>
  <c r="E195" i="22" s="1"/>
  <c r="B196" i="22"/>
  <c r="C196" i="22" s="1"/>
  <c r="D196" i="22" s="1"/>
  <c r="E196" i="22" s="1"/>
  <c r="B197" i="22"/>
  <c r="C197" i="22" s="1"/>
  <c r="D197" i="22" s="1"/>
  <c r="E197" i="22" s="1"/>
  <c r="B198" i="22"/>
  <c r="C198" i="22" s="1"/>
  <c r="D198" i="22" s="1"/>
  <c r="E198" i="22" s="1"/>
  <c r="B199" i="22"/>
  <c r="C199" i="22" s="1"/>
  <c r="D199" i="22" s="1"/>
  <c r="E199" i="22" s="1"/>
  <c r="B200" i="22"/>
  <c r="C200" i="22" s="1"/>
  <c r="D200" i="22" s="1"/>
  <c r="E200" i="22" s="1"/>
  <c r="B201" i="22"/>
  <c r="C201" i="22" s="1"/>
  <c r="D201" i="22" s="1"/>
  <c r="E201" i="22" s="1"/>
  <c r="B202" i="22"/>
  <c r="C202" i="22" s="1"/>
  <c r="D202" i="22" s="1"/>
  <c r="E202" i="22" s="1"/>
  <c r="B203" i="22"/>
  <c r="C203" i="22" s="1"/>
  <c r="D203" i="22" s="1"/>
  <c r="E203" i="22" s="1"/>
  <c r="B204" i="22"/>
  <c r="C204" i="22" s="1"/>
  <c r="D204" i="22" s="1"/>
  <c r="E204" i="22" s="1"/>
  <c r="B205" i="22"/>
  <c r="C205" i="22" s="1"/>
  <c r="D205" i="22" s="1"/>
  <c r="E205" i="22" s="1"/>
  <c r="B206" i="22"/>
  <c r="C206" i="22" s="1"/>
  <c r="D206" i="22" s="1"/>
  <c r="E206" i="22" s="1"/>
  <c r="B207" i="22"/>
  <c r="C207" i="22" s="1"/>
  <c r="D207" i="22" s="1"/>
  <c r="E207" i="22" s="1"/>
  <c r="B208" i="22"/>
  <c r="C208" i="22" s="1"/>
  <c r="D208" i="22" s="1"/>
  <c r="E208" i="22" s="1"/>
  <c r="B209" i="22"/>
  <c r="C209" i="22" s="1"/>
  <c r="D209" i="22" s="1"/>
  <c r="E209" i="22" s="1"/>
  <c r="B210" i="22"/>
  <c r="C210" i="22" s="1"/>
  <c r="D210" i="22" s="1"/>
  <c r="E210" i="22" s="1"/>
  <c r="B211" i="22"/>
  <c r="C211" i="22" s="1"/>
  <c r="D211" i="22" s="1"/>
  <c r="E211" i="22" s="1"/>
  <c r="B212" i="22"/>
  <c r="C212" i="22" s="1"/>
  <c r="D212" i="22" s="1"/>
  <c r="E212" i="22" s="1"/>
  <c r="B213" i="22"/>
  <c r="C213" i="22" s="1"/>
  <c r="D213" i="22" s="1"/>
  <c r="E213" i="22" s="1"/>
  <c r="B214" i="22"/>
  <c r="C214" i="22" s="1"/>
  <c r="D214" i="22" s="1"/>
  <c r="E214" i="22" s="1"/>
  <c r="B215" i="22"/>
  <c r="C215" i="22" s="1"/>
  <c r="D215" i="22" s="1"/>
  <c r="E215" i="22" s="1"/>
  <c r="B216" i="22"/>
  <c r="C216" i="22" s="1"/>
  <c r="D216" i="22" s="1"/>
  <c r="E216" i="22" s="1"/>
  <c r="B217" i="22"/>
  <c r="C217" i="22" s="1"/>
  <c r="D217" i="22" s="1"/>
  <c r="E217" i="22" s="1"/>
  <c r="B218" i="22"/>
  <c r="C218" i="22" s="1"/>
  <c r="D218" i="22" s="1"/>
  <c r="E218" i="22" s="1"/>
  <c r="B219" i="22"/>
  <c r="C219" i="22" s="1"/>
  <c r="D219" i="22" s="1"/>
  <c r="E219" i="22" s="1"/>
  <c r="B220" i="22"/>
  <c r="C220" i="22" s="1"/>
  <c r="D220" i="22" s="1"/>
  <c r="E220" i="22" s="1"/>
  <c r="B221" i="22"/>
  <c r="C221" i="22" s="1"/>
  <c r="D221" i="22" s="1"/>
  <c r="E221" i="22" s="1"/>
  <c r="B222" i="22"/>
  <c r="C222" i="22" s="1"/>
  <c r="D222" i="22" s="1"/>
  <c r="E222" i="22" s="1"/>
  <c r="B223" i="22"/>
  <c r="C223" i="22" s="1"/>
  <c r="D223" i="22" s="1"/>
  <c r="E223" i="22" s="1"/>
  <c r="B224" i="22"/>
  <c r="C224" i="22" s="1"/>
  <c r="D224" i="22" s="1"/>
  <c r="E224" i="22" s="1"/>
  <c r="B225" i="22"/>
  <c r="C225" i="22" s="1"/>
  <c r="D225" i="22" s="1"/>
  <c r="E225" i="22" s="1"/>
  <c r="B226" i="22"/>
  <c r="C226" i="22" s="1"/>
  <c r="D226" i="22" s="1"/>
  <c r="E226" i="22" s="1"/>
  <c r="B227" i="22"/>
  <c r="C227" i="22" s="1"/>
  <c r="D227" i="22" s="1"/>
  <c r="E227" i="22" s="1"/>
  <c r="B228" i="22"/>
  <c r="C228" i="22" s="1"/>
  <c r="D228" i="22" s="1"/>
  <c r="E228" i="22" s="1"/>
  <c r="B229" i="22"/>
  <c r="C229" i="22" s="1"/>
  <c r="D229" i="22" s="1"/>
  <c r="E229" i="22" s="1"/>
  <c r="B230" i="22"/>
  <c r="C230" i="22" s="1"/>
  <c r="D230" i="22" s="1"/>
  <c r="E230" i="22" s="1"/>
  <c r="B231" i="22"/>
  <c r="C231" i="22" s="1"/>
  <c r="D231" i="22" s="1"/>
  <c r="E231" i="22" s="1"/>
  <c r="B232" i="22"/>
  <c r="C232" i="22" s="1"/>
  <c r="D232" i="22" s="1"/>
  <c r="E232" i="22" s="1"/>
  <c r="B233" i="22"/>
  <c r="C233" i="22" s="1"/>
  <c r="D233" i="22" s="1"/>
  <c r="E233" i="22" s="1"/>
  <c r="B234" i="22"/>
  <c r="C234" i="22" s="1"/>
  <c r="D234" i="22" s="1"/>
  <c r="E234" i="22" s="1"/>
  <c r="B235" i="22"/>
  <c r="C235" i="22" s="1"/>
  <c r="D235" i="22" s="1"/>
  <c r="E235" i="22" s="1"/>
  <c r="B236" i="22"/>
  <c r="C236" i="22" s="1"/>
  <c r="D236" i="22" s="1"/>
  <c r="E236" i="22" s="1"/>
  <c r="B237" i="22"/>
  <c r="C237" i="22" s="1"/>
  <c r="D237" i="22" s="1"/>
  <c r="E237" i="22" s="1"/>
  <c r="B238" i="22"/>
  <c r="C238" i="22" s="1"/>
  <c r="D238" i="22" s="1"/>
  <c r="E238" i="22" s="1"/>
  <c r="B239" i="22"/>
  <c r="C239" i="22" s="1"/>
  <c r="D239" i="22" s="1"/>
  <c r="E239" i="22" s="1"/>
  <c r="B240" i="22"/>
  <c r="C240" i="22" s="1"/>
  <c r="D240" i="22" s="1"/>
  <c r="E240" i="22" s="1"/>
  <c r="B241" i="22"/>
  <c r="C241" i="22" s="1"/>
  <c r="D241" i="22" s="1"/>
  <c r="E241" i="22" s="1"/>
  <c r="B242" i="22"/>
  <c r="C242" i="22" s="1"/>
  <c r="D242" i="22" s="1"/>
  <c r="E242" i="22" s="1"/>
  <c r="B243" i="22"/>
  <c r="C243" i="22" s="1"/>
  <c r="D243" i="22" s="1"/>
  <c r="E243" i="22" s="1"/>
  <c r="B244" i="22"/>
  <c r="C244" i="22" s="1"/>
  <c r="D244" i="22" s="1"/>
  <c r="E244" i="22" s="1"/>
  <c r="B245" i="22"/>
  <c r="C245" i="22" s="1"/>
  <c r="D245" i="22" s="1"/>
  <c r="E245" i="22" s="1"/>
  <c r="B246" i="22"/>
  <c r="C246" i="22" s="1"/>
  <c r="D246" i="22" s="1"/>
  <c r="E246" i="22" s="1"/>
  <c r="B247" i="22"/>
  <c r="C247" i="22" s="1"/>
  <c r="D247" i="22" s="1"/>
  <c r="E247" i="22" s="1"/>
  <c r="B248" i="22"/>
  <c r="C248" i="22" s="1"/>
  <c r="D248" i="22" s="1"/>
  <c r="E248" i="22" s="1"/>
  <c r="B249" i="22"/>
  <c r="C249" i="22" s="1"/>
  <c r="D249" i="22" s="1"/>
  <c r="E249" i="22" s="1"/>
  <c r="B250" i="22"/>
  <c r="C250" i="22" s="1"/>
  <c r="D250" i="22" s="1"/>
  <c r="E250" i="22" s="1"/>
  <c r="B251" i="22"/>
  <c r="C251" i="22" s="1"/>
  <c r="D251" i="22" s="1"/>
  <c r="E251" i="22" s="1"/>
  <c r="B252" i="22"/>
  <c r="C252" i="22" s="1"/>
  <c r="D252" i="22" s="1"/>
  <c r="E252" i="22" s="1"/>
  <c r="B253" i="22"/>
  <c r="C253" i="22" s="1"/>
  <c r="D253" i="22" s="1"/>
  <c r="E253" i="22" s="1"/>
  <c r="B254" i="22"/>
  <c r="C254" i="22" s="1"/>
  <c r="D254" i="22" s="1"/>
  <c r="E254" i="22" s="1"/>
  <c r="B255" i="22"/>
  <c r="C255" i="22" s="1"/>
  <c r="D255" i="22" s="1"/>
  <c r="E255" i="22" s="1"/>
  <c r="B256" i="22"/>
  <c r="C256" i="22" s="1"/>
  <c r="D256" i="22" s="1"/>
  <c r="E256" i="22" s="1"/>
  <c r="B257" i="22"/>
  <c r="C257" i="22" s="1"/>
  <c r="D257" i="22" s="1"/>
  <c r="E257" i="22" s="1"/>
  <c r="B258" i="22"/>
  <c r="C258" i="22" s="1"/>
  <c r="D258" i="22" s="1"/>
  <c r="E258" i="22" s="1"/>
  <c r="B259" i="22"/>
  <c r="C259" i="22" s="1"/>
  <c r="D259" i="22" s="1"/>
  <c r="E259" i="22" s="1"/>
  <c r="B260" i="22"/>
  <c r="C260" i="22" s="1"/>
  <c r="D260" i="22" s="1"/>
  <c r="E260" i="22" s="1"/>
  <c r="B261" i="22"/>
  <c r="C261" i="22" s="1"/>
  <c r="D261" i="22" s="1"/>
  <c r="E261" i="22" s="1"/>
  <c r="B262" i="22"/>
  <c r="C262" i="22" s="1"/>
  <c r="D262" i="22" s="1"/>
  <c r="E262" i="22" s="1"/>
  <c r="B263" i="22"/>
  <c r="C263" i="22" s="1"/>
  <c r="D263" i="22" s="1"/>
  <c r="E263" i="22" s="1"/>
  <c r="B264" i="22"/>
  <c r="C264" i="22" s="1"/>
  <c r="D264" i="22" s="1"/>
  <c r="E264" i="22" s="1"/>
  <c r="B265" i="22"/>
  <c r="C265" i="22" s="1"/>
  <c r="D265" i="22" s="1"/>
  <c r="E265" i="22" s="1"/>
  <c r="B266" i="22"/>
  <c r="C266" i="22" s="1"/>
  <c r="D266" i="22" s="1"/>
  <c r="E266" i="22" s="1"/>
  <c r="B267" i="22"/>
  <c r="C267" i="22" s="1"/>
  <c r="D267" i="22" s="1"/>
  <c r="E267" i="22" s="1"/>
  <c r="B268" i="22"/>
  <c r="C268" i="22" s="1"/>
  <c r="D268" i="22" s="1"/>
  <c r="E268" i="22" s="1"/>
  <c r="B269" i="22"/>
  <c r="C269" i="22" s="1"/>
  <c r="D269" i="22" s="1"/>
  <c r="E269" i="22" s="1"/>
  <c r="B270" i="22"/>
  <c r="C270" i="22" s="1"/>
  <c r="D270" i="22" s="1"/>
  <c r="E270" i="22" s="1"/>
  <c r="B271" i="22"/>
  <c r="C271" i="22" s="1"/>
  <c r="D271" i="22" s="1"/>
  <c r="E271" i="22" s="1"/>
  <c r="B272" i="22"/>
  <c r="C272" i="22" s="1"/>
  <c r="D272" i="22" s="1"/>
  <c r="E272" i="22" s="1"/>
  <c r="B273" i="22"/>
  <c r="C273" i="22" s="1"/>
  <c r="D273" i="22" s="1"/>
  <c r="E273" i="22" s="1"/>
  <c r="B274" i="22"/>
  <c r="C274" i="22" s="1"/>
  <c r="D274" i="22" s="1"/>
  <c r="E274" i="22" s="1"/>
  <c r="B275" i="22"/>
  <c r="C275" i="22" s="1"/>
  <c r="D275" i="22" s="1"/>
  <c r="E275" i="22" s="1"/>
  <c r="B276" i="22"/>
  <c r="C276" i="22" s="1"/>
  <c r="D276" i="22" s="1"/>
  <c r="E276" i="22" s="1"/>
  <c r="B277" i="22"/>
  <c r="C277" i="22" s="1"/>
  <c r="D277" i="22" s="1"/>
  <c r="E277" i="22" s="1"/>
  <c r="B278" i="22"/>
  <c r="C278" i="22" s="1"/>
  <c r="D278" i="22" s="1"/>
  <c r="E278" i="22" s="1"/>
  <c r="B279" i="22"/>
  <c r="C279" i="22" s="1"/>
  <c r="D279" i="22" s="1"/>
  <c r="E279" i="22" s="1"/>
  <c r="B280" i="22"/>
  <c r="C280" i="22" s="1"/>
  <c r="D280" i="22" s="1"/>
  <c r="E280" i="22" s="1"/>
  <c r="B281" i="22"/>
  <c r="C281" i="22" s="1"/>
  <c r="D281" i="22" s="1"/>
  <c r="E281" i="22" s="1"/>
  <c r="B282" i="22"/>
  <c r="C282" i="22" s="1"/>
  <c r="D282" i="22" s="1"/>
  <c r="E282" i="22" s="1"/>
  <c r="B283" i="22"/>
  <c r="C283" i="22" s="1"/>
  <c r="D283" i="22" s="1"/>
  <c r="E283" i="22" s="1"/>
  <c r="B284" i="22"/>
  <c r="C284" i="22" s="1"/>
  <c r="D284" i="22" s="1"/>
  <c r="E284" i="22" s="1"/>
  <c r="B285" i="22"/>
  <c r="C285" i="22" s="1"/>
  <c r="D285" i="22" s="1"/>
  <c r="E285" i="22" s="1"/>
  <c r="B286" i="22"/>
  <c r="C286" i="22" s="1"/>
  <c r="D286" i="22" s="1"/>
  <c r="E286" i="22" s="1"/>
  <c r="B287" i="22"/>
  <c r="C287" i="22" s="1"/>
  <c r="D287" i="22" s="1"/>
  <c r="E287" i="22" s="1"/>
  <c r="B288" i="22"/>
  <c r="C288" i="22" s="1"/>
  <c r="D288" i="22" s="1"/>
  <c r="E288" i="22" s="1"/>
  <c r="B289" i="22"/>
  <c r="C289" i="22" s="1"/>
  <c r="D289" i="22" s="1"/>
  <c r="E289" i="22" s="1"/>
  <c r="B290" i="22"/>
  <c r="C290" i="22" s="1"/>
  <c r="D290" i="22" s="1"/>
  <c r="E290" i="22" s="1"/>
  <c r="B291" i="22"/>
  <c r="C291" i="22" s="1"/>
  <c r="D291" i="22" s="1"/>
  <c r="E291" i="22" s="1"/>
  <c r="B292" i="22"/>
  <c r="C292" i="22" s="1"/>
  <c r="D292" i="22" s="1"/>
  <c r="E292" i="22" s="1"/>
  <c r="B293" i="22"/>
  <c r="C293" i="22" s="1"/>
  <c r="D293" i="22" s="1"/>
  <c r="E293" i="22" s="1"/>
  <c r="B294" i="22"/>
  <c r="C294" i="22" s="1"/>
  <c r="D294" i="22" s="1"/>
  <c r="E294" i="22" s="1"/>
  <c r="B295" i="22"/>
  <c r="C295" i="22" s="1"/>
  <c r="D295" i="22" s="1"/>
  <c r="E295" i="22" s="1"/>
  <c r="B296" i="22"/>
  <c r="C296" i="22" s="1"/>
  <c r="D296" i="22" s="1"/>
  <c r="E296" i="22" s="1"/>
  <c r="B297" i="22"/>
  <c r="C297" i="22" s="1"/>
  <c r="D297" i="22" s="1"/>
  <c r="E297" i="22" s="1"/>
  <c r="B298" i="22"/>
  <c r="C298" i="22" s="1"/>
  <c r="D298" i="22" s="1"/>
  <c r="E298" i="22" s="1"/>
  <c r="B299" i="22"/>
  <c r="C299" i="22" s="1"/>
  <c r="D299" i="22" s="1"/>
  <c r="E299" i="22" s="1"/>
  <c r="B300" i="22"/>
  <c r="C300" i="22" s="1"/>
  <c r="D300" i="22" s="1"/>
  <c r="E300" i="22" s="1"/>
  <c r="B301" i="22"/>
  <c r="C301" i="22" s="1"/>
  <c r="D301" i="22" s="1"/>
  <c r="E301" i="22" s="1"/>
  <c r="B302" i="22"/>
  <c r="C302" i="22" s="1"/>
  <c r="D302" i="22" s="1"/>
  <c r="E302" i="22" s="1"/>
  <c r="B303" i="22"/>
  <c r="C303" i="22" s="1"/>
  <c r="D303" i="22" s="1"/>
  <c r="E303" i="22" s="1"/>
  <c r="B304" i="22"/>
  <c r="C304" i="22" s="1"/>
  <c r="D304" i="22" s="1"/>
  <c r="E304" i="22" s="1"/>
  <c r="B305" i="22"/>
  <c r="C305" i="22" s="1"/>
  <c r="D305" i="22" s="1"/>
  <c r="E305" i="22" s="1"/>
  <c r="B306" i="22"/>
  <c r="C306" i="22" s="1"/>
  <c r="D306" i="22" s="1"/>
  <c r="E306" i="22" s="1"/>
  <c r="B307" i="22"/>
  <c r="C307" i="22" s="1"/>
  <c r="D307" i="22" s="1"/>
  <c r="E307" i="22" s="1"/>
  <c r="B308" i="22"/>
  <c r="C308" i="22" s="1"/>
  <c r="D308" i="22" s="1"/>
  <c r="E308" i="22" s="1"/>
  <c r="B309" i="22"/>
  <c r="C309" i="22" s="1"/>
  <c r="D309" i="22" s="1"/>
  <c r="E309" i="22" s="1"/>
  <c r="B310" i="22"/>
  <c r="C310" i="22" s="1"/>
  <c r="D310" i="22" s="1"/>
  <c r="E310" i="22" s="1"/>
  <c r="B311" i="22"/>
  <c r="C311" i="22" s="1"/>
  <c r="D311" i="22" s="1"/>
  <c r="E311" i="22" s="1"/>
  <c r="B312" i="22"/>
  <c r="C312" i="22" s="1"/>
  <c r="D312" i="22" s="1"/>
  <c r="E312" i="22" s="1"/>
  <c r="B313" i="22"/>
  <c r="C313" i="22" s="1"/>
  <c r="D313" i="22" s="1"/>
  <c r="E313" i="22" s="1"/>
  <c r="B314" i="22"/>
  <c r="C314" i="22" s="1"/>
  <c r="D314" i="22" s="1"/>
  <c r="E314" i="22" s="1"/>
  <c r="B315" i="22"/>
  <c r="C315" i="22" s="1"/>
  <c r="D315" i="22" s="1"/>
  <c r="E315" i="22" s="1"/>
  <c r="B316" i="22"/>
  <c r="C316" i="22" s="1"/>
  <c r="D316" i="22" s="1"/>
  <c r="E316" i="22" s="1"/>
  <c r="B317" i="22"/>
  <c r="C317" i="22" s="1"/>
  <c r="D317" i="22" s="1"/>
  <c r="E317" i="22" s="1"/>
  <c r="B318" i="22"/>
  <c r="C318" i="22" s="1"/>
  <c r="D318" i="22" s="1"/>
  <c r="E318" i="22" s="1"/>
  <c r="B319" i="22"/>
  <c r="C319" i="22" s="1"/>
  <c r="D319" i="22" s="1"/>
  <c r="E319" i="22" s="1"/>
  <c r="B320" i="22"/>
  <c r="C320" i="22" s="1"/>
  <c r="D320" i="22" s="1"/>
  <c r="E320" i="22" s="1"/>
  <c r="B321" i="22"/>
  <c r="C321" i="22" s="1"/>
  <c r="D321" i="22" s="1"/>
  <c r="E321" i="22" s="1"/>
  <c r="B322" i="22"/>
  <c r="C322" i="22" s="1"/>
  <c r="D322" i="22" s="1"/>
  <c r="E322" i="22" s="1"/>
  <c r="B323" i="22"/>
  <c r="C323" i="22" s="1"/>
  <c r="D323" i="22" s="1"/>
  <c r="E323" i="22" s="1"/>
  <c r="B324" i="22"/>
  <c r="C324" i="22" s="1"/>
  <c r="D324" i="22" s="1"/>
  <c r="E324" i="22" s="1"/>
  <c r="B325" i="22"/>
  <c r="C325" i="22" s="1"/>
  <c r="D325" i="22" s="1"/>
  <c r="E325" i="22" s="1"/>
  <c r="B326" i="22"/>
  <c r="C326" i="22" s="1"/>
  <c r="D326" i="22" s="1"/>
  <c r="E326" i="22" s="1"/>
  <c r="B327" i="22"/>
  <c r="C327" i="22" s="1"/>
  <c r="D327" i="22" s="1"/>
  <c r="E327" i="22" s="1"/>
  <c r="B328" i="22"/>
  <c r="C328" i="22" s="1"/>
  <c r="D328" i="22" s="1"/>
  <c r="E328" i="22" s="1"/>
  <c r="B329" i="22"/>
  <c r="C329" i="22" s="1"/>
  <c r="D329" i="22" s="1"/>
  <c r="E329" i="22" s="1"/>
  <c r="B330" i="22"/>
  <c r="C330" i="22" s="1"/>
  <c r="D330" i="22" s="1"/>
  <c r="E330" i="22" s="1"/>
  <c r="B331" i="22"/>
  <c r="C331" i="22" s="1"/>
  <c r="D331" i="22" s="1"/>
  <c r="E331" i="22" s="1"/>
  <c r="B332" i="22"/>
  <c r="C332" i="22" s="1"/>
  <c r="D332" i="22" s="1"/>
  <c r="E332" i="22" s="1"/>
  <c r="B333" i="22"/>
  <c r="C333" i="22" s="1"/>
  <c r="D333" i="22" s="1"/>
  <c r="E333" i="22" s="1"/>
  <c r="B334" i="22"/>
  <c r="C334" i="22" s="1"/>
  <c r="D334" i="22" s="1"/>
  <c r="E334" i="22" s="1"/>
  <c r="B335" i="22"/>
  <c r="C335" i="22" s="1"/>
  <c r="D335" i="22" s="1"/>
  <c r="E335" i="22" s="1"/>
  <c r="B336" i="22"/>
  <c r="C336" i="22" s="1"/>
  <c r="D336" i="22" s="1"/>
  <c r="E336" i="22" s="1"/>
  <c r="B337" i="22"/>
  <c r="C337" i="22" s="1"/>
  <c r="D337" i="22" s="1"/>
  <c r="E337" i="22" s="1"/>
  <c r="B338" i="22"/>
  <c r="C338" i="22" s="1"/>
  <c r="D338" i="22" s="1"/>
  <c r="E338" i="22" s="1"/>
  <c r="B339" i="22"/>
  <c r="C339" i="22" s="1"/>
  <c r="D339" i="22" s="1"/>
  <c r="E339" i="22" s="1"/>
  <c r="B340" i="22"/>
  <c r="C340" i="22" s="1"/>
  <c r="D340" i="22" s="1"/>
  <c r="E340" i="22" s="1"/>
  <c r="B341" i="22"/>
  <c r="C341" i="22" s="1"/>
  <c r="D341" i="22" s="1"/>
  <c r="E341" i="22" s="1"/>
  <c r="B342" i="22"/>
  <c r="C342" i="22" s="1"/>
  <c r="D342" i="22" s="1"/>
  <c r="E342" i="22" s="1"/>
  <c r="B343" i="22"/>
  <c r="C343" i="22" s="1"/>
  <c r="D343" i="22" s="1"/>
  <c r="E343" i="22" s="1"/>
  <c r="B344" i="22"/>
  <c r="C344" i="22" s="1"/>
  <c r="D344" i="22" s="1"/>
  <c r="E344" i="22" s="1"/>
  <c r="B345" i="22"/>
  <c r="C345" i="22" s="1"/>
  <c r="D345" i="22" s="1"/>
  <c r="E345" i="22" s="1"/>
  <c r="B346" i="22"/>
  <c r="C346" i="22" s="1"/>
  <c r="D346" i="22" s="1"/>
  <c r="E346" i="22" s="1"/>
  <c r="B347" i="22"/>
  <c r="C347" i="22" s="1"/>
  <c r="D347" i="22" s="1"/>
  <c r="E347" i="22" s="1"/>
  <c r="B348" i="22"/>
  <c r="C348" i="22" s="1"/>
  <c r="D348" i="22" s="1"/>
  <c r="E348" i="22" s="1"/>
  <c r="B349" i="22"/>
  <c r="C349" i="22" s="1"/>
  <c r="D349" i="22" s="1"/>
  <c r="E349" i="22" s="1"/>
  <c r="B350" i="22"/>
  <c r="C350" i="22" s="1"/>
  <c r="D350" i="22" s="1"/>
  <c r="E350" i="22" s="1"/>
  <c r="B351" i="22"/>
  <c r="C351" i="22" s="1"/>
  <c r="D351" i="22" s="1"/>
  <c r="E351" i="22" s="1"/>
  <c r="B352" i="22"/>
  <c r="C352" i="22" s="1"/>
  <c r="D352" i="22" s="1"/>
  <c r="E352" i="22" s="1"/>
  <c r="B353" i="22"/>
  <c r="C353" i="22" s="1"/>
  <c r="D353" i="22" s="1"/>
  <c r="E353" i="22" s="1"/>
  <c r="B354" i="22"/>
  <c r="C354" i="22" s="1"/>
  <c r="D354" i="22" s="1"/>
  <c r="E354" i="22" s="1"/>
  <c r="B355" i="22"/>
  <c r="C355" i="22" s="1"/>
  <c r="D355" i="22" s="1"/>
  <c r="E355" i="22" s="1"/>
  <c r="B356" i="22"/>
  <c r="C356" i="22" s="1"/>
  <c r="D356" i="22" s="1"/>
  <c r="E356" i="22" s="1"/>
  <c r="B357" i="22"/>
  <c r="C357" i="22" s="1"/>
  <c r="D357" i="22" s="1"/>
  <c r="E357" i="22" s="1"/>
  <c r="B358" i="22"/>
  <c r="C358" i="22" s="1"/>
  <c r="D358" i="22" s="1"/>
  <c r="E358" i="22" s="1"/>
  <c r="B359" i="22"/>
  <c r="C359" i="22" s="1"/>
  <c r="D359" i="22" s="1"/>
  <c r="E359" i="22" s="1"/>
  <c r="B360" i="22"/>
  <c r="C360" i="22" s="1"/>
  <c r="D360" i="22" s="1"/>
  <c r="E360" i="22" s="1"/>
  <c r="B361" i="22"/>
  <c r="C361" i="22" s="1"/>
  <c r="D361" i="22" s="1"/>
  <c r="E361" i="22" s="1"/>
  <c r="B362" i="22"/>
  <c r="C362" i="22" s="1"/>
  <c r="D362" i="22" s="1"/>
  <c r="E362" i="22" s="1"/>
  <c r="B363" i="22"/>
  <c r="C363" i="22" s="1"/>
  <c r="D363" i="22" s="1"/>
  <c r="E363" i="22" s="1"/>
  <c r="B364" i="22"/>
  <c r="C364" i="22" s="1"/>
  <c r="D364" i="22" s="1"/>
  <c r="E364" i="22" s="1"/>
  <c r="B365" i="22"/>
  <c r="C365" i="22" s="1"/>
  <c r="D365" i="22" s="1"/>
  <c r="E365" i="22" s="1"/>
  <c r="B366" i="22"/>
  <c r="C366" i="22" s="1"/>
  <c r="D366" i="22" s="1"/>
  <c r="E366" i="22" s="1"/>
  <c r="B367" i="22"/>
  <c r="C367" i="22" s="1"/>
  <c r="D367" i="22" s="1"/>
  <c r="E367" i="22" s="1"/>
  <c r="B368" i="22"/>
  <c r="C368" i="22" s="1"/>
  <c r="D368" i="22" s="1"/>
  <c r="E368" i="22" s="1"/>
  <c r="B369" i="22"/>
  <c r="C369" i="22" s="1"/>
  <c r="D369" i="22" s="1"/>
  <c r="E369" i="22" s="1"/>
  <c r="B370" i="22"/>
  <c r="C370" i="22" s="1"/>
  <c r="D370" i="22" s="1"/>
  <c r="E370" i="22" s="1"/>
  <c r="B371" i="22"/>
  <c r="C371" i="22" s="1"/>
  <c r="D371" i="22" s="1"/>
  <c r="E371" i="22" s="1"/>
  <c r="B372" i="22"/>
  <c r="C372" i="22" s="1"/>
  <c r="D372" i="22" s="1"/>
  <c r="E372" i="22" s="1"/>
  <c r="B373" i="22"/>
  <c r="C373" i="22" s="1"/>
  <c r="D373" i="22" s="1"/>
  <c r="E373" i="22" s="1"/>
  <c r="B374" i="22"/>
  <c r="C374" i="22" s="1"/>
  <c r="D374" i="22" s="1"/>
  <c r="E374" i="22" s="1"/>
  <c r="B375" i="22"/>
  <c r="C375" i="22" s="1"/>
  <c r="D375" i="22" s="1"/>
  <c r="E375" i="22" s="1"/>
  <c r="B376" i="22"/>
  <c r="C376" i="22" s="1"/>
  <c r="D376" i="22" s="1"/>
  <c r="E376" i="22" s="1"/>
  <c r="B377" i="22"/>
  <c r="C377" i="22" s="1"/>
  <c r="D377" i="22" s="1"/>
  <c r="E377" i="22" s="1"/>
  <c r="B378" i="22"/>
  <c r="C378" i="22" s="1"/>
  <c r="D378" i="22" s="1"/>
  <c r="E378" i="22" s="1"/>
  <c r="B379" i="22"/>
  <c r="C379" i="22" s="1"/>
  <c r="D379" i="22" s="1"/>
  <c r="E379" i="22" s="1"/>
  <c r="B380" i="22"/>
  <c r="C380" i="22" s="1"/>
  <c r="D380" i="22" s="1"/>
  <c r="E380" i="22" s="1"/>
  <c r="B381" i="22"/>
  <c r="C381" i="22" s="1"/>
  <c r="D381" i="22" s="1"/>
  <c r="E381" i="22" s="1"/>
  <c r="B382" i="22"/>
  <c r="C382" i="22" s="1"/>
  <c r="D382" i="22" s="1"/>
  <c r="E382" i="22" s="1"/>
  <c r="B383" i="22"/>
  <c r="C383" i="22" s="1"/>
  <c r="D383" i="22" s="1"/>
  <c r="E383" i="22" s="1"/>
  <c r="B384" i="22"/>
  <c r="C384" i="22" s="1"/>
  <c r="D384" i="22" s="1"/>
  <c r="E384" i="22" s="1"/>
  <c r="B385" i="22"/>
  <c r="C385" i="22" s="1"/>
  <c r="D385" i="22" s="1"/>
  <c r="E385" i="22" s="1"/>
  <c r="B386" i="22"/>
  <c r="C386" i="22" s="1"/>
  <c r="D386" i="22" s="1"/>
  <c r="E386" i="22" s="1"/>
  <c r="B387" i="22"/>
  <c r="C387" i="22" s="1"/>
  <c r="D387" i="22" s="1"/>
  <c r="E387" i="22" s="1"/>
  <c r="B388" i="22"/>
  <c r="C388" i="22" s="1"/>
  <c r="D388" i="22" s="1"/>
  <c r="E388" i="22" s="1"/>
  <c r="B389" i="22"/>
  <c r="C389" i="22" s="1"/>
  <c r="D389" i="22" s="1"/>
  <c r="E389" i="22" s="1"/>
  <c r="B390" i="22"/>
  <c r="C390" i="22" s="1"/>
  <c r="D390" i="22" s="1"/>
  <c r="E390" i="22" s="1"/>
  <c r="B391" i="22"/>
  <c r="C391" i="22" s="1"/>
  <c r="D391" i="22" s="1"/>
  <c r="E391" i="22" s="1"/>
  <c r="B392" i="22"/>
  <c r="C392" i="22" s="1"/>
  <c r="D392" i="22" s="1"/>
  <c r="E392" i="22" s="1"/>
  <c r="B393" i="22"/>
  <c r="C393" i="22" s="1"/>
  <c r="D393" i="22" s="1"/>
  <c r="E393" i="22" s="1"/>
  <c r="B394" i="22"/>
  <c r="C394" i="22" s="1"/>
  <c r="D394" i="22" s="1"/>
  <c r="E394" i="22" s="1"/>
  <c r="B395" i="22"/>
  <c r="C395" i="22" s="1"/>
  <c r="D395" i="22" s="1"/>
  <c r="E395" i="22" s="1"/>
  <c r="B396" i="22"/>
  <c r="C396" i="22" s="1"/>
  <c r="D396" i="22" s="1"/>
  <c r="E396" i="22" s="1"/>
  <c r="B397" i="22"/>
  <c r="C397" i="22" s="1"/>
  <c r="D397" i="22" s="1"/>
  <c r="E397" i="22" s="1"/>
  <c r="B398" i="22"/>
  <c r="C398" i="22" s="1"/>
  <c r="D398" i="22" s="1"/>
  <c r="E398" i="22" s="1"/>
  <c r="B399" i="22"/>
  <c r="C399" i="22" s="1"/>
  <c r="D399" i="22" s="1"/>
  <c r="E399" i="22" s="1"/>
  <c r="B400" i="22"/>
  <c r="C400" i="22" s="1"/>
  <c r="D400" i="22" s="1"/>
  <c r="E400" i="22" s="1"/>
  <c r="B401" i="22"/>
  <c r="C401" i="22" s="1"/>
  <c r="D401" i="22" s="1"/>
  <c r="E401" i="22" s="1"/>
  <c r="B402" i="22"/>
  <c r="C402" i="22" s="1"/>
  <c r="D402" i="22" s="1"/>
  <c r="E402" i="22" s="1"/>
  <c r="B403" i="22"/>
  <c r="C403" i="22" s="1"/>
  <c r="D403" i="22" s="1"/>
  <c r="E403" i="22" s="1"/>
  <c r="B404" i="22"/>
  <c r="C404" i="22" s="1"/>
  <c r="D404" i="22" s="1"/>
  <c r="E404" i="22" s="1"/>
  <c r="B405" i="22"/>
  <c r="C405" i="22" s="1"/>
  <c r="D405" i="22" s="1"/>
  <c r="E405" i="22" s="1"/>
  <c r="B406" i="22"/>
  <c r="C406" i="22" s="1"/>
  <c r="D406" i="22" s="1"/>
  <c r="E406" i="22" s="1"/>
  <c r="B407" i="22"/>
  <c r="C407" i="22" s="1"/>
  <c r="D407" i="22" s="1"/>
  <c r="E407" i="22" s="1"/>
  <c r="B408" i="22"/>
  <c r="C408" i="22" s="1"/>
  <c r="D408" i="22" s="1"/>
  <c r="E408" i="22" s="1"/>
  <c r="B409" i="22"/>
  <c r="C409" i="22" s="1"/>
  <c r="D409" i="22" s="1"/>
  <c r="E409" i="22" s="1"/>
  <c r="B410" i="22"/>
  <c r="C410" i="22" s="1"/>
  <c r="D410" i="22" s="1"/>
  <c r="E410" i="22" s="1"/>
  <c r="B411" i="22"/>
  <c r="C411" i="22" s="1"/>
  <c r="D411" i="22" s="1"/>
  <c r="E411" i="22" s="1"/>
  <c r="B412" i="22"/>
  <c r="C412" i="22" s="1"/>
  <c r="D412" i="22" s="1"/>
  <c r="E412" i="22" s="1"/>
  <c r="B413" i="22"/>
  <c r="C413" i="22" s="1"/>
  <c r="D413" i="22" s="1"/>
  <c r="E413" i="22" s="1"/>
  <c r="B414" i="22"/>
  <c r="C414" i="22" s="1"/>
  <c r="D414" i="22" s="1"/>
  <c r="E414" i="22" s="1"/>
  <c r="CB92" i="19"/>
  <c r="CB93" i="19"/>
  <c r="CB94" i="19"/>
  <c r="CB95" i="19"/>
  <c r="CB96" i="19"/>
  <c r="CB97" i="19"/>
  <c r="CB98" i="19"/>
  <c r="CB99" i="19"/>
  <c r="CB100" i="19"/>
  <c r="CB101" i="19"/>
  <c r="CB102" i="19"/>
  <c r="CB103" i="19"/>
  <c r="CB104" i="19"/>
  <c r="CB105" i="19"/>
  <c r="CB106" i="19"/>
  <c r="CB107" i="19"/>
  <c r="CB108" i="19"/>
  <c r="CB109" i="19"/>
  <c r="CB110" i="19"/>
  <c r="CB111" i="19"/>
  <c r="CB112" i="19"/>
  <c r="CB113" i="19"/>
  <c r="CB114" i="19"/>
  <c r="CB115" i="19"/>
  <c r="CB116" i="19"/>
  <c r="CB117" i="19"/>
  <c r="CB118" i="19"/>
  <c r="CB119" i="19"/>
  <c r="CB120" i="19"/>
  <c r="CB121" i="19"/>
  <c r="CB122" i="19"/>
  <c r="CB123" i="19"/>
  <c r="CB124" i="19"/>
  <c r="CB125" i="19"/>
  <c r="CB126" i="19"/>
  <c r="CB127" i="19"/>
  <c r="CB128" i="19"/>
  <c r="CB129" i="19"/>
  <c r="CB130" i="19"/>
  <c r="CB131" i="19"/>
  <c r="CB132" i="19"/>
  <c r="CB133" i="19"/>
  <c r="CB134" i="19"/>
  <c r="CB135" i="19"/>
  <c r="CB136" i="19"/>
  <c r="CB137" i="19"/>
  <c r="CB138" i="19"/>
  <c r="CB139" i="19"/>
  <c r="CB140" i="19"/>
  <c r="CB141" i="19"/>
  <c r="CB142" i="19"/>
  <c r="CB143" i="19"/>
  <c r="CB144" i="19"/>
  <c r="CB145" i="19"/>
  <c r="CB146" i="19"/>
  <c r="CB147" i="19"/>
  <c r="CB148" i="19"/>
  <c r="CB149" i="19"/>
  <c r="CB150" i="19"/>
  <c r="CB151" i="19"/>
  <c r="CB152" i="19"/>
  <c r="CB153" i="19"/>
  <c r="CB154" i="19"/>
  <c r="CB155" i="19"/>
  <c r="CB156" i="19"/>
  <c r="CB157" i="19"/>
  <c r="CB158" i="19"/>
  <c r="CB159" i="19"/>
  <c r="CB160" i="19"/>
  <c r="CB161" i="19"/>
  <c r="CB162" i="19"/>
  <c r="CB163" i="19"/>
  <c r="CB164" i="19"/>
  <c r="CB165" i="19"/>
  <c r="CB166" i="19"/>
  <c r="CB167" i="19"/>
  <c r="CB168" i="19"/>
  <c r="CB169" i="19"/>
  <c r="CB170" i="19"/>
  <c r="CB171" i="19"/>
  <c r="CB172" i="19"/>
  <c r="CB173" i="19"/>
  <c r="CB174" i="19"/>
  <c r="CB175" i="19"/>
  <c r="CB176" i="19"/>
  <c r="CB177" i="19"/>
  <c r="CB178" i="19"/>
  <c r="CB179" i="19"/>
  <c r="CB180" i="19"/>
  <c r="CB181" i="19"/>
  <c r="CB182" i="19"/>
  <c r="CB183" i="19"/>
  <c r="CB184" i="19"/>
  <c r="CB185" i="19"/>
  <c r="CB186" i="19"/>
  <c r="CB187" i="19"/>
  <c r="CB188" i="19"/>
  <c r="CB189" i="19"/>
  <c r="CB190" i="19"/>
  <c r="CB191" i="19"/>
  <c r="CB192" i="19"/>
  <c r="CB193" i="19"/>
  <c r="CB194" i="19"/>
  <c r="CB195" i="19"/>
  <c r="CB196" i="19"/>
  <c r="CB197" i="19"/>
  <c r="CB198" i="19"/>
  <c r="CB199" i="19"/>
  <c r="CB200" i="19"/>
  <c r="CB201" i="19"/>
  <c r="CB202" i="19"/>
  <c r="CB203" i="19"/>
  <c r="CB204" i="19"/>
  <c r="CB205" i="19"/>
  <c r="CB206" i="19"/>
  <c r="CB207" i="19"/>
  <c r="CB208" i="19"/>
  <c r="CB209" i="19"/>
  <c r="CB210" i="19"/>
  <c r="CB211" i="19"/>
  <c r="CB212" i="19"/>
  <c r="CB213" i="19"/>
  <c r="CB214" i="19"/>
  <c r="CB215" i="19"/>
  <c r="CB216" i="19"/>
  <c r="CB217" i="19"/>
  <c r="CB218" i="19"/>
  <c r="CB219" i="19"/>
  <c r="CB220" i="19"/>
  <c r="CB221" i="19"/>
  <c r="CB222" i="19"/>
  <c r="CB223" i="19"/>
  <c r="CB224" i="19"/>
  <c r="CB225" i="19"/>
  <c r="CB226" i="19"/>
  <c r="CB227" i="19"/>
  <c r="CB228" i="19"/>
  <c r="CB229" i="19"/>
  <c r="CB230" i="19"/>
  <c r="CB231" i="19"/>
  <c r="CB232" i="19"/>
  <c r="CB233" i="19"/>
  <c r="CB234" i="19"/>
  <c r="CB235" i="19"/>
  <c r="CB236" i="19"/>
  <c r="CB237" i="19"/>
  <c r="CB238" i="19"/>
  <c r="CB239" i="19"/>
  <c r="CB240" i="19"/>
  <c r="CB241" i="19"/>
  <c r="CB242" i="19"/>
  <c r="CB243" i="19"/>
  <c r="CB244" i="19"/>
  <c r="CB245" i="19"/>
  <c r="CB246" i="19"/>
  <c r="CB247" i="19"/>
  <c r="CB248" i="19"/>
  <c r="CB249" i="19"/>
  <c r="CB250" i="19"/>
  <c r="CB251" i="19"/>
  <c r="CB252" i="19"/>
  <c r="CB253" i="19"/>
  <c r="CB254" i="19"/>
  <c r="CB255" i="19"/>
  <c r="CB256" i="19"/>
  <c r="CB257" i="19"/>
  <c r="CB258" i="19"/>
  <c r="CB259" i="19"/>
  <c r="CB260" i="19"/>
  <c r="CB261" i="19"/>
  <c r="CB262" i="19"/>
  <c r="CB263" i="19"/>
  <c r="CB264" i="19"/>
  <c r="CB265" i="19"/>
  <c r="CB266" i="19"/>
  <c r="CB267" i="19"/>
  <c r="CB268" i="19"/>
  <c r="CB269" i="19"/>
  <c r="CB270" i="19"/>
  <c r="CB271" i="19"/>
  <c r="CB272" i="19"/>
  <c r="CB273" i="19"/>
  <c r="CB274" i="19"/>
  <c r="CB275" i="19"/>
  <c r="CB276" i="19"/>
  <c r="CB277" i="19"/>
  <c r="CB278" i="19"/>
  <c r="CB279" i="19"/>
  <c r="CB280" i="19"/>
  <c r="CB281" i="19"/>
  <c r="CB282" i="19"/>
  <c r="CB283" i="19"/>
  <c r="CB284" i="19"/>
  <c r="CB285" i="19"/>
  <c r="CB286" i="19"/>
  <c r="CB287" i="19"/>
  <c r="CB288" i="19"/>
  <c r="CB289" i="19"/>
  <c r="CB290" i="19"/>
  <c r="CB291" i="19"/>
  <c r="CB292" i="19"/>
  <c r="CB293" i="19"/>
  <c r="CB294" i="19"/>
  <c r="CB295" i="19"/>
  <c r="CB296" i="19"/>
  <c r="CB297" i="19"/>
  <c r="CB298" i="19"/>
  <c r="CB299" i="19"/>
  <c r="CB300" i="19"/>
  <c r="CB301" i="19"/>
  <c r="CB302" i="19"/>
  <c r="CB303" i="19"/>
  <c r="CB304" i="19"/>
  <c r="CB305" i="19"/>
  <c r="CB306" i="19"/>
  <c r="CB307" i="19"/>
  <c r="CB308" i="19"/>
  <c r="CB309" i="19"/>
  <c r="CB310" i="19"/>
  <c r="CB311" i="19"/>
  <c r="CB312" i="19"/>
  <c r="CB313" i="19"/>
  <c r="CB314" i="19"/>
  <c r="CB315" i="19"/>
  <c r="CB316" i="19"/>
  <c r="CB317" i="19"/>
  <c r="CB318" i="19"/>
  <c r="CB319" i="19"/>
  <c r="CB320" i="19"/>
  <c r="CB321" i="19"/>
  <c r="CB322" i="19"/>
  <c r="CB323" i="19"/>
  <c r="CB324" i="19"/>
  <c r="CB325" i="19"/>
  <c r="CB326" i="19"/>
  <c r="CB327" i="19"/>
  <c r="CB328" i="19"/>
  <c r="CB329" i="19"/>
  <c r="CB330" i="19"/>
  <c r="CB331" i="19"/>
  <c r="CB332" i="19"/>
  <c r="CB333" i="19"/>
  <c r="CB334" i="19"/>
  <c r="CB335" i="19"/>
  <c r="CB336" i="19"/>
  <c r="CB337" i="19"/>
  <c r="CB338" i="19"/>
  <c r="CB339" i="19"/>
  <c r="CB340" i="19"/>
  <c r="CB341" i="19"/>
  <c r="CB342" i="19"/>
  <c r="CB343" i="19"/>
  <c r="CB344" i="19"/>
  <c r="CB345" i="19"/>
  <c r="CB346" i="19"/>
  <c r="CB347" i="19"/>
  <c r="CB348" i="19"/>
  <c r="CB349" i="19"/>
  <c r="CB350" i="19"/>
  <c r="CB351" i="19"/>
  <c r="CB352" i="19"/>
  <c r="CB353" i="19"/>
  <c r="CB354" i="19"/>
  <c r="CB355" i="19"/>
  <c r="CB356" i="19"/>
  <c r="CB357" i="19"/>
  <c r="CB358" i="19"/>
  <c r="CB359" i="19"/>
  <c r="CB360" i="19"/>
  <c r="CB361" i="19"/>
  <c r="CB362" i="19"/>
  <c r="CB363" i="19"/>
  <c r="CB364" i="19"/>
  <c r="CB365" i="19"/>
  <c r="CB366" i="19"/>
  <c r="CB367" i="19"/>
  <c r="CB368" i="19"/>
  <c r="CB369" i="19"/>
  <c r="CB370" i="19"/>
  <c r="CB371" i="19"/>
  <c r="CB372" i="19"/>
  <c r="CB373" i="19"/>
  <c r="CB374" i="19"/>
  <c r="CB375" i="19"/>
  <c r="CB376" i="19"/>
  <c r="CB377" i="19"/>
  <c r="CB378" i="19"/>
  <c r="CB379" i="19"/>
  <c r="CB380" i="19"/>
  <c r="CB381" i="19"/>
  <c r="CB382" i="19"/>
  <c r="CB383" i="19"/>
  <c r="CB384" i="19"/>
  <c r="CB385" i="19"/>
  <c r="CB386" i="19"/>
  <c r="CB387" i="19"/>
  <c r="CB388" i="19"/>
  <c r="CB389" i="19"/>
  <c r="CB390" i="19"/>
  <c r="CB391" i="19"/>
  <c r="CB392" i="19"/>
  <c r="CB393" i="19"/>
  <c r="CB394" i="19"/>
  <c r="CB395" i="19"/>
  <c r="CB396" i="19"/>
  <c r="CB397" i="19"/>
  <c r="CB398" i="19"/>
  <c r="CB399" i="19"/>
  <c r="CB400" i="19"/>
  <c r="CB401" i="19"/>
  <c r="CB402" i="19"/>
  <c r="CB403" i="19"/>
  <c r="CB404" i="19"/>
  <c r="CB405" i="19"/>
  <c r="CB406" i="19"/>
  <c r="CB407" i="19"/>
  <c r="CB408" i="19"/>
  <c r="CB409" i="19"/>
  <c r="CB410" i="19"/>
  <c r="CB411" i="19"/>
  <c r="CB412" i="19"/>
  <c r="CB413" i="19"/>
  <c r="CB414" i="19"/>
  <c r="CB415" i="19"/>
  <c r="CB416" i="19"/>
  <c r="CB417" i="19"/>
  <c r="CB418" i="19"/>
  <c r="CB419" i="19"/>
  <c r="CB420" i="19"/>
  <c r="CB421" i="19"/>
  <c r="CB422" i="19"/>
  <c r="CB423" i="19"/>
  <c r="CB424" i="19"/>
  <c r="CB425" i="19"/>
  <c r="CB426" i="19"/>
  <c r="CB427" i="19"/>
  <c r="CB428" i="19"/>
  <c r="CB429" i="19"/>
  <c r="CB430" i="19"/>
  <c r="CB431" i="19"/>
  <c r="CB432" i="19"/>
  <c r="CB433" i="19"/>
  <c r="CB434" i="19"/>
  <c r="CB435" i="19"/>
  <c r="CB436" i="19"/>
  <c r="CB437" i="19"/>
  <c r="CB438" i="19"/>
  <c r="CB439" i="19"/>
  <c r="CB440" i="19"/>
  <c r="CB441" i="19"/>
  <c r="CB442" i="19"/>
  <c r="CB443" i="19"/>
  <c r="CB444" i="19"/>
  <c r="CB445" i="19"/>
  <c r="CB446" i="19"/>
  <c r="CB447" i="19"/>
  <c r="CB448" i="19"/>
  <c r="CB449" i="19"/>
  <c r="CB450" i="19"/>
  <c r="CB451" i="19"/>
  <c r="CB452" i="19"/>
  <c r="CB453" i="19"/>
  <c r="CB454" i="19"/>
  <c r="CB455" i="19"/>
  <c r="CB456" i="19"/>
  <c r="CB457" i="19"/>
  <c r="CB458" i="19"/>
  <c r="CB459" i="19"/>
  <c r="CB460" i="19"/>
  <c r="CB461" i="19"/>
  <c r="CB462" i="19"/>
  <c r="CB463" i="19"/>
  <c r="CB464" i="19"/>
  <c r="CB465" i="19"/>
  <c r="CB466" i="19"/>
  <c r="CB467" i="19"/>
  <c r="CB468" i="19"/>
  <c r="CB469" i="19"/>
  <c r="CB470" i="19"/>
  <c r="CB471" i="19"/>
  <c r="CB472" i="19"/>
  <c r="CB473" i="19"/>
  <c r="CB474" i="19"/>
  <c r="CB475" i="19"/>
  <c r="CB476" i="19"/>
  <c r="CB477" i="19"/>
  <c r="CB478" i="19"/>
  <c r="CB479" i="19"/>
  <c r="CB480" i="19"/>
  <c r="CB481" i="19"/>
  <c r="BY92" i="19"/>
  <c r="BY93" i="19"/>
  <c r="BY94" i="19"/>
  <c r="BY95" i="19"/>
  <c r="BY96" i="19"/>
  <c r="BY97" i="19"/>
  <c r="BY98" i="19"/>
  <c r="BY99" i="19"/>
  <c r="BY100" i="19"/>
  <c r="BY101" i="19"/>
  <c r="BY102" i="19"/>
  <c r="BY103" i="19"/>
  <c r="BY104" i="19"/>
  <c r="BY105" i="19"/>
  <c r="BY106" i="19"/>
  <c r="BY107" i="19"/>
  <c r="BY108" i="19"/>
  <c r="BY109" i="19"/>
  <c r="BY110" i="19"/>
  <c r="BY111" i="19"/>
  <c r="BY112" i="19"/>
  <c r="BY113" i="19"/>
  <c r="BY114" i="19"/>
  <c r="BY115" i="19"/>
  <c r="BY116" i="19"/>
  <c r="BY117" i="19"/>
  <c r="BY118" i="19"/>
  <c r="BY119" i="19"/>
  <c r="BY120" i="19"/>
  <c r="BY121" i="19"/>
  <c r="BY122" i="19"/>
  <c r="BY123" i="19"/>
  <c r="BY124" i="19"/>
  <c r="BY125" i="19"/>
  <c r="BY126" i="19"/>
  <c r="BY127" i="19"/>
  <c r="BY128" i="19"/>
  <c r="BY129" i="19"/>
  <c r="BY130" i="19"/>
  <c r="BY131" i="19"/>
  <c r="BY132" i="19"/>
  <c r="BY133" i="19"/>
  <c r="BY134" i="19"/>
  <c r="BY135" i="19"/>
  <c r="BY136" i="19"/>
  <c r="BY137" i="19"/>
  <c r="BY138" i="19"/>
  <c r="BY139" i="19"/>
  <c r="BY140" i="19"/>
  <c r="BY141" i="19"/>
  <c r="BY142" i="19"/>
  <c r="BY143" i="19"/>
  <c r="BY144" i="19"/>
  <c r="BY145" i="19"/>
  <c r="BY146" i="19"/>
  <c r="BY147" i="19"/>
  <c r="BY148" i="19"/>
  <c r="BY149" i="19"/>
  <c r="BY150" i="19"/>
  <c r="BY151" i="19"/>
  <c r="BY152" i="19"/>
  <c r="BY153" i="19"/>
  <c r="BY154" i="19"/>
  <c r="BY155" i="19"/>
  <c r="BY156" i="19"/>
  <c r="BY157" i="19"/>
  <c r="BY158" i="19"/>
  <c r="BY159" i="19"/>
  <c r="BY160" i="19"/>
  <c r="BY161" i="19"/>
  <c r="BY162" i="19"/>
  <c r="BY163" i="19"/>
  <c r="BY164" i="19"/>
  <c r="BY165" i="19"/>
  <c r="BY166" i="19"/>
  <c r="BY167" i="19"/>
  <c r="BY168" i="19"/>
  <c r="BY169" i="19"/>
  <c r="BY170" i="19"/>
  <c r="BY171" i="19"/>
  <c r="BY172" i="19"/>
  <c r="BY173" i="19"/>
  <c r="BY174" i="19"/>
  <c r="BY175" i="19"/>
  <c r="BY176" i="19"/>
  <c r="BY177" i="19"/>
  <c r="BY178" i="19"/>
  <c r="BY179" i="19"/>
  <c r="BY180" i="19"/>
  <c r="BY181" i="19"/>
  <c r="BY182" i="19"/>
  <c r="BY183" i="19"/>
  <c r="BY184" i="19"/>
  <c r="BY185" i="19"/>
  <c r="BY186" i="19"/>
  <c r="BY187" i="19"/>
  <c r="BY188" i="19"/>
  <c r="BY189" i="19"/>
  <c r="BY190" i="19"/>
  <c r="BY191" i="19"/>
  <c r="BY192" i="19"/>
  <c r="BY193" i="19"/>
  <c r="BY194" i="19"/>
  <c r="BY195" i="19"/>
  <c r="BY196" i="19"/>
  <c r="BY197" i="19"/>
  <c r="BY198" i="19"/>
  <c r="BY199" i="19"/>
  <c r="BY200" i="19"/>
  <c r="BY201" i="19"/>
  <c r="BY202" i="19"/>
  <c r="BY203" i="19"/>
  <c r="BY204" i="19"/>
  <c r="BY205" i="19"/>
  <c r="BY206" i="19"/>
  <c r="BY207" i="19"/>
  <c r="BY208" i="19"/>
  <c r="BY209" i="19"/>
  <c r="BY210" i="19"/>
  <c r="BY211" i="19"/>
  <c r="BY212" i="19"/>
  <c r="BY213" i="19"/>
  <c r="BY214" i="19"/>
  <c r="BY215" i="19"/>
  <c r="BY216" i="19"/>
  <c r="BY217" i="19"/>
  <c r="BY218" i="19"/>
  <c r="BY219" i="19"/>
  <c r="BY220" i="19"/>
  <c r="BY221" i="19"/>
  <c r="BY222" i="19"/>
  <c r="BY223" i="19"/>
  <c r="BY224" i="19"/>
  <c r="BY225" i="19"/>
  <c r="BY226" i="19"/>
  <c r="BY227" i="19"/>
  <c r="BY228" i="19"/>
  <c r="BY229" i="19"/>
  <c r="BY230" i="19"/>
  <c r="BY231" i="19"/>
  <c r="BY232" i="19"/>
  <c r="BY233" i="19"/>
  <c r="BY234" i="19"/>
  <c r="BY235" i="19"/>
  <c r="BY236" i="19"/>
  <c r="BY237" i="19"/>
  <c r="BY238" i="19"/>
  <c r="BY239" i="19"/>
  <c r="BY240" i="19"/>
  <c r="BY241" i="19"/>
  <c r="BY242" i="19"/>
  <c r="BY243" i="19"/>
  <c r="BY244" i="19"/>
  <c r="BY245" i="19"/>
  <c r="BY246" i="19"/>
  <c r="BY247" i="19"/>
  <c r="BY248" i="19"/>
  <c r="BY249" i="19"/>
  <c r="BY250" i="19"/>
  <c r="BY251" i="19"/>
  <c r="BY252" i="19"/>
  <c r="BY253" i="19"/>
  <c r="BY254" i="19"/>
  <c r="BY255" i="19"/>
  <c r="BY256" i="19"/>
  <c r="BY257" i="19"/>
  <c r="BY258" i="19"/>
  <c r="BY259" i="19"/>
  <c r="BY260" i="19"/>
  <c r="BY261" i="19"/>
  <c r="BY262" i="19"/>
  <c r="BY263" i="19"/>
  <c r="BY264" i="19"/>
  <c r="BY265" i="19"/>
  <c r="BY266" i="19"/>
  <c r="BY267" i="19"/>
  <c r="BY268" i="19"/>
  <c r="BY269" i="19"/>
  <c r="BY270" i="19"/>
  <c r="BY271" i="19"/>
  <c r="BY272" i="19"/>
  <c r="BY273" i="19"/>
  <c r="BY274" i="19"/>
  <c r="BY275" i="19"/>
  <c r="BY276" i="19"/>
  <c r="BY277" i="19"/>
  <c r="BY278" i="19"/>
  <c r="BY279" i="19"/>
  <c r="BY280" i="19"/>
  <c r="BY281" i="19"/>
  <c r="BY282" i="19"/>
  <c r="BY283" i="19"/>
  <c r="BY284" i="19"/>
  <c r="BY285" i="19"/>
  <c r="BY286" i="19"/>
  <c r="BY287" i="19"/>
  <c r="BY288" i="19"/>
  <c r="BY289" i="19"/>
  <c r="BY290" i="19"/>
  <c r="BY291" i="19"/>
  <c r="BY292" i="19"/>
  <c r="BY293" i="19"/>
  <c r="BY294" i="19"/>
  <c r="BY295" i="19"/>
  <c r="BY296" i="19"/>
  <c r="BY297" i="19"/>
  <c r="BY298" i="19"/>
  <c r="BY299" i="19"/>
  <c r="BY300" i="19"/>
  <c r="BY301" i="19"/>
  <c r="BY302" i="19"/>
  <c r="BY303" i="19"/>
  <c r="BY304" i="19"/>
  <c r="BY305" i="19"/>
  <c r="BY306" i="19"/>
  <c r="BY307" i="19"/>
  <c r="BY308" i="19"/>
  <c r="BY309" i="19"/>
  <c r="BY310" i="19"/>
  <c r="BY311" i="19"/>
  <c r="BY312" i="19"/>
  <c r="BY313" i="19"/>
  <c r="BY314" i="19"/>
  <c r="BY315" i="19"/>
  <c r="BY316" i="19"/>
  <c r="BY317" i="19"/>
  <c r="BY318" i="19"/>
  <c r="BY319" i="19"/>
  <c r="BY320" i="19"/>
  <c r="BY321" i="19"/>
  <c r="BY322" i="19"/>
  <c r="BY323" i="19"/>
  <c r="BY324" i="19"/>
  <c r="BY325" i="19"/>
  <c r="BY326" i="19"/>
  <c r="BY327" i="19"/>
  <c r="BY328" i="19"/>
  <c r="BY329" i="19"/>
  <c r="BY330" i="19"/>
  <c r="BY331" i="19"/>
  <c r="BY332" i="19"/>
  <c r="BY333" i="19"/>
  <c r="BY334" i="19"/>
  <c r="BY335" i="19"/>
  <c r="BY336" i="19"/>
  <c r="BY337" i="19"/>
  <c r="BY338" i="19"/>
  <c r="BY339" i="19"/>
  <c r="BY340" i="19"/>
  <c r="BY341" i="19"/>
  <c r="BY342" i="19"/>
  <c r="BY343" i="19"/>
  <c r="BY344" i="19"/>
  <c r="BY345" i="19"/>
  <c r="BY346" i="19"/>
  <c r="BY347" i="19"/>
  <c r="BY348" i="19"/>
  <c r="BY349" i="19"/>
  <c r="BY350" i="19"/>
  <c r="BY351" i="19"/>
  <c r="BY352" i="19"/>
  <c r="BY353" i="19"/>
  <c r="BY354" i="19"/>
  <c r="BY355" i="19"/>
  <c r="BY356" i="19"/>
  <c r="BY357" i="19"/>
  <c r="BY358" i="19"/>
  <c r="BY359" i="19"/>
  <c r="BY360" i="19"/>
  <c r="BY361" i="19"/>
  <c r="BY362" i="19"/>
  <c r="BY363" i="19"/>
  <c r="BY364" i="19"/>
  <c r="BY365" i="19"/>
  <c r="BY366" i="19"/>
  <c r="BY367" i="19"/>
  <c r="BY368" i="19"/>
  <c r="BY369" i="19"/>
  <c r="BY370" i="19"/>
  <c r="BY371" i="19"/>
  <c r="BY372" i="19"/>
  <c r="BY373" i="19"/>
  <c r="BY374" i="19"/>
  <c r="BY375" i="19"/>
  <c r="BY376" i="19"/>
  <c r="BY377" i="19"/>
  <c r="BY378" i="19"/>
  <c r="BY379" i="19"/>
  <c r="BY380" i="19"/>
  <c r="BY381" i="19"/>
  <c r="BY382" i="19"/>
  <c r="BY383" i="19"/>
  <c r="BY384" i="19"/>
  <c r="BY385" i="19"/>
  <c r="BY386" i="19"/>
  <c r="BY387" i="19"/>
  <c r="BY388" i="19"/>
  <c r="BY389" i="19"/>
  <c r="BY390" i="19"/>
  <c r="BY391" i="19"/>
  <c r="BY392" i="19"/>
  <c r="BY393" i="19"/>
  <c r="BY394" i="19"/>
  <c r="BY395" i="19"/>
  <c r="BY396" i="19"/>
  <c r="BY397" i="19"/>
  <c r="BY398" i="19"/>
  <c r="BY399" i="19"/>
  <c r="BY400" i="19"/>
  <c r="BY401" i="19"/>
  <c r="BY402" i="19"/>
  <c r="BY403" i="19"/>
  <c r="BY404" i="19"/>
  <c r="BY405" i="19"/>
  <c r="BY406" i="19"/>
  <c r="BY407" i="19"/>
  <c r="BY408" i="19"/>
  <c r="BY409" i="19"/>
  <c r="BY410" i="19"/>
  <c r="BY411" i="19"/>
  <c r="BY412" i="19"/>
  <c r="BY413" i="19"/>
  <c r="BY414" i="19"/>
  <c r="BY415" i="19"/>
  <c r="BY416" i="19"/>
  <c r="BY417" i="19"/>
  <c r="BY418" i="19"/>
  <c r="BY419" i="19"/>
  <c r="BY420" i="19"/>
  <c r="BY421" i="19"/>
  <c r="BY422" i="19"/>
  <c r="BY423" i="19"/>
  <c r="BY424" i="19"/>
  <c r="BY425" i="19"/>
  <c r="BY426" i="19"/>
  <c r="BY427" i="19"/>
  <c r="BY428" i="19"/>
  <c r="BY429" i="19"/>
  <c r="BY430" i="19"/>
  <c r="BY431" i="19"/>
  <c r="BY432" i="19"/>
  <c r="BY433" i="19"/>
  <c r="BY434" i="19"/>
  <c r="BY435" i="19"/>
  <c r="BY436" i="19"/>
  <c r="BY437" i="19"/>
  <c r="BY438" i="19"/>
  <c r="BY439" i="19"/>
  <c r="BY440" i="19"/>
  <c r="BY441" i="19"/>
  <c r="BY442" i="19"/>
  <c r="BY443" i="19"/>
  <c r="BY444" i="19"/>
  <c r="BY445" i="19"/>
  <c r="BY446" i="19"/>
  <c r="BY447" i="19"/>
  <c r="BY448" i="19"/>
  <c r="BY449" i="19"/>
  <c r="BY450" i="19"/>
  <c r="BY451" i="19"/>
  <c r="BY452" i="19"/>
  <c r="BY453" i="19"/>
  <c r="BY454" i="19"/>
  <c r="BY455" i="19"/>
  <c r="BY456" i="19"/>
  <c r="BY457" i="19"/>
  <c r="BY458" i="19"/>
  <c r="BY459" i="19"/>
  <c r="BY460" i="19"/>
  <c r="BY461" i="19"/>
  <c r="BY462" i="19"/>
  <c r="BY463" i="19"/>
  <c r="BY464" i="19"/>
  <c r="BY465" i="19"/>
  <c r="BY466" i="19"/>
  <c r="BY467" i="19"/>
  <c r="BY468" i="19"/>
  <c r="BY469" i="19"/>
  <c r="BY470" i="19"/>
  <c r="BY471" i="19"/>
  <c r="BY472" i="19"/>
  <c r="BY473" i="19"/>
  <c r="BY474" i="19"/>
  <c r="BY475" i="19"/>
  <c r="BY476" i="19"/>
  <c r="BY477" i="19"/>
  <c r="BY478" i="19"/>
  <c r="BY479" i="19"/>
  <c r="BY480" i="19"/>
  <c r="BY481" i="19"/>
  <c r="BX92" i="19"/>
  <c r="BX93" i="19"/>
  <c r="BX94" i="19"/>
  <c r="BX95" i="19"/>
  <c r="BX96" i="19"/>
  <c r="BX97" i="19"/>
  <c r="BX98" i="19"/>
  <c r="BX99" i="19"/>
  <c r="BX100" i="19"/>
  <c r="BX101" i="19"/>
  <c r="BX102" i="19"/>
  <c r="BX103" i="19"/>
  <c r="BX104" i="19"/>
  <c r="BX105" i="19"/>
  <c r="BX106" i="19"/>
  <c r="BX107" i="19"/>
  <c r="BX108" i="19"/>
  <c r="BX109" i="19"/>
  <c r="BX110" i="19"/>
  <c r="BX111" i="19"/>
  <c r="BX112" i="19"/>
  <c r="BX113" i="19"/>
  <c r="BX114" i="19"/>
  <c r="BX115" i="19"/>
  <c r="BX116" i="19"/>
  <c r="BX117" i="19"/>
  <c r="BX118" i="19"/>
  <c r="BX119" i="19"/>
  <c r="BX120" i="19"/>
  <c r="BX121" i="19"/>
  <c r="BX122" i="19"/>
  <c r="BX123" i="19"/>
  <c r="BX124" i="19"/>
  <c r="BX125" i="19"/>
  <c r="BX126" i="19"/>
  <c r="BX127" i="19"/>
  <c r="BX128" i="19"/>
  <c r="BX129" i="19"/>
  <c r="BX130" i="19"/>
  <c r="BX131" i="19"/>
  <c r="BX132" i="19"/>
  <c r="BX133" i="19"/>
  <c r="BX134" i="19"/>
  <c r="BX135" i="19"/>
  <c r="BX136" i="19"/>
  <c r="BX137" i="19"/>
  <c r="BX138" i="19"/>
  <c r="BX139" i="19"/>
  <c r="BX140" i="19"/>
  <c r="BX141" i="19"/>
  <c r="BX142" i="19"/>
  <c r="BX143" i="19"/>
  <c r="BX144" i="19"/>
  <c r="BX145" i="19"/>
  <c r="BX146" i="19"/>
  <c r="BX147" i="19"/>
  <c r="BX148" i="19"/>
  <c r="BX149" i="19"/>
  <c r="BX150" i="19"/>
  <c r="BX151" i="19"/>
  <c r="BX152" i="19"/>
  <c r="BX153" i="19"/>
  <c r="BX154" i="19"/>
  <c r="BX155" i="19"/>
  <c r="BX156" i="19"/>
  <c r="BX157" i="19"/>
  <c r="BX158" i="19"/>
  <c r="BX159" i="19"/>
  <c r="BX160" i="19"/>
  <c r="BX161" i="19"/>
  <c r="BX162" i="19"/>
  <c r="BX163" i="19"/>
  <c r="BX164" i="19"/>
  <c r="BX165" i="19"/>
  <c r="BX166" i="19"/>
  <c r="BX167" i="19"/>
  <c r="BX168" i="19"/>
  <c r="BX169" i="19"/>
  <c r="BX170" i="19"/>
  <c r="BX171" i="19"/>
  <c r="BX172" i="19"/>
  <c r="BX173" i="19"/>
  <c r="BX174" i="19"/>
  <c r="BX175" i="19"/>
  <c r="BX176" i="19"/>
  <c r="BX177" i="19"/>
  <c r="BX178" i="19"/>
  <c r="BX179" i="19"/>
  <c r="BX180" i="19"/>
  <c r="BX181" i="19"/>
  <c r="BX182" i="19"/>
  <c r="BX183" i="19"/>
  <c r="BX184" i="19"/>
  <c r="BX185" i="19"/>
  <c r="BX186" i="19"/>
  <c r="BX187" i="19"/>
  <c r="BX188" i="19"/>
  <c r="BX189" i="19"/>
  <c r="BX190" i="19"/>
  <c r="BX191" i="19"/>
  <c r="BX192" i="19"/>
  <c r="BX193" i="19"/>
  <c r="BX194" i="19"/>
  <c r="BX195" i="19"/>
  <c r="BX196" i="19"/>
  <c r="BX197" i="19"/>
  <c r="BX198" i="19"/>
  <c r="BX199" i="19"/>
  <c r="BX200" i="19"/>
  <c r="BX201" i="19"/>
  <c r="BX202" i="19"/>
  <c r="BX203" i="19"/>
  <c r="BX204" i="19"/>
  <c r="BX205" i="19"/>
  <c r="BX206" i="19"/>
  <c r="BX207" i="19"/>
  <c r="BX208" i="19"/>
  <c r="BX209" i="19"/>
  <c r="BX210" i="19"/>
  <c r="BX211" i="19"/>
  <c r="BX212" i="19"/>
  <c r="BX213" i="19"/>
  <c r="BX214" i="19"/>
  <c r="BX215" i="19"/>
  <c r="BX216" i="19"/>
  <c r="BX217" i="19"/>
  <c r="BX218" i="19"/>
  <c r="BX219" i="19"/>
  <c r="BX220" i="19"/>
  <c r="BX221" i="19"/>
  <c r="BX222" i="19"/>
  <c r="BX223" i="19"/>
  <c r="BX224" i="19"/>
  <c r="BX225" i="19"/>
  <c r="BX226" i="19"/>
  <c r="BX227" i="19"/>
  <c r="BX228" i="19"/>
  <c r="BX229" i="19"/>
  <c r="BX230" i="19"/>
  <c r="BX231" i="19"/>
  <c r="BX232" i="19"/>
  <c r="BX233" i="19"/>
  <c r="BX234" i="19"/>
  <c r="BX235" i="19"/>
  <c r="BX236" i="19"/>
  <c r="BX237" i="19"/>
  <c r="BX238" i="19"/>
  <c r="BX239" i="19"/>
  <c r="BX240" i="19"/>
  <c r="BX241" i="19"/>
  <c r="BX242" i="19"/>
  <c r="BX243" i="19"/>
  <c r="BX244" i="19"/>
  <c r="BX245" i="19"/>
  <c r="BX246" i="19"/>
  <c r="BX247" i="19"/>
  <c r="BX248" i="19"/>
  <c r="BX249" i="19"/>
  <c r="BX250" i="19"/>
  <c r="BX251" i="19"/>
  <c r="BX252" i="19"/>
  <c r="BX253" i="19"/>
  <c r="BX254" i="19"/>
  <c r="BX255" i="19"/>
  <c r="BX256" i="19"/>
  <c r="BX257" i="19"/>
  <c r="BX258" i="19"/>
  <c r="BX259" i="19"/>
  <c r="BX260" i="19"/>
  <c r="BX261" i="19"/>
  <c r="BX262" i="19"/>
  <c r="BX263" i="19"/>
  <c r="BX264" i="19"/>
  <c r="BX265" i="19"/>
  <c r="BX266" i="19"/>
  <c r="BX267" i="19"/>
  <c r="BX268" i="19"/>
  <c r="BX269" i="19"/>
  <c r="BX270" i="19"/>
  <c r="BX271" i="19"/>
  <c r="BX272" i="19"/>
  <c r="BX273" i="19"/>
  <c r="BX274" i="19"/>
  <c r="BX275" i="19"/>
  <c r="BX276" i="19"/>
  <c r="BX277" i="19"/>
  <c r="BX278" i="19"/>
  <c r="BX279" i="19"/>
  <c r="BX280" i="19"/>
  <c r="BX281" i="19"/>
  <c r="BX282" i="19"/>
  <c r="BX283" i="19"/>
  <c r="BX284" i="19"/>
  <c r="BX285" i="19"/>
  <c r="BX286" i="19"/>
  <c r="BX287" i="19"/>
  <c r="BX288" i="19"/>
  <c r="BX289" i="19"/>
  <c r="BX290" i="19"/>
  <c r="BX291" i="19"/>
  <c r="BX292" i="19"/>
  <c r="BX293" i="19"/>
  <c r="BX294" i="19"/>
  <c r="BX295" i="19"/>
  <c r="BX296" i="19"/>
  <c r="BX297" i="19"/>
  <c r="BX298" i="19"/>
  <c r="BX299" i="19"/>
  <c r="BX300" i="19"/>
  <c r="BX301" i="19"/>
  <c r="BX302" i="19"/>
  <c r="BX303" i="19"/>
  <c r="BX304" i="19"/>
  <c r="BX305" i="19"/>
  <c r="BX306" i="19"/>
  <c r="BX307" i="19"/>
  <c r="BX308" i="19"/>
  <c r="BX309" i="19"/>
  <c r="BX310" i="19"/>
  <c r="BX311" i="19"/>
  <c r="BX312" i="19"/>
  <c r="BX313" i="19"/>
  <c r="BX314" i="19"/>
  <c r="BX315" i="19"/>
  <c r="BX316" i="19"/>
  <c r="BX317" i="19"/>
  <c r="BX318" i="19"/>
  <c r="BX319" i="19"/>
  <c r="BX320" i="19"/>
  <c r="BX321" i="19"/>
  <c r="BX322" i="19"/>
  <c r="BX323" i="19"/>
  <c r="BX324" i="19"/>
  <c r="BX325" i="19"/>
  <c r="BX326" i="19"/>
  <c r="BX327" i="19"/>
  <c r="BX328" i="19"/>
  <c r="BX329" i="19"/>
  <c r="BX330" i="19"/>
  <c r="BX331" i="19"/>
  <c r="BX332" i="19"/>
  <c r="BX333" i="19"/>
  <c r="BX334" i="19"/>
  <c r="BX335" i="19"/>
  <c r="BX336" i="19"/>
  <c r="BX337" i="19"/>
  <c r="BX338" i="19"/>
  <c r="BX339" i="19"/>
  <c r="BX340" i="19"/>
  <c r="BX341" i="19"/>
  <c r="BX342" i="19"/>
  <c r="BX343" i="19"/>
  <c r="BX344" i="19"/>
  <c r="BX345" i="19"/>
  <c r="BX346" i="19"/>
  <c r="BX347" i="19"/>
  <c r="BX348" i="19"/>
  <c r="BX349" i="19"/>
  <c r="BX350" i="19"/>
  <c r="BX351" i="19"/>
  <c r="BX352" i="19"/>
  <c r="BX353" i="19"/>
  <c r="BX354" i="19"/>
  <c r="BX355" i="19"/>
  <c r="BX356" i="19"/>
  <c r="BX357" i="19"/>
  <c r="BX358" i="19"/>
  <c r="BX359" i="19"/>
  <c r="BX360" i="19"/>
  <c r="BX361" i="19"/>
  <c r="BX362" i="19"/>
  <c r="BX363" i="19"/>
  <c r="BX364" i="19"/>
  <c r="BX365" i="19"/>
  <c r="BX366" i="19"/>
  <c r="BX367" i="19"/>
  <c r="BX368" i="19"/>
  <c r="BX369" i="19"/>
  <c r="BX370" i="19"/>
  <c r="BX371" i="19"/>
  <c r="BX372" i="19"/>
  <c r="BX373" i="19"/>
  <c r="BX374" i="19"/>
  <c r="BX375" i="19"/>
  <c r="BX376" i="19"/>
  <c r="BX377" i="19"/>
  <c r="BX378" i="19"/>
  <c r="BX379" i="19"/>
  <c r="BX380" i="19"/>
  <c r="BX381" i="19"/>
  <c r="BX382" i="19"/>
  <c r="BX383" i="19"/>
  <c r="BX384" i="19"/>
  <c r="BX385" i="19"/>
  <c r="BX386" i="19"/>
  <c r="BX387" i="19"/>
  <c r="BX388" i="19"/>
  <c r="BX389" i="19"/>
  <c r="BX390" i="19"/>
  <c r="BX391" i="19"/>
  <c r="BX392" i="19"/>
  <c r="BX393" i="19"/>
  <c r="BX394" i="19"/>
  <c r="BX395" i="19"/>
  <c r="BX396" i="19"/>
  <c r="BX397" i="19"/>
  <c r="BX398" i="19"/>
  <c r="BX399" i="19"/>
  <c r="BX400" i="19"/>
  <c r="BX401" i="19"/>
  <c r="BX402" i="19"/>
  <c r="BX403" i="19"/>
  <c r="BX404" i="19"/>
  <c r="BX405" i="19"/>
  <c r="BX406" i="19"/>
  <c r="BX407" i="19"/>
  <c r="BX408" i="19"/>
  <c r="BX409" i="19"/>
  <c r="BX410" i="19"/>
  <c r="BX411" i="19"/>
  <c r="BX412" i="19"/>
  <c r="BX413" i="19"/>
  <c r="BX414" i="19"/>
  <c r="BX415" i="19"/>
  <c r="BX416" i="19"/>
  <c r="BX417" i="19"/>
  <c r="BX418" i="19"/>
  <c r="BX419" i="19"/>
  <c r="BX420" i="19"/>
  <c r="BX421" i="19"/>
  <c r="BX422" i="19"/>
  <c r="BX423" i="19"/>
  <c r="BX424" i="19"/>
  <c r="BX425" i="19"/>
  <c r="BX426" i="19"/>
  <c r="BX427" i="19"/>
  <c r="BX428" i="19"/>
  <c r="BX429" i="19"/>
  <c r="BX430" i="19"/>
  <c r="BX431" i="19"/>
  <c r="BX432" i="19"/>
  <c r="BX433" i="19"/>
  <c r="BX434" i="19"/>
  <c r="BX435" i="19"/>
  <c r="BX436" i="19"/>
  <c r="BX437" i="19"/>
  <c r="BX438" i="19"/>
  <c r="BX439" i="19"/>
  <c r="BX440" i="19"/>
  <c r="BX441" i="19"/>
  <c r="BX442" i="19"/>
  <c r="BX443" i="19"/>
  <c r="BX444" i="19"/>
  <c r="BX445" i="19"/>
  <c r="BX446" i="19"/>
  <c r="BX447" i="19"/>
  <c r="BX448" i="19"/>
  <c r="BX449" i="19"/>
  <c r="BX450" i="19"/>
  <c r="BX451" i="19"/>
  <c r="BX452" i="19"/>
  <c r="BX453" i="19"/>
  <c r="BX454" i="19"/>
  <c r="BX455" i="19"/>
  <c r="BX456" i="19"/>
  <c r="BX457" i="19"/>
  <c r="BX458" i="19"/>
  <c r="BX459" i="19"/>
  <c r="BX460" i="19"/>
  <c r="BX461" i="19"/>
  <c r="BX462" i="19"/>
  <c r="BX463" i="19"/>
  <c r="BX464" i="19"/>
  <c r="BX465" i="19"/>
  <c r="BX466" i="19"/>
  <c r="BX467" i="19"/>
  <c r="BX468" i="19"/>
  <c r="BX469" i="19"/>
  <c r="BX470" i="19"/>
  <c r="BX471" i="19"/>
  <c r="BX472" i="19"/>
  <c r="BX473" i="19"/>
  <c r="BX474" i="19"/>
  <c r="BX475" i="19"/>
  <c r="BX476" i="19"/>
  <c r="BX477" i="19"/>
  <c r="BX478" i="19"/>
  <c r="BX479" i="19"/>
  <c r="BX480" i="19"/>
  <c r="BX481" i="19"/>
  <c r="BW92" i="19"/>
  <c r="BW93" i="19"/>
  <c r="BW94" i="19"/>
  <c r="BW95" i="19"/>
  <c r="BW96" i="19"/>
  <c r="BW97" i="19"/>
  <c r="BW98" i="19"/>
  <c r="BW99" i="19"/>
  <c r="BW100" i="19"/>
  <c r="BW101" i="19"/>
  <c r="BW102" i="19"/>
  <c r="BW103" i="19"/>
  <c r="BW104" i="19"/>
  <c r="BW105" i="19"/>
  <c r="BW106" i="19"/>
  <c r="BW107" i="19"/>
  <c r="BW108" i="19"/>
  <c r="BW109" i="19"/>
  <c r="BW110" i="19"/>
  <c r="BW111" i="19"/>
  <c r="BW112" i="19"/>
  <c r="BW113" i="19"/>
  <c r="BW114" i="19"/>
  <c r="BW115" i="19"/>
  <c r="BW116" i="19"/>
  <c r="BW117" i="19"/>
  <c r="BW118" i="19"/>
  <c r="BW119" i="19"/>
  <c r="BW120" i="19"/>
  <c r="BW121" i="19"/>
  <c r="BW122" i="19"/>
  <c r="BW123" i="19"/>
  <c r="BW124" i="19"/>
  <c r="BW125" i="19"/>
  <c r="BW126" i="19"/>
  <c r="BW127" i="19"/>
  <c r="BW128" i="19"/>
  <c r="BW129" i="19"/>
  <c r="BW130" i="19"/>
  <c r="BW131" i="19"/>
  <c r="BW132" i="19"/>
  <c r="BW133" i="19"/>
  <c r="BW134" i="19"/>
  <c r="BW135" i="19"/>
  <c r="BW136" i="19"/>
  <c r="BW137" i="19"/>
  <c r="BW138" i="19"/>
  <c r="BW139" i="19"/>
  <c r="BW140" i="19"/>
  <c r="BW141" i="19"/>
  <c r="BW142" i="19"/>
  <c r="BW143" i="19"/>
  <c r="BW144" i="19"/>
  <c r="BW145" i="19"/>
  <c r="BW146" i="19"/>
  <c r="BW147" i="19"/>
  <c r="BW148" i="19"/>
  <c r="BW149" i="19"/>
  <c r="BW150" i="19"/>
  <c r="BW151" i="19"/>
  <c r="BW152" i="19"/>
  <c r="BW153" i="19"/>
  <c r="BW154" i="19"/>
  <c r="BW155" i="19"/>
  <c r="BW156" i="19"/>
  <c r="BW157" i="19"/>
  <c r="BW158" i="19"/>
  <c r="BW159" i="19"/>
  <c r="BW160" i="19"/>
  <c r="BW161" i="19"/>
  <c r="BW162" i="19"/>
  <c r="BW163" i="19"/>
  <c r="BW164" i="19"/>
  <c r="BW165" i="19"/>
  <c r="BW166" i="19"/>
  <c r="BW167" i="19"/>
  <c r="BW168" i="19"/>
  <c r="BW169" i="19"/>
  <c r="BW170" i="19"/>
  <c r="BW171" i="19"/>
  <c r="BW172" i="19"/>
  <c r="BW173" i="19"/>
  <c r="BW174" i="19"/>
  <c r="BW175" i="19"/>
  <c r="BW176" i="19"/>
  <c r="BW177" i="19"/>
  <c r="BW178" i="19"/>
  <c r="BW179" i="19"/>
  <c r="BW180" i="19"/>
  <c r="BW181" i="19"/>
  <c r="BW182" i="19"/>
  <c r="BW183" i="19"/>
  <c r="BW184" i="19"/>
  <c r="BW185" i="19"/>
  <c r="BW186" i="19"/>
  <c r="BW187" i="19"/>
  <c r="BW188" i="19"/>
  <c r="BW189" i="19"/>
  <c r="BW190" i="19"/>
  <c r="BW191" i="19"/>
  <c r="BW192" i="19"/>
  <c r="BW193" i="19"/>
  <c r="BW194" i="19"/>
  <c r="BW195" i="19"/>
  <c r="BW196" i="19"/>
  <c r="BW197" i="19"/>
  <c r="BW198" i="19"/>
  <c r="BW199" i="19"/>
  <c r="BW200" i="19"/>
  <c r="BW201" i="19"/>
  <c r="BW202" i="19"/>
  <c r="BW203" i="19"/>
  <c r="BW204" i="19"/>
  <c r="BW205" i="19"/>
  <c r="BW206" i="19"/>
  <c r="BW207" i="19"/>
  <c r="BW208" i="19"/>
  <c r="BW209" i="19"/>
  <c r="BW210" i="19"/>
  <c r="BW211" i="19"/>
  <c r="BW212" i="19"/>
  <c r="BW213" i="19"/>
  <c r="BW214" i="19"/>
  <c r="BW215" i="19"/>
  <c r="BW216" i="19"/>
  <c r="BW217" i="19"/>
  <c r="BW218" i="19"/>
  <c r="BW219" i="19"/>
  <c r="BW220" i="19"/>
  <c r="BW221" i="19"/>
  <c r="BW222" i="19"/>
  <c r="BW223" i="19"/>
  <c r="BW224" i="19"/>
  <c r="BW225" i="19"/>
  <c r="BW226" i="19"/>
  <c r="BW227" i="19"/>
  <c r="BW228" i="19"/>
  <c r="BW229" i="19"/>
  <c r="BW230" i="19"/>
  <c r="BW231" i="19"/>
  <c r="BW232" i="19"/>
  <c r="BW233" i="19"/>
  <c r="BW234" i="19"/>
  <c r="BW235" i="19"/>
  <c r="BW236" i="19"/>
  <c r="BW237" i="19"/>
  <c r="BW238" i="19"/>
  <c r="BW239" i="19"/>
  <c r="BW240" i="19"/>
  <c r="BW241" i="19"/>
  <c r="BW242" i="19"/>
  <c r="BW243" i="19"/>
  <c r="BW244" i="19"/>
  <c r="BW245" i="19"/>
  <c r="BW246" i="19"/>
  <c r="BW247" i="19"/>
  <c r="BW248" i="19"/>
  <c r="BW249" i="19"/>
  <c r="BW250" i="19"/>
  <c r="BW251" i="19"/>
  <c r="BW252" i="19"/>
  <c r="BW253" i="19"/>
  <c r="BW254" i="19"/>
  <c r="BW255" i="19"/>
  <c r="BW256" i="19"/>
  <c r="BW257" i="19"/>
  <c r="BW258" i="19"/>
  <c r="BW259" i="19"/>
  <c r="BW260" i="19"/>
  <c r="BW261" i="19"/>
  <c r="BW262" i="19"/>
  <c r="BW263" i="19"/>
  <c r="BW264" i="19"/>
  <c r="BW265" i="19"/>
  <c r="BW266" i="19"/>
  <c r="BW267" i="19"/>
  <c r="BW268" i="19"/>
  <c r="BW269" i="19"/>
  <c r="BW270" i="19"/>
  <c r="BW271" i="19"/>
  <c r="BW272" i="19"/>
  <c r="BW273" i="19"/>
  <c r="BW274" i="19"/>
  <c r="BW275" i="19"/>
  <c r="BW276" i="19"/>
  <c r="BW277" i="19"/>
  <c r="BW278" i="19"/>
  <c r="BW279" i="19"/>
  <c r="BW280" i="19"/>
  <c r="BW281" i="19"/>
  <c r="BW282" i="19"/>
  <c r="BW283" i="19"/>
  <c r="BW284" i="19"/>
  <c r="BW285" i="19"/>
  <c r="BW286" i="19"/>
  <c r="BW287" i="19"/>
  <c r="BW288" i="19"/>
  <c r="BW289" i="19"/>
  <c r="BW290" i="19"/>
  <c r="BW291" i="19"/>
  <c r="BW292" i="19"/>
  <c r="BW293" i="19"/>
  <c r="BW294" i="19"/>
  <c r="BW295" i="19"/>
  <c r="BW296" i="19"/>
  <c r="BW297" i="19"/>
  <c r="BW298" i="19"/>
  <c r="BW299" i="19"/>
  <c r="BW300" i="19"/>
  <c r="BW301" i="19"/>
  <c r="BW302" i="19"/>
  <c r="BW303" i="19"/>
  <c r="BW304" i="19"/>
  <c r="BW305" i="19"/>
  <c r="BW306" i="19"/>
  <c r="BW307" i="19"/>
  <c r="BW308" i="19"/>
  <c r="BW309" i="19"/>
  <c r="BW310" i="19"/>
  <c r="BW311" i="19"/>
  <c r="BW312" i="19"/>
  <c r="BW313" i="19"/>
  <c r="BW314" i="19"/>
  <c r="BW315" i="19"/>
  <c r="BW316" i="19"/>
  <c r="BW317" i="19"/>
  <c r="BW318" i="19"/>
  <c r="BW319" i="19"/>
  <c r="BW320" i="19"/>
  <c r="BW321" i="19"/>
  <c r="BW322" i="19"/>
  <c r="BW323" i="19"/>
  <c r="BW324" i="19"/>
  <c r="BW325" i="19"/>
  <c r="BW326" i="19"/>
  <c r="BW327" i="19"/>
  <c r="BW328" i="19"/>
  <c r="BW329" i="19"/>
  <c r="BW330" i="19"/>
  <c r="BW331" i="19"/>
  <c r="BW332" i="19"/>
  <c r="BW333" i="19"/>
  <c r="BW334" i="19"/>
  <c r="BW335" i="19"/>
  <c r="BW336" i="19"/>
  <c r="BW337" i="19"/>
  <c r="BW338" i="19"/>
  <c r="BW339" i="19"/>
  <c r="BW340" i="19"/>
  <c r="BW341" i="19"/>
  <c r="BW342" i="19"/>
  <c r="BW343" i="19"/>
  <c r="BW344" i="19"/>
  <c r="BW345" i="19"/>
  <c r="BW346" i="19"/>
  <c r="BW347" i="19"/>
  <c r="BW348" i="19"/>
  <c r="BW349" i="19"/>
  <c r="BW350" i="19"/>
  <c r="BW351" i="19"/>
  <c r="BW352" i="19"/>
  <c r="BW353" i="19"/>
  <c r="BW354" i="19"/>
  <c r="BW355" i="19"/>
  <c r="BW356" i="19"/>
  <c r="BW357" i="19"/>
  <c r="BW358" i="19"/>
  <c r="BW359" i="19"/>
  <c r="BW360" i="19"/>
  <c r="BW361" i="19"/>
  <c r="BW362" i="19"/>
  <c r="BW363" i="19"/>
  <c r="BW364" i="19"/>
  <c r="BW365" i="19"/>
  <c r="BW366" i="19"/>
  <c r="BW367" i="19"/>
  <c r="BW368" i="19"/>
  <c r="BW369" i="19"/>
  <c r="BW370" i="19"/>
  <c r="BW371" i="19"/>
  <c r="BW372" i="19"/>
  <c r="BW373" i="19"/>
  <c r="BW374" i="19"/>
  <c r="BW375" i="19"/>
  <c r="BW376" i="19"/>
  <c r="BW377" i="19"/>
  <c r="BW378" i="19"/>
  <c r="BW379" i="19"/>
  <c r="BW380" i="19"/>
  <c r="BW381" i="19"/>
  <c r="BW382" i="19"/>
  <c r="BW383" i="19"/>
  <c r="BW384" i="19"/>
  <c r="BW385" i="19"/>
  <c r="BW386" i="19"/>
  <c r="BW387" i="19"/>
  <c r="BW388" i="19"/>
  <c r="BW389" i="19"/>
  <c r="BW390" i="19"/>
  <c r="BW391" i="19"/>
  <c r="BW392" i="19"/>
  <c r="BW393" i="19"/>
  <c r="BW394" i="19"/>
  <c r="BW395" i="19"/>
  <c r="BW396" i="19"/>
  <c r="BW397" i="19"/>
  <c r="BW398" i="19"/>
  <c r="BW399" i="19"/>
  <c r="BW400" i="19"/>
  <c r="BW401" i="19"/>
  <c r="BW402" i="19"/>
  <c r="BW403" i="19"/>
  <c r="BW404" i="19"/>
  <c r="BW405" i="19"/>
  <c r="BW406" i="19"/>
  <c r="BW407" i="19"/>
  <c r="BW408" i="19"/>
  <c r="BW409" i="19"/>
  <c r="BW410" i="19"/>
  <c r="BW411" i="19"/>
  <c r="BW412" i="19"/>
  <c r="BW413" i="19"/>
  <c r="BW414" i="19"/>
  <c r="BW415" i="19"/>
  <c r="BW416" i="19"/>
  <c r="BW417" i="19"/>
  <c r="BW418" i="19"/>
  <c r="BW419" i="19"/>
  <c r="BW420" i="19"/>
  <c r="BW421" i="19"/>
  <c r="BW422" i="19"/>
  <c r="BW423" i="19"/>
  <c r="BW424" i="19"/>
  <c r="BW425" i="19"/>
  <c r="BW426" i="19"/>
  <c r="BW427" i="19"/>
  <c r="BW428" i="19"/>
  <c r="BW429" i="19"/>
  <c r="BW430" i="19"/>
  <c r="BW431" i="19"/>
  <c r="BW432" i="19"/>
  <c r="BW433" i="19"/>
  <c r="BW434" i="19"/>
  <c r="BW435" i="19"/>
  <c r="BW436" i="19"/>
  <c r="BW437" i="19"/>
  <c r="BW438" i="19"/>
  <c r="BW439" i="19"/>
  <c r="BW440" i="19"/>
  <c r="BW441" i="19"/>
  <c r="BW442" i="19"/>
  <c r="BW443" i="19"/>
  <c r="BW444" i="19"/>
  <c r="BW445" i="19"/>
  <c r="BW446" i="19"/>
  <c r="BW447" i="19"/>
  <c r="BW448" i="19"/>
  <c r="BW449" i="19"/>
  <c r="BW450" i="19"/>
  <c r="BW451" i="19"/>
  <c r="BW452" i="19"/>
  <c r="BW453" i="19"/>
  <c r="BW454" i="19"/>
  <c r="BW455" i="19"/>
  <c r="BW456" i="19"/>
  <c r="BW457" i="19"/>
  <c r="BW458" i="19"/>
  <c r="BW459" i="19"/>
  <c r="BW460" i="19"/>
  <c r="BW461" i="19"/>
  <c r="BW462" i="19"/>
  <c r="BW463" i="19"/>
  <c r="BW464" i="19"/>
  <c r="BW465" i="19"/>
  <c r="BW466" i="19"/>
  <c r="BW467" i="19"/>
  <c r="BW468" i="19"/>
  <c r="BW469" i="19"/>
  <c r="BW470" i="19"/>
  <c r="BW471" i="19"/>
  <c r="BW472" i="19"/>
  <c r="BW473" i="19"/>
  <c r="BW474" i="19"/>
  <c r="BW475" i="19"/>
  <c r="BW476" i="19"/>
  <c r="BW477" i="19"/>
  <c r="BW478" i="19"/>
  <c r="BW479" i="19"/>
  <c r="BW480" i="19"/>
  <c r="BW481" i="19"/>
  <c r="BS92" i="19"/>
  <c r="BS93" i="19"/>
  <c r="BS94" i="19"/>
  <c r="BS95" i="19"/>
  <c r="BS96" i="19"/>
  <c r="BS97" i="19"/>
  <c r="BS98" i="19"/>
  <c r="BS99" i="19"/>
  <c r="BS100" i="19"/>
  <c r="BS101" i="19"/>
  <c r="BS102" i="19"/>
  <c r="BS103" i="19"/>
  <c r="BS104" i="19"/>
  <c r="BS105" i="19"/>
  <c r="BS106" i="19"/>
  <c r="BS107" i="19"/>
  <c r="BS108" i="19"/>
  <c r="BS109" i="19"/>
  <c r="BS110" i="19"/>
  <c r="BS111" i="19"/>
  <c r="BS112" i="19"/>
  <c r="BS113" i="19"/>
  <c r="BS114" i="19"/>
  <c r="BS115" i="19"/>
  <c r="BS116" i="19"/>
  <c r="BS117" i="19"/>
  <c r="BS118" i="19"/>
  <c r="BS119" i="19"/>
  <c r="BS120" i="19"/>
  <c r="BS121" i="19"/>
  <c r="BS122" i="19"/>
  <c r="BS123" i="19"/>
  <c r="BS124" i="19"/>
  <c r="BS125" i="19"/>
  <c r="BS126" i="19"/>
  <c r="BS127" i="19"/>
  <c r="BS128" i="19"/>
  <c r="BS129" i="19"/>
  <c r="BS130" i="19"/>
  <c r="BS131" i="19"/>
  <c r="BS132" i="19"/>
  <c r="BS133" i="19"/>
  <c r="BS134" i="19"/>
  <c r="BS135" i="19"/>
  <c r="BS136" i="19"/>
  <c r="BS137" i="19"/>
  <c r="BS138" i="19"/>
  <c r="BS139" i="19"/>
  <c r="BS140" i="19"/>
  <c r="BS141" i="19"/>
  <c r="BS142" i="19"/>
  <c r="BS143" i="19"/>
  <c r="BS144" i="19"/>
  <c r="BS145" i="19"/>
  <c r="BS146" i="19"/>
  <c r="BS147" i="19"/>
  <c r="BS148" i="19"/>
  <c r="BS149" i="19"/>
  <c r="BS150" i="19"/>
  <c r="BS151" i="19"/>
  <c r="BS152" i="19"/>
  <c r="BS153" i="19"/>
  <c r="BS154" i="19"/>
  <c r="BS155" i="19"/>
  <c r="BS156" i="19"/>
  <c r="BS157" i="19"/>
  <c r="BS158" i="19"/>
  <c r="BS159" i="19"/>
  <c r="BS160" i="19"/>
  <c r="BS161" i="19"/>
  <c r="BS162" i="19"/>
  <c r="BS163" i="19"/>
  <c r="BS164" i="19"/>
  <c r="BS165" i="19"/>
  <c r="BS166" i="19"/>
  <c r="BS167" i="19"/>
  <c r="BS168" i="19"/>
  <c r="BS169" i="19"/>
  <c r="BS170" i="19"/>
  <c r="BS171" i="19"/>
  <c r="BS172" i="19"/>
  <c r="BS173" i="19"/>
  <c r="BS174" i="19"/>
  <c r="BS175" i="19"/>
  <c r="BS176" i="19"/>
  <c r="BS177" i="19"/>
  <c r="BS178" i="19"/>
  <c r="BS179" i="19"/>
  <c r="BS180" i="19"/>
  <c r="BS181" i="19"/>
  <c r="BS182" i="19"/>
  <c r="BS183" i="19"/>
  <c r="BS184" i="19"/>
  <c r="BS185" i="19"/>
  <c r="BS186" i="19"/>
  <c r="BS187" i="19"/>
  <c r="BS188" i="19"/>
  <c r="BS189" i="19"/>
  <c r="BS190" i="19"/>
  <c r="BS191" i="19"/>
  <c r="BS192" i="19"/>
  <c r="BS193" i="19"/>
  <c r="BS194" i="19"/>
  <c r="BS195" i="19"/>
  <c r="BS196" i="19"/>
  <c r="BS197" i="19"/>
  <c r="BS198" i="19"/>
  <c r="BS199" i="19"/>
  <c r="BS200" i="19"/>
  <c r="BS201" i="19"/>
  <c r="BS202" i="19"/>
  <c r="BS203" i="19"/>
  <c r="BS204" i="19"/>
  <c r="BS205" i="19"/>
  <c r="BS206" i="19"/>
  <c r="BS207" i="19"/>
  <c r="BS208" i="19"/>
  <c r="BS209" i="19"/>
  <c r="BS210" i="19"/>
  <c r="BS211" i="19"/>
  <c r="BS212" i="19"/>
  <c r="BS213" i="19"/>
  <c r="BS214" i="19"/>
  <c r="BS215" i="19"/>
  <c r="BS216" i="19"/>
  <c r="BS217" i="19"/>
  <c r="BS218" i="19"/>
  <c r="BS219" i="19"/>
  <c r="BS220" i="19"/>
  <c r="BS221" i="19"/>
  <c r="BS222" i="19"/>
  <c r="BS223" i="19"/>
  <c r="BS224" i="19"/>
  <c r="BS225" i="19"/>
  <c r="BS226" i="19"/>
  <c r="BS227" i="19"/>
  <c r="BS228" i="19"/>
  <c r="BS229" i="19"/>
  <c r="BS230" i="19"/>
  <c r="BS231" i="19"/>
  <c r="BS232" i="19"/>
  <c r="BS233" i="19"/>
  <c r="BS234" i="19"/>
  <c r="BS235" i="19"/>
  <c r="BS236" i="19"/>
  <c r="BS237" i="19"/>
  <c r="BS238" i="19"/>
  <c r="BS239" i="19"/>
  <c r="BS240" i="19"/>
  <c r="BS241" i="19"/>
  <c r="BS242" i="19"/>
  <c r="BS243" i="19"/>
  <c r="BS244" i="19"/>
  <c r="BS245" i="19"/>
  <c r="BS246" i="19"/>
  <c r="BS247" i="19"/>
  <c r="BS248" i="19"/>
  <c r="BS249" i="19"/>
  <c r="BS250" i="19"/>
  <c r="BS251" i="19"/>
  <c r="BS252" i="19"/>
  <c r="BS253" i="19"/>
  <c r="BS254" i="19"/>
  <c r="BS255" i="19"/>
  <c r="BS256" i="19"/>
  <c r="BS257" i="19"/>
  <c r="BS258" i="19"/>
  <c r="BS259" i="19"/>
  <c r="BS260" i="19"/>
  <c r="BS261" i="19"/>
  <c r="BS262" i="19"/>
  <c r="BS263" i="19"/>
  <c r="BS264" i="19"/>
  <c r="BS265" i="19"/>
  <c r="BS266" i="19"/>
  <c r="BS267" i="19"/>
  <c r="BS268" i="19"/>
  <c r="BS269" i="19"/>
  <c r="BS270" i="19"/>
  <c r="BS271" i="19"/>
  <c r="BS272" i="19"/>
  <c r="BS273" i="19"/>
  <c r="BS274" i="19"/>
  <c r="BS275" i="19"/>
  <c r="BS276" i="19"/>
  <c r="BS277" i="19"/>
  <c r="BS278" i="19"/>
  <c r="BS279" i="19"/>
  <c r="BS280" i="19"/>
  <c r="BS281" i="19"/>
  <c r="BS282" i="19"/>
  <c r="BS283" i="19"/>
  <c r="BS284" i="19"/>
  <c r="BS285" i="19"/>
  <c r="BS286" i="19"/>
  <c r="BS287" i="19"/>
  <c r="BS288" i="19"/>
  <c r="BS289" i="19"/>
  <c r="BS290" i="19"/>
  <c r="BS291" i="19"/>
  <c r="BS292" i="19"/>
  <c r="BS293" i="19"/>
  <c r="BS294" i="19"/>
  <c r="BS295" i="19"/>
  <c r="BS296" i="19"/>
  <c r="BS297" i="19"/>
  <c r="BS298" i="19"/>
  <c r="BS299" i="19"/>
  <c r="BS300" i="19"/>
  <c r="BS301" i="19"/>
  <c r="BS302" i="19"/>
  <c r="BS303" i="19"/>
  <c r="BS304" i="19"/>
  <c r="BS305" i="19"/>
  <c r="BS306" i="19"/>
  <c r="BS307" i="19"/>
  <c r="BS308" i="19"/>
  <c r="BS309" i="19"/>
  <c r="BS310" i="19"/>
  <c r="BS311" i="19"/>
  <c r="BS312" i="19"/>
  <c r="BS313" i="19"/>
  <c r="BS314" i="19"/>
  <c r="BS315" i="19"/>
  <c r="BS316" i="19"/>
  <c r="BS317" i="19"/>
  <c r="BS318" i="19"/>
  <c r="BS319" i="19"/>
  <c r="BS320" i="19"/>
  <c r="BS321" i="19"/>
  <c r="BS322" i="19"/>
  <c r="BS323" i="19"/>
  <c r="BS324" i="19"/>
  <c r="BS325" i="19"/>
  <c r="BS326" i="19"/>
  <c r="BS327" i="19"/>
  <c r="BS328" i="19"/>
  <c r="BS329" i="19"/>
  <c r="BS330" i="19"/>
  <c r="BS331" i="19"/>
  <c r="BS332" i="19"/>
  <c r="BS333" i="19"/>
  <c r="BS334" i="19"/>
  <c r="BS335" i="19"/>
  <c r="BS336" i="19"/>
  <c r="BS337" i="19"/>
  <c r="BS338" i="19"/>
  <c r="BS339" i="19"/>
  <c r="BS340" i="19"/>
  <c r="BS341" i="19"/>
  <c r="BS342" i="19"/>
  <c r="BS343" i="19"/>
  <c r="BS344" i="19"/>
  <c r="BS345" i="19"/>
  <c r="BS346" i="19"/>
  <c r="BS347" i="19"/>
  <c r="BS348" i="19"/>
  <c r="BS349" i="19"/>
  <c r="BS350" i="19"/>
  <c r="BS351" i="19"/>
  <c r="BS352" i="19"/>
  <c r="BS353" i="19"/>
  <c r="BS354" i="19"/>
  <c r="BS355" i="19"/>
  <c r="BS356" i="19"/>
  <c r="BS357" i="19"/>
  <c r="BS358" i="19"/>
  <c r="BS359" i="19"/>
  <c r="BS360" i="19"/>
  <c r="BS361" i="19"/>
  <c r="BS362" i="19"/>
  <c r="BS363" i="19"/>
  <c r="BS364" i="19"/>
  <c r="BS365" i="19"/>
  <c r="BS366" i="19"/>
  <c r="BS367" i="19"/>
  <c r="BS368" i="19"/>
  <c r="BS369" i="19"/>
  <c r="BS370" i="19"/>
  <c r="BS371" i="19"/>
  <c r="BS372" i="19"/>
  <c r="BS373" i="19"/>
  <c r="BS374" i="19"/>
  <c r="BS375" i="19"/>
  <c r="BS376" i="19"/>
  <c r="BS377" i="19"/>
  <c r="BS378" i="19"/>
  <c r="BS379" i="19"/>
  <c r="BS380" i="19"/>
  <c r="BS381" i="19"/>
  <c r="BS382" i="19"/>
  <c r="BS383" i="19"/>
  <c r="BS384" i="19"/>
  <c r="BS385" i="19"/>
  <c r="BS386" i="19"/>
  <c r="BS387" i="19"/>
  <c r="BS388" i="19"/>
  <c r="BS389" i="19"/>
  <c r="BS390" i="19"/>
  <c r="BS391" i="19"/>
  <c r="BS392" i="19"/>
  <c r="BS393" i="19"/>
  <c r="BS394" i="19"/>
  <c r="BS395" i="19"/>
  <c r="BS396" i="19"/>
  <c r="BS397" i="19"/>
  <c r="BS398" i="19"/>
  <c r="BS399" i="19"/>
  <c r="BS400" i="19"/>
  <c r="BS401" i="19"/>
  <c r="BS402" i="19"/>
  <c r="BS403" i="19"/>
  <c r="BS404" i="19"/>
  <c r="BS405" i="19"/>
  <c r="BS406" i="19"/>
  <c r="BS407" i="19"/>
  <c r="BS408" i="19"/>
  <c r="BS409" i="19"/>
  <c r="BS410" i="19"/>
  <c r="BS411" i="19"/>
  <c r="BS412" i="19"/>
  <c r="BS413" i="19"/>
  <c r="BS414" i="19"/>
  <c r="BS415" i="19"/>
  <c r="BS416" i="19"/>
  <c r="BS417" i="19"/>
  <c r="BS418" i="19"/>
  <c r="BS419" i="19"/>
  <c r="BS420" i="19"/>
  <c r="BS421" i="19"/>
  <c r="BS422" i="19"/>
  <c r="BS423" i="19"/>
  <c r="BS424" i="19"/>
  <c r="BS425" i="19"/>
  <c r="BS426" i="19"/>
  <c r="BS427" i="19"/>
  <c r="BS428" i="19"/>
  <c r="BS429" i="19"/>
  <c r="BS430" i="19"/>
  <c r="BS431" i="19"/>
  <c r="BS432" i="19"/>
  <c r="BS433" i="19"/>
  <c r="BS434" i="19"/>
  <c r="BS435" i="19"/>
  <c r="BS436" i="19"/>
  <c r="BS437" i="19"/>
  <c r="BS438" i="19"/>
  <c r="BS439" i="19"/>
  <c r="BS440" i="19"/>
  <c r="BS441" i="19"/>
  <c r="BS442" i="19"/>
  <c r="BS443" i="19"/>
  <c r="BS444" i="19"/>
  <c r="BS445" i="19"/>
  <c r="BS446" i="19"/>
  <c r="BS447" i="19"/>
  <c r="BS448" i="19"/>
  <c r="BS449" i="19"/>
  <c r="BS450" i="19"/>
  <c r="BS451" i="19"/>
  <c r="BS452" i="19"/>
  <c r="BS453" i="19"/>
  <c r="BS454" i="19"/>
  <c r="BS455" i="19"/>
  <c r="BS456" i="19"/>
  <c r="BS457" i="19"/>
  <c r="BS458" i="19"/>
  <c r="BS459" i="19"/>
  <c r="BS460" i="19"/>
  <c r="BS461" i="19"/>
  <c r="BS462" i="19"/>
  <c r="BS463" i="19"/>
  <c r="BS464" i="19"/>
  <c r="BS465" i="19"/>
  <c r="BS466" i="19"/>
  <c r="BS467" i="19"/>
  <c r="BS468" i="19"/>
  <c r="BS469" i="19"/>
  <c r="BS470" i="19"/>
  <c r="BS471" i="19"/>
  <c r="BS472" i="19"/>
  <c r="BS473" i="19"/>
  <c r="BS474" i="19"/>
  <c r="BS475" i="19"/>
  <c r="BS476" i="19"/>
  <c r="BS477" i="19"/>
  <c r="BS478" i="19"/>
  <c r="BS479" i="19"/>
  <c r="BS480" i="19"/>
  <c r="BS481" i="19"/>
  <c r="BR93" i="19"/>
  <c r="BR94" i="19"/>
  <c r="BR95" i="19"/>
  <c r="BR96" i="19"/>
  <c r="BR97" i="19"/>
  <c r="BR98" i="19"/>
  <c r="BR99" i="19"/>
  <c r="BR100" i="19"/>
  <c r="BR101" i="19"/>
  <c r="BR102" i="19"/>
  <c r="BR103" i="19"/>
  <c r="BR104" i="19"/>
  <c r="BR105" i="19"/>
  <c r="BR106" i="19"/>
  <c r="BR107" i="19"/>
  <c r="BR108" i="19"/>
  <c r="BR109" i="19"/>
  <c r="BR110" i="19"/>
  <c r="BR111" i="19"/>
  <c r="BR112" i="19"/>
  <c r="BR113" i="19"/>
  <c r="BR114" i="19"/>
  <c r="BR115" i="19"/>
  <c r="BR116" i="19"/>
  <c r="BR117" i="19"/>
  <c r="BR118" i="19"/>
  <c r="BR119" i="19"/>
  <c r="BR120" i="19"/>
  <c r="BR121" i="19"/>
  <c r="BR122" i="19"/>
  <c r="BR123" i="19"/>
  <c r="BR124" i="19"/>
  <c r="BR125" i="19"/>
  <c r="BR126" i="19"/>
  <c r="BR127" i="19"/>
  <c r="BR128" i="19"/>
  <c r="BR129" i="19"/>
  <c r="BR130" i="19"/>
  <c r="BR131" i="19"/>
  <c r="BR132" i="19"/>
  <c r="BR133" i="19"/>
  <c r="BR134" i="19"/>
  <c r="BR135" i="19"/>
  <c r="BR136" i="19"/>
  <c r="BR137" i="19"/>
  <c r="BR138" i="19"/>
  <c r="BR139" i="19"/>
  <c r="BR140" i="19"/>
  <c r="BR141" i="19"/>
  <c r="BR142" i="19"/>
  <c r="BR143" i="19"/>
  <c r="BR144" i="19"/>
  <c r="BR145" i="19"/>
  <c r="BR146" i="19"/>
  <c r="BR147" i="19"/>
  <c r="BR148" i="19"/>
  <c r="BR149" i="19"/>
  <c r="BR150" i="19"/>
  <c r="BR151" i="19"/>
  <c r="BR152" i="19"/>
  <c r="BR153" i="19"/>
  <c r="BR154" i="19"/>
  <c r="BR155" i="19"/>
  <c r="BR156" i="19"/>
  <c r="BR157" i="19"/>
  <c r="BR158" i="19"/>
  <c r="BR159" i="19"/>
  <c r="BR160" i="19"/>
  <c r="BR161" i="19"/>
  <c r="BR162" i="19"/>
  <c r="BR163" i="19"/>
  <c r="BR164" i="19"/>
  <c r="BR165" i="19"/>
  <c r="BR166" i="19"/>
  <c r="BR167" i="19"/>
  <c r="BR168" i="19"/>
  <c r="BR169" i="19"/>
  <c r="BR170" i="19"/>
  <c r="BR171" i="19"/>
  <c r="BR172" i="19"/>
  <c r="BR173" i="19"/>
  <c r="BR174" i="19"/>
  <c r="BR175" i="19"/>
  <c r="BR176" i="19"/>
  <c r="BR177" i="19"/>
  <c r="BR178" i="19"/>
  <c r="BR179" i="19"/>
  <c r="BR180" i="19"/>
  <c r="BR181" i="19"/>
  <c r="BR182" i="19"/>
  <c r="BR183" i="19"/>
  <c r="BR184" i="19"/>
  <c r="BR185" i="19"/>
  <c r="BR186" i="19"/>
  <c r="BR187" i="19"/>
  <c r="BR188" i="19"/>
  <c r="BR189" i="19"/>
  <c r="BR190" i="19"/>
  <c r="BR191" i="19"/>
  <c r="BR192" i="19"/>
  <c r="BR193" i="19"/>
  <c r="BR194" i="19"/>
  <c r="BR195" i="19"/>
  <c r="BR196" i="19"/>
  <c r="BR197" i="19"/>
  <c r="BR198" i="19"/>
  <c r="BR199" i="19"/>
  <c r="BR200" i="19"/>
  <c r="BR201" i="19"/>
  <c r="BR202" i="19"/>
  <c r="BR203" i="19"/>
  <c r="BR204" i="19"/>
  <c r="BR205" i="19"/>
  <c r="BR206" i="19"/>
  <c r="BR207" i="19"/>
  <c r="BR208" i="19"/>
  <c r="BR209" i="19"/>
  <c r="BR210" i="19"/>
  <c r="BR211" i="19"/>
  <c r="BR212" i="19"/>
  <c r="BR213" i="19"/>
  <c r="BR214" i="19"/>
  <c r="BR215" i="19"/>
  <c r="BR216" i="19"/>
  <c r="BR217" i="19"/>
  <c r="BR218" i="19"/>
  <c r="BR219" i="19"/>
  <c r="BR220" i="19"/>
  <c r="BR221" i="19"/>
  <c r="BR222" i="19"/>
  <c r="BR223" i="19"/>
  <c r="BR224" i="19"/>
  <c r="BR225" i="19"/>
  <c r="BR226" i="19"/>
  <c r="BR227" i="19"/>
  <c r="BR228" i="19"/>
  <c r="BR229" i="19"/>
  <c r="BR230" i="19"/>
  <c r="BR231" i="19"/>
  <c r="BR232" i="19"/>
  <c r="BR233" i="19"/>
  <c r="BR234" i="19"/>
  <c r="BR235" i="19"/>
  <c r="BR236" i="19"/>
  <c r="BR237" i="19"/>
  <c r="BR238" i="19"/>
  <c r="BR239" i="19"/>
  <c r="BR240" i="19"/>
  <c r="BR241" i="19"/>
  <c r="BR242" i="19"/>
  <c r="BR243" i="19"/>
  <c r="BR244" i="19"/>
  <c r="BR245" i="19"/>
  <c r="BR246" i="19"/>
  <c r="BR247" i="19"/>
  <c r="BR248" i="19"/>
  <c r="BR249" i="19"/>
  <c r="BR250" i="19"/>
  <c r="BR251" i="19"/>
  <c r="BR252" i="19"/>
  <c r="BR253" i="19"/>
  <c r="BR254" i="19"/>
  <c r="BR255" i="19"/>
  <c r="BR256" i="19"/>
  <c r="BR257" i="19"/>
  <c r="BR258" i="19"/>
  <c r="BR259" i="19"/>
  <c r="BR260" i="19"/>
  <c r="BR261" i="19"/>
  <c r="BR262" i="19"/>
  <c r="BR263" i="19"/>
  <c r="BR264" i="19"/>
  <c r="BR265" i="19"/>
  <c r="BR266" i="19"/>
  <c r="BR267" i="19"/>
  <c r="BR268" i="19"/>
  <c r="BR269" i="19"/>
  <c r="BR270" i="19"/>
  <c r="BR271" i="19"/>
  <c r="BR272" i="19"/>
  <c r="BR273" i="19"/>
  <c r="BR274" i="19"/>
  <c r="BR275" i="19"/>
  <c r="BR276" i="19"/>
  <c r="BR277" i="19"/>
  <c r="BR278" i="19"/>
  <c r="BR279" i="19"/>
  <c r="BR280" i="19"/>
  <c r="BR281" i="19"/>
  <c r="BR282" i="19"/>
  <c r="BR283" i="19"/>
  <c r="BR284" i="19"/>
  <c r="BR285" i="19"/>
  <c r="BR286" i="19"/>
  <c r="BR287" i="19"/>
  <c r="BR288" i="19"/>
  <c r="BR289" i="19"/>
  <c r="BR290" i="19"/>
  <c r="BR291" i="19"/>
  <c r="BR292" i="19"/>
  <c r="BR293" i="19"/>
  <c r="BR294" i="19"/>
  <c r="BR295" i="19"/>
  <c r="BR296" i="19"/>
  <c r="BR297" i="19"/>
  <c r="BR298" i="19"/>
  <c r="BR299" i="19"/>
  <c r="BR300" i="19"/>
  <c r="BR301" i="19"/>
  <c r="BR302" i="19"/>
  <c r="BR303" i="19"/>
  <c r="BR304" i="19"/>
  <c r="BR305" i="19"/>
  <c r="BR306" i="19"/>
  <c r="BR307" i="19"/>
  <c r="BR308" i="19"/>
  <c r="BR309" i="19"/>
  <c r="BR310" i="19"/>
  <c r="BR311" i="19"/>
  <c r="BR312" i="19"/>
  <c r="BR313" i="19"/>
  <c r="BR314" i="19"/>
  <c r="BR315" i="19"/>
  <c r="BR316" i="19"/>
  <c r="BR317" i="19"/>
  <c r="BR318" i="19"/>
  <c r="BR319" i="19"/>
  <c r="BR320" i="19"/>
  <c r="BR321" i="19"/>
  <c r="BR322" i="19"/>
  <c r="BR323" i="19"/>
  <c r="BR324" i="19"/>
  <c r="BR325" i="19"/>
  <c r="BR326" i="19"/>
  <c r="BR327" i="19"/>
  <c r="BR328" i="19"/>
  <c r="BR329" i="19"/>
  <c r="BR330" i="19"/>
  <c r="BR331" i="19"/>
  <c r="BR332" i="19"/>
  <c r="BR333" i="19"/>
  <c r="BR334" i="19"/>
  <c r="BR335" i="19"/>
  <c r="BR336" i="19"/>
  <c r="BR337" i="19"/>
  <c r="BR338" i="19"/>
  <c r="BR339" i="19"/>
  <c r="BR340" i="19"/>
  <c r="BR341" i="19"/>
  <c r="BR342" i="19"/>
  <c r="BR343" i="19"/>
  <c r="BR344" i="19"/>
  <c r="BR345" i="19"/>
  <c r="BR346" i="19"/>
  <c r="BR347" i="19"/>
  <c r="BR348" i="19"/>
  <c r="BR349" i="19"/>
  <c r="BR350" i="19"/>
  <c r="BR351" i="19"/>
  <c r="BR352" i="19"/>
  <c r="BR353" i="19"/>
  <c r="BR354" i="19"/>
  <c r="BR355" i="19"/>
  <c r="BR356" i="19"/>
  <c r="BR357" i="19"/>
  <c r="BR358" i="19"/>
  <c r="BR359" i="19"/>
  <c r="BR360" i="19"/>
  <c r="BR361" i="19"/>
  <c r="BR362" i="19"/>
  <c r="BR363" i="19"/>
  <c r="BR364" i="19"/>
  <c r="BR365" i="19"/>
  <c r="BR366" i="19"/>
  <c r="BR367" i="19"/>
  <c r="BR368" i="19"/>
  <c r="BR369" i="19"/>
  <c r="BR370" i="19"/>
  <c r="BR371" i="19"/>
  <c r="BR372" i="19"/>
  <c r="BR373" i="19"/>
  <c r="BR374" i="19"/>
  <c r="BR375" i="19"/>
  <c r="BR376" i="19"/>
  <c r="BR377" i="19"/>
  <c r="BR378" i="19"/>
  <c r="BR379" i="19"/>
  <c r="BR380" i="19"/>
  <c r="BR381" i="19"/>
  <c r="BR382" i="19"/>
  <c r="BR383" i="19"/>
  <c r="BR384" i="19"/>
  <c r="BR385" i="19"/>
  <c r="BR386" i="19"/>
  <c r="BR387" i="19"/>
  <c r="BR388" i="19"/>
  <c r="BR389" i="19"/>
  <c r="BR390" i="19"/>
  <c r="BR391" i="19"/>
  <c r="BR392" i="19"/>
  <c r="BR393" i="19"/>
  <c r="BR394" i="19"/>
  <c r="BR395" i="19"/>
  <c r="BR396" i="19"/>
  <c r="BR397" i="19"/>
  <c r="BR398" i="19"/>
  <c r="BR399" i="19"/>
  <c r="BR400" i="19"/>
  <c r="BR401" i="19"/>
  <c r="BR402" i="19"/>
  <c r="BR403" i="19"/>
  <c r="BR404" i="19"/>
  <c r="BR405" i="19"/>
  <c r="BR406" i="19"/>
  <c r="BR407" i="19"/>
  <c r="BR408" i="19"/>
  <c r="BR409" i="19"/>
  <c r="BR410" i="19"/>
  <c r="BR411" i="19"/>
  <c r="BR412" i="19"/>
  <c r="BR413" i="19"/>
  <c r="BR414" i="19"/>
  <c r="BR415" i="19"/>
  <c r="BR416" i="19"/>
  <c r="BR417" i="19"/>
  <c r="BR418" i="19"/>
  <c r="BR419" i="19"/>
  <c r="BR420" i="19"/>
  <c r="BR421" i="19"/>
  <c r="BR422" i="19"/>
  <c r="BR423" i="19"/>
  <c r="BR424" i="19"/>
  <c r="BR425" i="19"/>
  <c r="BR426" i="19"/>
  <c r="BR427" i="19"/>
  <c r="BR428" i="19"/>
  <c r="BR429" i="19"/>
  <c r="BR430" i="19"/>
  <c r="BR431" i="19"/>
  <c r="BR432" i="19"/>
  <c r="BR433" i="19"/>
  <c r="BR434" i="19"/>
  <c r="BR435" i="19"/>
  <c r="BR436" i="19"/>
  <c r="BR437" i="19"/>
  <c r="BR438" i="19"/>
  <c r="BR439" i="19"/>
  <c r="BR440" i="19"/>
  <c r="BR441" i="19"/>
  <c r="BR442" i="19"/>
  <c r="BR443" i="19"/>
  <c r="BR444" i="19"/>
  <c r="BR445" i="19"/>
  <c r="BR446" i="19"/>
  <c r="BR447" i="19"/>
  <c r="BR448" i="19"/>
  <c r="BR449" i="19"/>
  <c r="BR450" i="19"/>
  <c r="BR451" i="19"/>
  <c r="BR452" i="19"/>
  <c r="BR453" i="19"/>
  <c r="BR454" i="19"/>
  <c r="BR455" i="19"/>
  <c r="BR456" i="19"/>
  <c r="BR457" i="19"/>
  <c r="BR458" i="19"/>
  <c r="BR459" i="19"/>
  <c r="BR460" i="19"/>
  <c r="BR461" i="19"/>
  <c r="BR462" i="19"/>
  <c r="BR463" i="19"/>
  <c r="BR464" i="19"/>
  <c r="BR465" i="19"/>
  <c r="BR466" i="19"/>
  <c r="BR467" i="19"/>
  <c r="BR468" i="19"/>
  <c r="BR469" i="19"/>
  <c r="BR470" i="19"/>
  <c r="BR472" i="19"/>
  <c r="BR473" i="19"/>
  <c r="BR474" i="19"/>
  <c r="BR475" i="19"/>
  <c r="BR476" i="19"/>
  <c r="BR477" i="19"/>
  <c r="BR478" i="19"/>
  <c r="BR479" i="19"/>
  <c r="BR480" i="19"/>
  <c r="BQ92" i="19"/>
  <c r="BQ93" i="19"/>
  <c r="BQ94" i="19"/>
  <c r="BQ95" i="19"/>
  <c r="BQ96" i="19"/>
  <c r="BQ97" i="19"/>
  <c r="BQ98" i="19"/>
  <c r="BQ99" i="19"/>
  <c r="BQ100" i="19"/>
  <c r="BQ101" i="19"/>
  <c r="BQ102" i="19"/>
  <c r="BQ103" i="19"/>
  <c r="BQ104" i="19"/>
  <c r="BQ105" i="19"/>
  <c r="BQ106" i="19"/>
  <c r="BQ107" i="19"/>
  <c r="BQ108" i="19"/>
  <c r="BQ109" i="19"/>
  <c r="BQ110" i="19"/>
  <c r="BQ111" i="19"/>
  <c r="BQ112" i="19"/>
  <c r="BQ113" i="19"/>
  <c r="BQ114" i="19"/>
  <c r="BQ115" i="19"/>
  <c r="BQ116" i="19"/>
  <c r="BQ117" i="19"/>
  <c r="BQ118" i="19"/>
  <c r="BQ119" i="19"/>
  <c r="BQ120" i="19"/>
  <c r="BQ121" i="19"/>
  <c r="BQ122" i="19"/>
  <c r="BQ123" i="19"/>
  <c r="BQ124" i="19"/>
  <c r="BQ125" i="19"/>
  <c r="BQ126" i="19"/>
  <c r="BQ127" i="19"/>
  <c r="BQ128" i="19"/>
  <c r="BQ129" i="19"/>
  <c r="BQ130" i="19"/>
  <c r="BQ131" i="19"/>
  <c r="BQ132" i="19"/>
  <c r="BQ133" i="19"/>
  <c r="BQ134" i="19"/>
  <c r="BQ135" i="19"/>
  <c r="BQ136" i="19"/>
  <c r="BQ137" i="19"/>
  <c r="BQ138" i="19"/>
  <c r="BQ139" i="19"/>
  <c r="BQ140" i="19"/>
  <c r="BQ141" i="19"/>
  <c r="BQ142" i="19"/>
  <c r="BQ143" i="19"/>
  <c r="BQ144" i="19"/>
  <c r="BQ145" i="19"/>
  <c r="BQ146" i="19"/>
  <c r="BQ147" i="19"/>
  <c r="BQ148" i="19"/>
  <c r="BQ149" i="19"/>
  <c r="BQ150" i="19"/>
  <c r="BQ151" i="19"/>
  <c r="BQ152" i="19"/>
  <c r="BQ153" i="19"/>
  <c r="BQ154" i="19"/>
  <c r="BQ155" i="19"/>
  <c r="BQ156" i="19"/>
  <c r="BQ157" i="19"/>
  <c r="BQ158" i="19"/>
  <c r="BQ159" i="19"/>
  <c r="BQ160" i="19"/>
  <c r="BQ161" i="19"/>
  <c r="BQ162" i="19"/>
  <c r="BQ163" i="19"/>
  <c r="BQ164" i="19"/>
  <c r="BQ165" i="19"/>
  <c r="BQ166" i="19"/>
  <c r="BQ167" i="19"/>
  <c r="BQ168" i="19"/>
  <c r="BQ169" i="19"/>
  <c r="BQ170" i="19"/>
  <c r="BQ171" i="19"/>
  <c r="BQ172" i="19"/>
  <c r="BQ173" i="19"/>
  <c r="BQ174" i="19"/>
  <c r="BQ175" i="19"/>
  <c r="BQ176" i="19"/>
  <c r="BQ177" i="19"/>
  <c r="BQ178" i="19"/>
  <c r="BQ179" i="19"/>
  <c r="BQ180" i="19"/>
  <c r="BQ181" i="19"/>
  <c r="BQ182" i="19"/>
  <c r="BQ183" i="19"/>
  <c r="BQ184" i="19"/>
  <c r="BQ185" i="19"/>
  <c r="BQ186" i="19"/>
  <c r="BQ187" i="19"/>
  <c r="BQ188" i="19"/>
  <c r="BQ189" i="19"/>
  <c r="BQ190" i="19"/>
  <c r="BQ191" i="19"/>
  <c r="BQ192" i="19"/>
  <c r="BQ193" i="19"/>
  <c r="BQ194" i="19"/>
  <c r="BQ195" i="19"/>
  <c r="BQ196" i="19"/>
  <c r="BQ197" i="19"/>
  <c r="BQ198" i="19"/>
  <c r="BQ199" i="19"/>
  <c r="BQ200" i="19"/>
  <c r="BQ201" i="19"/>
  <c r="BQ202" i="19"/>
  <c r="BQ203" i="19"/>
  <c r="BQ204" i="19"/>
  <c r="BQ205" i="19"/>
  <c r="BQ206" i="19"/>
  <c r="BQ207" i="19"/>
  <c r="BQ208" i="19"/>
  <c r="BQ209" i="19"/>
  <c r="BQ210" i="19"/>
  <c r="BQ211" i="19"/>
  <c r="BQ212" i="19"/>
  <c r="BQ213" i="19"/>
  <c r="BQ214" i="19"/>
  <c r="BQ215" i="19"/>
  <c r="BQ216" i="19"/>
  <c r="BQ217" i="19"/>
  <c r="BQ218" i="19"/>
  <c r="BQ219" i="19"/>
  <c r="BQ220" i="19"/>
  <c r="BQ221" i="19"/>
  <c r="BQ222" i="19"/>
  <c r="BQ223" i="19"/>
  <c r="BQ224" i="19"/>
  <c r="BQ225" i="19"/>
  <c r="BQ226" i="19"/>
  <c r="BQ227" i="19"/>
  <c r="BQ228" i="19"/>
  <c r="BQ229" i="19"/>
  <c r="BQ230" i="19"/>
  <c r="BQ231" i="19"/>
  <c r="BQ232" i="19"/>
  <c r="BQ233" i="19"/>
  <c r="BQ234" i="19"/>
  <c r="BQ235" i="19"/>
  <c r="BQ236" i="19"/>
  <c r="BQ237" i="19"/>
  <c r="BQ238" i="19"/>
  <c r="BQ239" i="19"/>
  <c r="BQ240" i="19"/>
  <c r="BQ241" i="19"/>
  <c r="BQ242" i="19"/>
  <c r="BQ243" i="19"/>
  <c r="BQ244" i="19"/>
  <c r="BQ245" i="19"/>
  <c r="BQ246" i="19"/>
  <c r="BQ247" i="19"/>
  <c r="BQ248" i="19"/>
  <c r="BQ249" i="19"/>
  <c r="BQ250" i="19"/>
  <c r="BQ251" i="19"/>
  <c r="BQ252" i="19"/>
  <c r="BQ253" i="19"/>
  <c r="BQ254" i="19"/>
  <c r="BQ255" i="19"/>
  <c r="BQ256" i="19"/>
  <c r="BQ257" i="19"/>
  <c r="BQ258" i="19"/>
  <c r="BQ259" i="19"/>
  <c r="BQ260" i="19"/>
  <c r="BQ261" i="19"/>
  <c r="BQ262" i="19"/>
  <c r="BQ263" i="19"/>
  <c r="BQ264" i="19"/>
  <c r="BQ265" i="19"/>
  <c r="BQ266" i="19"/>
  <c r="BQ267" i="19"/>
  <c r="BQ268" i="19"/>
  <c r="BQ269" i="19"/>
  <c r="BQ270" i="19"/>
  <c r="BQ271" i="19"/>
  <c r="BQ272" i="19"/>
  <c r="BQ273" i="19"/>
  <c r="BQ274" i="19"/>
  <c r="BQ275" i="19"/>
  <c r="BQ276" i="19"/>
  <c r="BQ277" i="19"/>
  <c r="BQ278" i="19"/>
  <c r="BQ279" i="19"/>
  <c r="BQ280" i="19"/>
  <c r="BQ281" i="19"/>
  <c r="BQ282" i="19"/>
  <c r="BQ283" i="19"/>
  <c r="BQ284" i="19"/>
  <c r="BQ285" i="19"/>
  <c r="BQ286" i="19"/>
  <c r="BQ287" i="19"/>
  <c r="BQ288" i="19"/>
  <c r="BQ289" i="19"/>
  <c r="BQ290" i="19"/>
  <c r="BQ291" i="19"/>
  <c r="BQ292" i="19"/>
  <c r="BQ293" i="19"/>
  <c r="BQ294" i="19"/>
  <c r="BQ295" i="19"/>
  <c r="BQ296" i="19"/>
  <c r="BQ297" i="19"/>
  <c r="BQ298" i="19"/>
  <c r="BQ299" i="19"/>
  <c r="BQ300" i="19"/>
  <c r="BQ301" i="19"/>
  <c r="BQ302" i="19"/>
  <c r="BQ303" i="19"/>
  <c r="BQ304" i="19"/>
  <c r="BQ305" i="19"/>
  <c r="BQ306" i="19"/>
  <c r="BQ307" i="19"/>
  <c r="BQ308" i="19"/>
  <c r="BQ309" i="19"/>
  <c r="BQ310" i="19"/>
  <c r="BQ311" i="19"/>
  <c r="BQ312" i="19"/>
  <c r="BQ313" i="19"/>
  <c r="BQ314" i="19"/>
  <c r="BQ315" i="19"/>
  <c r="BQ316" i="19"/>
  <c r="BQ317" i="19"/>
  <c r="BQ318" i="19"/>
  <c r="BQ319" i="19"/>
  <c r="BQ320" i="19"/>
  <c r="BQ321" i="19"/>
  <c r="BQ322" i="19"/>
  <c r="BQ323" i="19"/>
  <c r="BQ324" i="19"/>
  <c r="BQ325" i="19"/>
  <c r="BQ326" i="19"/>
  <c r="BQ327" i="19"/>
  <c r="BQ328" i="19"/>
  <c r="BQ329" i="19"/>
  <c r="BQ330" i="19"/>
  <c r="BQ331" i="19"/>
  <c r="BQ332" i="19"/>
  <c r="BQ333" i="19"/>
  <c r="BQ334" i="19"/>
  <c r="BQ335" i="19"/>
  <c r="BQ336" i="19"/>
  <c r="BQ337" i="19"/>
  <c r="BQ338" i="19"/>
  <c r="BQ339" i="19"/>
  <c r="BQ340" i="19"/>
  <c r="BQ341" i="19"/>
  <c r="BQ342" i="19"/>
  <c r="BQ343" i="19"/>
  <c r="BQ344" i="19"/>
  <c r="BQ345" i="19"/>
  <c r="BQ346" i="19"/>
  <c r="BQ347" i="19"/>
  <c r="BQ348" i="19"/>
  <c r="BQ349" i="19"/>
  <c r="BQ350" i="19"/>
  <c r="BQ351" i="19"/>
  <c r="BQ352" i="19"/>
  <c r="BQ353" i="19"/>
  <c r="BQ354" i="19"/>
  <c r="BQ355" i="19"/>
  <c r="BQ356" i="19"/>
  <c r="BQ357" i="19"/>
  <c r="BQ358" i="19"/>
  <c r="BQ359" i="19"/>
  <c r="BQ360" i="19"/>
  <c r="BQ361" i="19"/>
  <c r="BQ362" i="19"/>
  <c r="BQ363" i="19"/>
  <c r="BQ364" i="19"/>
  <c r="BQ365" i="19"/>
  <c r="BQ366" i="19"/>
  <c r="BQ367" i="19"/>
  <c r="BQ368" i="19"/>
  <c r="BQ369" i="19"/>
  <c r="BQ370" i="19"/>
  <c r="BQ371" i="19"/>
  <c r="BQ372" i="19"/>
  <c r="BQ373" i="19"/>
  <c r="BQ374" i="19"/>
  <c r="BQ375" i="19"/>
  <c r="BQ376" i="19"/>
  <c r="BQ377" i="19"/>
  <c r="BQ378" i="19"/>
  <c r="BQ379" i="19"/>
  <c r="BQ380" i="19"/>
  <c r="BQ381" i="19"/>
  <c r="BQ382" i="19"/>
  <c r="BQ383" i="19"/>
  <c r="BQ384" i="19"/>
  <c r="BQ385" i="19"/>
  <c r="BQ386" i="19"/>
  <c r="BQ387" i="19"/>
  <c r="BQ388" i="19"/>
  <c r="BQ389" i="19"/>
  <c r="BQ390" i="19"/>
  <c r="BQ391" i="19"/>
  <c r="BQ392" i="19"/>
  <c r="BQ393" i="19"/>
  <c r="BQ394" i="19"/>
  <c r="BQ395" i="19"/>
  <c r="BQ396" i="19"/>
  <c r="BQ397" i="19"/>
  <c r="BQ398" i="19"/>
  <c r="BQ399" i="19"/>
  <c r="BQ400" i="19"/>
  <c r="BQ401" i="19"/>
  <c r="BQ402" i="19"/>
  <c r="BQ403" i="19"/>
  <c r="BQ404" i="19"/>
  <c r="BQ405" i="19"/>
  <c r="BQ406" i="19"/>
  <c r="BQ407" i="19"/>
  <c r="BQ408" i="19"/>
  <c r="BQ409" i="19"/>
  <c r="BQ410" i="19"/>
  <c r="BQ411" i="19"/>
  <c r="BQ412" i="19"/>
  <c r="BQ413" i="19"/>
  <c r="BQ414" i="19"/>
  <c r="BQ415" i="19"/>
  <c r="BQ416" i="19"/>
  <c r="BQ417" i="19"/>
  <c r="BQ418" i="19"/>
  <c r="BQ419" i="19"/>
  <c r="BQ420" i="19"/>
  <c r="BQ421" i="19"/>
  <c r="BQ422" i="19"/>
  <c r="BQ423" i="19"/>
  <c r="BQ424" i="19"/>
  <c r="BQ425" i="19"/>
  <c r="BQ426" i="19"/>
  <c r="BQ427" i="19"/>
  <c r="BQ428" i="19"/>
  <c r="BQ429" i="19"/>
  <c r="BQ430" i="19"/>
  <c r="BQ431" i="19"/>
  <c r="BQ432" i="19"/>
  <c r="BQ433" i="19"/>
  <c r="BQ434" i="19"/>
  <c r="BQ435" i="19"/>
  <c r="BQ436" i="19"/>
  <c r="BQ437" i="19"/>
  <c r="BQ438" i="19"/>
  <c r="BQ439" i="19"/>
  <c r="BQ440" i="19"/>
  <c r="BQ441" i="19"/>
  <c r="BQ442" i="19"/>
  <c r="BQ443" i="19"/>
  <c r="BQ444" i="19"/>
  <c r="BQ445" i="19"/>
  <c r="BQ446" i="19"/>
  <c r="BQ447" i="19"/>
  <c r="BQ448" i="19"/>
  <c r="BQ449" i="19"/>
  <c r="BQ450" i="19"/>
  <c r="BQ451" i="19"/>
  <c r="BQ452" i="19"/>
  <c r="BQ453" i="19"/>
  <c r="BQ454" i="19"/>
  <c r="BQ455" i="19"/>
  <c r="BQ456" i="19"/>
  <c r="BQ457" i="19"/>
  <c r="BQ458" i="19"/>
  <c r="BQ459" i="19"/>
  <c r="BQ460" i="19"/>
  <c r="BQ461" i="19"/>
  <c r="BQ462" i="19"/>
  <c r="BQ463" i="19"/>
  <c r="BQ464" i="19"/>
  <c r="BQ465" i="19"/>
  <c r="BQ466" i="19"/>
  <c r="BQ467" i="19"/>
  <c r="BQ468" i="19"/>
  <c r="BQ469" i="19"/>
  <c r="BQ470" i="19"/>
  <c r="BQ471" i="19"/>
  <c r="BQ472" i="19"/>
  <c r="BQ473" i="19"/>
  <c r="BQ474" i="19"/>
  <c r="BQ475" i="19"/>
  <c r="BQ476" i="19"/>
  <c r="BQ477" i="19"/>
  <c r="BQ478" i="19"/>
  <c r="BQ479" i="19"/>
  <c r="BQ480" i="19"/>
  <c r="BQ481" i="19"/>
  <c r="BP92" i="19"/>
  <c r="BP93" i="19"/>
  <c r="BP94" i="19"/>
  <c r="BP95" i="19"/>
  <c r="BP96" i="19"/>
  <c r="BP97" i="19"/>
  <c r="BP98" i="19"/>
  <c r="BP99" i="19"/>
  <c r="BP100" i="19"/>
  <c r="BP101" i="19"/>
  <c r="BP102" i="19"/>
  <c r="BP103" i="19"/>
  <c r="BP104" i="19"/>
  <c r="BP105" i="19"/>
  <c r="BP106" i="19"/>
  <c r="BP107" i="19"/>
  <c r="BP108" i="19"/>
  <c r="BP109" i="19"/>
  <c r="BP110" i="19"/>
  <c r="BP111" i="19"/>
  <c r="BP112" i="19"/>
  <c r="BP113" i="19"/>
  <c r="BP114" i="19"/>
  <c r="BP115" i="19"/>
  <c r="BP116" i="19"/>
  <c r="BP117" i="19"/>
  <c r="BP118" i="19"/>
  <c r="BP119" i="19"/>
  <c r="BP120" i="19"/>
  <c r="BP121" i="19"/>
  <c r="BP122" i="19"/>
  <c r="BP123" i="19"/>
  <c r="BP124" i="19"/>
  <c r="BP125" i="19"/>
  <c r="BP126" i="19"/>
  <c r="BP127" i="19"/>
  <c r="BP128" i="19"/>
  <c r="BP129" i="19"/>
  <c r="BP130" i="19"/>
  <c r="BP131" i="19"/>
  <c r="BP132" i="19"/>
  <c r="BP133" i="19"/>
  <c r="BP134" i="19"/>
  <c r="BP135" i="19"/>
  <c r="BP136" i="19"/>
  <c r="BP137" i="19"/>
  <c r="BP138" i="19"/>
  <c r="BP139" i="19"/>
  <c r="BP140" i="19"/>
  <c r="BP141" i="19"/>
  <c r="BP142" i="19"/>
  <c r="BP143" i="19"/>
  <c r="BP144" i="19"/>
  <c r="BP145" i="19"/>
  <c r="BP146" i="19"/>
  <c r="BP147" i="19"/>
  <c r="BP148" i="19"/>
  <c r="BP149" i="19"/>
  <c r="BP150" i="19"/>
  <c r="BP151" i="19"/>
  <c r="BP152" i="19"/>
  <c r="BP153" i="19"/>
  <c r="BP154" i="19"/>
  <c r="BP155" i="19"/>
  <c r="BP156" i="19"/>
  <c r="BP157" i="19"/>
  <c r="BP158" i="19"/>
  <c r="BP159" i="19"/>
  <c r="BP160" i="19"/>
  <c r="BP161" i="19"/>
  <c r="BP162" i="19"/>
  <c r="BP163" i="19"/>
  <c r="BP164" i="19"/>
  <c r="BP165" i="19"/>
  <c r="BP166" i="19"/>
  <c r="BP167" i="19"/>
  <c r="BP168" i="19"/>
  <c r="BP169" i="19"/>
  <c r="BP170" i="19"/>
  <c r="BP171" i="19"/>
  <c r="BP172" i="19"/>
  <c r="BP173" i="19"/>
  <c r="BP174" i="19"/>
  <c r="BP175" i="19"/>
  <c r="BP176" i="19"/>
  <c r="BP177" i="19"/>
  <c r="BP178" i="19"/>
  <c r="BP179" i="19"/>
  <c r="BP180" i="19"/>
  <c r="BP181" i="19"/>
  <c r="BP182" i="19"/>
  <c r="BP183" i="19"/>
  <c r="BP184" i="19"/>
  <c r="BP185" i="19"/>
  <c r="BP186" i="19"/>
  <c r="BP187" i="19"/>
  <c r="BP188" i="19"/>
  <c r="BP189" i="19"/>
  <c r="BP190" i="19"/>
  <c r="BP191" i="19"/>
  <c r="BP192" i="19"/>
  <c r="BP193" i="19"/>
  <c r="BP194" i="19"/>
  <c r="BP195" i="19"/>
  <c r="BP196" i="19"/>
  <c r="BP197" i="19"/>
  <c r="BP198" i="19"/>
  <c r="BP199" i="19"/>
  <c r="BP200" i="19"/>
  <c r="BP201" i="19"/>
  <c r="BP202" i="19"/>
  <c r="BP203" i="19"/>
  <c r="BP204" i="19"/>
  <c r="BP205" i="19"/>
  <c r="BP206" i="19"/>
  <c r="BP207" i="19"/>
  <c r="BP208" i="19"/>
  <c r="BP209" i="19"/>
  <c r="BP210" i="19"/>
  <c r="BP211" i="19"/>
  <c r="BP212" i="19"/>
  <c r="BP213" i="19"/>
  <c r="BP214" i="19"/>
  <c r="BP215" i="19"/>
  <c r="BP216" i="19"/>
  <c r="BP217" i="19"/>
  <c r="BP218" i="19"/>
  <c r="BP219" i="19"/>
  <c r="BP220" i="19"/>
  <c r="BP221" i="19"/>
  <c r="BP222" i="19"/>
  <c r="BP223" i="19"/>
  <c r="BP224" i="19"/>
  <c r="BP225" i="19"/>
  <c r="BP226" i="19"/>
  <c r="BP227" i="19"/>
  <c r="BP228" i="19"/>
  <c r="BP229" i="19"/>
  <c r="BP230" i="19"/>
  <c r="BP231" i="19"/>
  <c r="BP232" i="19"/>
  <c r="BP233" i="19"/>
  <c r="BP234" i="19"/>
  <c r="BP235" i="19"/>
  <c r="BP236" i="19"/>
  <c r="BP237" i="19"/>
  <c r="BP238" i="19"/>
  <c r="BP239" i="19"/>
  <c r="BP240" i="19"/>
  <c r="BP241" i="19"/>
  <c r="BP242" i="19"/>
  <c r="BP243" i="19"/>
  <c r="BP244" i="19"/>
  <c r="BP245" i="19"/>
  <c r="BP246" i="19"/>
  <c r="BP247" i="19"/>
  <c r="BP248" i="19"/>
  <c r="BP249" i="19"/>
  <c r="BP250" i="19"/>
  <c r="BP251" i="19"/>
  <c r="BP252" i="19"/>
  <c r="BP253" i="19"/>
  <c r="BP254" i="19"/>
  <c r="BP255" i="19"/>
  <c r="BP256" i="19"/>
  <c r="BP257" i="19"/>
  <c r="BP258" i="19"/>
  <c r="BP259" i="19"/>
  <c r="BP260" i="19"/>
  <c r="BP261" i="19"/>
  <c r="BP262" i="19"/>
  <c r="BP263" i="19"/>
  <c r="BP264" i="19"/>
  <c r="BP265" i="19"/>
  <c r="BP266" i="19"/>
  <c r="BP267" i="19"/>
  <c r="BP268" i="19"/>
  <c r="BP269" i="19"/>
  <c r="BP270" i="19"/>
  <c r="BP271" i="19"/>
  <c r="BP272" i="19"/>
  <c r="BP273" i="19"/>
  <c r="BP274" i="19"/>
  <c r="BP275" i="19"/>
  <c r="BP276" i="19"/>
  <c r="BP277" i="19"/>
  <c r="BP278" i="19"/>
  <c r="BP279" i="19"/>
  <c r="BP280" i="19"/>
  <c r="BP281" i="19"/>
  <c r="BP282" i="19"/>
  <c r="BP283" i="19"/>
  <c r="BP284" i="19"/>
  <c r="BP285" i="19"/>
  <c r="BP286" i="19"/>
  <c r="BP287" i="19"/>
  <c r="BP288" i="19"/>
  <c r="BP289" i="19"/>
  <c r="BP290" i="19"/>
  <c r="BP291" i="19"/>
  <c r="BP292" i="19"/>
  <c r="BP293" i="19"/>
  <c r="BP294" i="19"/>
  <c r="BP295" i="19"/>
  <c r="BP296" i="19"/>
  <c r="BP297" i="19"/>
  <c r="BP298" i="19"/>
  <c r="BP299" i="19"/>
  <c r="BP300" i="19"/>
  <c r="BP301" i="19"/>
  <c r="BP302" i="19"/>
  <c r="BP303" i="19"/>
  <c r="BP304" i="19"/>
  <c r="BP305" i="19"/>
  <c r="BP306" i="19"/>
  <c r="BP307" i="19"/>
  <c r="BP308" i="19"/>
  <c r="BP309" i="19"/>
  <c r="BP310" i="19"/>
  <c r="BP311" i="19"/>
  <c r="BP312" i="19"/>
  <c r="BP313" i="19"/>
  <c r="BP314" i="19"/>
  <c r="BP315" i="19"/>
  <c r="BP316" i="19"/>
  <c r="BP317" i="19"/>
  <c r="BP318" i="19"/>
  <c r="BP319" i="19"/>
  <c r="BP320" i="19"/>
  <c r="BP321" i="19"/>
  <c r="BP322" i="19"/>
  <c r="BP323" i="19"/>
  <c r="BP324" i="19"/>
  <c r="BP325" i="19"/>
  <c r="BP326" i="19"/>
  <c r="BP327" i="19"/>
  <c r="BP328" i="19"/>
  <c r="BP329" i="19"/>
  <c r="BP330" i="19"/>
  <c r="BP331" i="19"/>
  <c r="BP332" i="19"/>
  <c r="BP333" i="19"/>
  <c r="BP334" i="19"/>
  <c r="BP335" i="19"/>
  <c r="BP336" i="19"/>
  <c r="BP337" i="19"/>
  <c r="BP338" i="19"/>
  <c r="BP339" i="19"/>
  <c r="BP340" i="19"/>
  <c r="BP341" i="19"/>
  <c r="BP342" i="19"/>
  <c r="BP343" i="19"/>
  <c r="BP344" i="19"/>
  <c r="BP345" i="19"/>
  <c r="BP346" i="19"/>
  <c r="BP347" i="19"/>
  <c r="BP348" i="19"/>
  <c r="BP349" i="19"/>
  <c r="BP350" i="19"/>
  <c r="BP351" i="19"/>
  <c r="BP352" i="19"/>
  <c r="BP353" i="19"/>
  <c r="BP354" i="19"/>
  <c r="BP355" i="19"/>
  <c r="BP356" i="19"/>
  <c r="BP357" i="19"/>
  <c r="BP358" i="19"/>
  <c r="BP359" i="19"/>
  <c r="BP360" i="19"/>
  <c r="BP361" i="19"/>
  <c r="BP362" i="19"/>
  <c r="BP363" i="19"/>
  <c r="BP364" i="19"/>
  <c r="BP365" i="19"/>
  <c r="BP366" i="19"/>
  <c r="BP367" i="19"/>
  <c r="BP368" i="19"/>
  <c r="BP369" i="19"/>
  <c r="BP370" i="19"/>
  <c r="BP371" i="19"/>
  <c r="BP372" i="19"/>
  <c r="BP373" i="19"/>
  <c r="BP374" i="19"/>
  <c r="BP375" i="19"/>
  <c r="BP376" i="19"/>
  <c r="BP377" i="19"/>
  <c r="BP378" i="19"/>
  <c r="BP379" i="19"/>
  <c r="BP380" i="19"/>
  <c r="BP381" i="19"/>
  <c r="BP382" i="19"/>
  <c r="BP383" i="19"/>
  <c r="BP384" i="19"/>
  <c r="BP385" i="19"/>
  <c r="BP386" i="19"/>
  <c r="BP387" i="19"/>
  <c r="BP388" i="19"/>
  <c r="BP389" i="19"/>
  <c r="BP390" i="19"/>
  <c r="BP391" i="19"/>
  <c r="BP392" i="19"/>
  <c r="BP393" i="19"/>
  <c r="BP394" i="19"/>
  <c r="BP395" i="19"/>
  <c r="BP396" i="19"/>
  <c r="BP397" i="19"/>
  <c r="BP398" i="19"/>
  <c r="BP399" i="19"/>
  <c r="BP400" i="19"/>
  <c r="BP401" i="19"/>
  <c r="BP402" i="19"/>
  <c r="BP403" i="19"/>
  <c r="BP404" i="19"/>
  <c r="BP405" i="19"/>
  <c r="BP406" i="19"/>
  <c r="BP407" i="19"/>
  <c r="BP408" i="19"/>
  <c r="BP409" i="19"/>
  <c r="BP410" i="19"/>
  <c r="BP411" i="19"/>
  <c r="BP412" i="19"/>
  <c r="BP413" i="19"/>
  <c r="BP414" i="19"/>
  <c r="BP415" i="19"/>
  <c r="BP416" i="19"/>
  <c r="BP417" i="19"/>
  <c r="BP418" i="19"/>
  <c r="BP419" i="19"/>
  <c r="BP420" i="19"/>
  <c r="BP421" i="19"/>
  <c r="BP422" i="19"/>
  <c r="BP423" i="19"/>
  <c r="BP424" i="19"/>
  <c r="BP425" i="19"/>
  <c r="BP426" i="19"/>
  <c r="BP427" i="19"/>
  <c r="BP428" i="19"/>
  <c r="BP429" i="19"/>
  <c r="BP430" i="19"/>
  <c r="BP431" i="19"/>
  <c r="BP432" i="19"/>
  <c r="BP433" i="19"/>
  <c r="BP434" i="19"/>
  <c r="BP435" i="19"/>
  <c r="BP436" i="19"/>
  <c r="BP437" i="19"/>
  <c r="BP438" i="19"/>
  <c r="BP439" i="19"/>
  <c r="BP440" i="19"/>
  <c r="BP441" i="19"/>
  <c r="BP442" i="19"/>
  <c r="BP443" i="19"/>
  <c r="BP444" i="19"/>
  <c r="BP445" i="19"/>
  <c r="BP446" i="19"/>
  <c r="BP447" i="19"/>
  <c r="BP448" i="19"/>
  <c r="BP449" i="19"/>
  <c r="BP450" i="19"/>
  <c r="BP451" i="19"/>
  <c r="BP452" i="19"/>
  <c r="BP453" i="19"/>
  <c r="BP454" i="19"/>
  <c r="BP455" i="19"/>
  <c r="BP456" i="19"/>
  <c r="BP457" i="19"/>
  <c r="BP458" i="19"/>
  <c r="BP459" i="19"/>
  <c r="BP460" i="19"/>
  <c r="BP461" i="19"/>
  <c r="BP462" i="19"/>
  <c r="BP463" i="19"/>
  <c r="BP464" i="19"/>
  <c r="BP465" i="19"/>
  <c r="BP466" i="19"/>
  <c r="BP467" i="19"/>
  <c r="BP468" i="19"/>
  <c r="BP469" i="19"/>
  <c r="BP470" i="19"/>
  <c r="BP471" i="19"/>
  <c r="BP472" i="19"/>
  <c r="BP473" i="19"/>
  <c r="BP474" i="19"/>
  <c r="BP475" i="19"/>
  <c r="BP476" i="19"/>
  <c r="BP477" i="19"/>
  <c r="BP478" i="19"/>
  <c r="BP479" i="19"/>
  <c r="BP480" i="19"/>
  <c r="BP481" i="19"/>
  <c r="BO92" i="19"/>
  <c r="BO93" i="19"/>
  <c r="BO94" i="19"/>
  <c r="BO95" i="19"/>
  <c r="BO96" i="19"/>
  <c r="BO97" i="19"/>
  <c r="BO98" i="19"/>
  <c r="BO99" i="19"/>
  <c r="BO100" i="19"/>
  <c r="BO101" i="19"/>
  <c r="BO102" i="19"/>
  <c r="BO103" i="19"/>
  <c r="BO104" i="19"/>
  <c r="BO105" i="19"/>
  <c r="BO106" i="19"/>
  <c r="BO107" i="19"/>
  <c r="BO108" i="19"/>
  <c r="BO109" i="19"/>
  <c r="BO110" i="19"/>
  <c r="BO111" i="19"/>
  <c r="BO112" i="19"/>
  <c r="BO113" i="19"/>
  <c r="BO114" i="19"/>
  <c r="BO115" i="19"/>
  <c r="BO116" i="19"/>
  <c r="BO117" i="19"/>
  <c r="BO118" i="19"/>
  <c r="BO119" i="19"/>
  <c r="BO120" i="19"/>
  <c r="BO121" i="19"/>
  <c r="BO122" i="19"/>
  <c r="BO123" i="19"/>
  <c r="BO124" i="19"/>
  <c r="BO125" i="19"/>
  <c r="BO126" i="19"/>
  <c r="BO127" i="19"/>
  <c r="BO128" i="19"/>
  <c r="BO129" i="19"/>
  <c r="BO130" i="19"/>
  <c r="BO131" i="19"/>
  <c r="BO132" i="19"/>
  <c r="BO133" i="19"/>
  <c r="BO134" i="19"/>
  <c r="BO135" i="19"/>
  <c r="BO136" i="19"/>
  <c r="BO137" i="19"/>
  <c r="BO138" i="19"/>
  <c r="BO139" i="19"/>
  <c r="BO140" i="19"/>
  <c r="BO141" i="19"/>
  <c r="BO142" i="19"/>
  <c r="BO143" i="19"/>
  <c r="BO144" i="19"/>
  <c r="BO145" i="19"/>
  <c r="BO146" i="19"/>
  <c r="BO147" i="19"/>
  <c r="BO148" i="19"/>
  <c r="BO149" i="19"/>
  <c r="BO150" i="19"/>
  <c r="BO151" i="19"/>
  <c r="BO152" i="19"/>
  <c r="BO153" i="19"/>
  <c r="BO154" i="19"/>
  <c r="BO155" i="19"/>
  <c r="BO156" i="19"/>
  <c r="BO157" i="19"/>
  <c r="BO158" i="19"/>
  <c r="BO159" i="19"/>
  <c r="BO160" i="19"/>
  <c r="BO161" i="19"/>
  <c r="BO162" i="19"/>
  <c r="BO163" i="19"/>
  <c r="BO164" i="19"/>
  <c r="BO165" i="19"/>
  <c r="BO166" i="19"/>
  <c r="BO167" i="19"/>
  <c r="BO168" i="19"/>
  <c r="BO169" i="19"/>
  <c r="BO170" i="19"/>
  <c r="BO171" i="19"/>
  <c r="BO172" i="19"/>
  <c r="BO173" i="19"/>
  <c r="BO174" i="19"/>
  <c r="BO175" i="19"/>
  <c r="BO176" i="19"/>
  <c r="BO177" i="19"/>
  <c r="BO178" i="19"/>
  <c r="BO179" i="19"/>
  <c r="BO180" i="19"/>
  <c r="BO181" i="19"/>
  <c r="BO182" i="19"/>
  <c r="BO183" i="19"/>
  <c r="BO184" i="19"/>
  <c r="BO185" i="19"/>
  <c r="BO186" i="19"/>
  <c r="BO187" i="19"/>
  <c r="BO188" i="19"/>
  <c r="BO189" i="19"/>
  <c r="BO190" i="19"/>
  <c r="BO191" i="19"/>
  <c r="BO192" i="19"/>
  <c r="BO193" i="19"/>
  <c r="BO194" i="19"/>
  <c r="BO195" i="19"/>
  <c r="BO196" i="19"/>
  <c r="BO197" i="19"/>
  <c r="BO198" i="19"/>
  <c r="BO199" i="19"/>
  <c r="BO200" i="19"/>
  <c r="BO201" i="19"/>
  <c r="BO202" i="19"/>
  <c r="BO203" i="19"/>
  <c r="BO204" i="19"/>
  <c r="BO205" i="19"/>
  <c r="BO206" i="19"/>
  <c r="BO207" i="19"/>
  <c r="BO208" i="19"/>
  <c r="BO209" i="19"/>
  <c r="BO210" i="19"/>
  <c r="BO211" i="19"/>
  <c r="BO212" i="19"/>
  <c r="BO213" i="19"/>
  <c r="BO214" i="19"/>
  <c r="BO215" i="19"/>
  <c r="BO216" i="19"/>
  <c r="BO217" i="19"/>
  <c r="BO218" i="19"/>
  <c r="BO219" i="19"/>
  <c r="BO220" i="19"/>
  <c r="BO221" i="19"/>
  <c r="BO222" i="19"/>
  <c r="BO223" i="19"/>
  <c r="BO224" i="19"/>
  <c r="BO225" i="19"/>
  <c r="BO226" i="19"/>
  <c r="BO227" i="19"/>
  <c r="BO228" i="19"/>
  <c r="BO229" i="19"/>
  <c r="BO230" i="19"/>
  <c r="BO231" i="19"/>
  <c r="BO232" i="19"/>
  <c r="BO233" i="19"/>
  <c r="BO234" i="19"/>
  <c r="BO235" i="19"/>
  <c r="BO236" i="19"/>
  <c r="BO237" i="19"/>
  <c r="BO238" i="19"/>
  <c r="BO239" i="19"/>
  <c r="BO240" i="19"/>
  <c r="BO241" i="19"/>
  <c r="BO242" i="19"/>
  <c r="BO243" i="19"/>
  <c r="BO244" i="19"/>
  <c r="BO245" i="19"/>
  <c r="BO246" i="19"/>
  <c r="BO247" i="19"/>
  <c r="BO248" i="19"/>
  <c r="BO249" i="19"/>
  <c r="BO250" i="19"/>
  <c r="BO251" i="19"/>
  <c r="BO252" i="19"/>
  <c r="BO253" i="19"/>
  <c r="BO254" i="19"/>
  <c r="BO255" i="19"/>
  <c r="BO256" i="19"/>
  <c r="BO257" i="19"/>
  <c r="BO258" i="19"/>
  <c r="BO259" i="19"/>
  <c r="BO260" i="19"/>
  <c r="BO261" i="19"/>
  <c r="BO262" i="19"/>
  <c r="BO263" i="19"/>
  <c r="BO264" i="19"/>
  <c r="BO265" i="19"/>
  <c r="BO266" i="19"/>
  <c r="BO267" i="19"/>
  <c r="BO268" i="19"/>
  <c r="BO269" i="19"/>
  <c r="BO270" i="19"/>
  <c r="BO271" i="19"/>
  <c r="BO272" i="19"/>
  <c r="BO273" i="19"/>
  <c r="BO274" i="19"/>
  <c r="BO275" i="19"/>
  <c r="BO276" i="19"/>
  <c r="BO277" i="19"/>
  <c r="BO278" i="19"/>
  <c r="BO279" i="19"/>
  <c r="BO280" i="19"/>
  <c r="BO281" i="19"/>
  <c r="BO282" i="19"/>
  <c r="BO283" i="19"/>
  <c r="BO284" i="19"/>
  <c r="BO285" i="19"/>
  <c r="BO286" i="19"/>
  <c r="BO287" i="19"/>
  <c r="BO288" i="19"/>
  <c r="BO289" i="19"/>
  <c r="BO290" i="19"/>
  <c r="BO291" i="19"/>
  <c r="BO292" i="19"/>
  <c r="BO293" i="19"/>
  <c r="BO294" i="19"/>
  <c r="BO295" i="19"/>
  <c r="BO296" i="19"/>
  <c r="BO297" i="19"/>
  <c r="BO298" i="19"/>
  <c r="BO299" i="19"/>
  <c r="BO300" i="19"/>
  <c r="BO301" i="19"/>
  <c r="BO302" i="19"/>
  <c r="BO303" i="19"/>
  <c r="BO304" i="19"/>
  <c r="BO305" i="19"/>
  <c r="BO306" i="19"/>
  <c r="BO307" i="19"/>
  <c r="BO308" i="19"/>
  <c r="BO309" i="19"/>
  <c r="BO310" i="19"/>
  <c r="BO311" i="19"/>
  <c r="BO312" i="19"/>
  <c r="BO313" i="19"/>
  <c r="BO314" i="19"/>
  <c r="BO315" i="19"/>
  <c r="BO316" i="19"/>
  <c r="BO317" i="19"/>
  <c r="BO318" i="19"/>
  <c r="BO319" i="19"/>
  <c r="BO320" i="19"/>
  <c r="BO321" i="19"/>
  <c r="BO322" i="19"/>
  <c r="BO323" i="19"/>
  <c r="BO324" i="19"/>
  <c r="BO325" i="19"/>
  <c r="BO326" i="19"/>
  <c r="BO327" i="19"/>
  <c r="BO328" i="19"/>
  <c r="BO329" i="19"/>
  <c r="BO330" i="19"/>
  <c r="BO331" i="19"/>
  <c r="BO332" i="19"/>
  <c r="BO333" i="19"/>
  <c r="BO334" i="19"/>
  <c r="BO335" i="19"/>
  <c r="BO336" i="19"/>
  <c r="BO337" i="19"/>
  <c r="BO338" i="19"/>
  <c r="BO339" i="19"/>
  <c r="BO340" i="19"/>
  <c r="BO341" i="19"/>
  <c r="BO342" i="19"/>
  <c r="BO343" i="19"/>
  <c r="BO344" i="19"/>
  <c r="BO345" i="19"/>
  <c r="BO346" i="19"/>
  <c r="BO347" i="19"/>
  <c r="BO348" i="19"/>
  <c r="BO349" i="19"/>
  <c r="BO350" i="19"/>
  <c r="BO351" i="19"/>
  <c r="BO352" i="19"/>
  <c r="BO353" i="19"/>
  <c r="BO354" i="19"/>
  <c r="BO355" i="19"/>
  <c r="BO356" i="19"/>
  <c r="BO357" i="19"/>
  <c r="BO358" i="19"/>
  <c r="BO359" i="19"/>
  <c r="BO360" i="19"/>
  <c r="BO361" i="19"/>
  <c r="BO362" i="19"/>
  <c r="BO363" i="19"/>
  <c r="BO364" i="19"/>
  <c r="BO365" i="19"/>
  <c r="BO366" i="19"/>
  <c r="BO367" i="19"/>
  <c r="BO368" i="19"/>
  <c r="BO369" i="19"/>
  <c r="BO370" i="19"/>
  <c r="BO371" i="19"/>
  <c r="BO372" i="19"/>
  <c r="BO373" i="19"/>
  <c r="BO374" i="19"/>
  <c r="BO375" i="19"/>
  <c r="BO376" i="19"/>
  <c r="BO377" i="19"/>
  <c r="BO378" i="19"/>
  <c r="BO379" i="19"/>
  <c r="BO380" i="19"/>
  <c r="BO381" i="19"/>
  <c r="BO382" i="19"/>
  <c r="BO383" i="19"/>
  <c r="BO384" i="19"/>
  <c r="BO385" i="19"/>
  <c r="BO386" i="19"/>
  <c r="BO387" i="19"/>
  <c r="BO388" i="19"/>
  <c r="BO389" i="19"/>
  <c r="BO390" i="19"/>
  <c r="BO391" i="19"/>
  <c r="BO392" i="19"/>
  <c r="BO393" i="19"/>
  <c r="BO394" i="19"/>
  <c r="BO395" i="19"/>
  <c r="BO396" i="19"/>
  <c r="BO397" i="19"/>
  <c r="BO398" i="19"/>
  <c r="BO399" i="19"/>
  <c r="BO400" i="19"/>
  <c r="BO401" i="19"/>
  <c r="BO402" i="19"/>
  <c r="BO403" i="19"/>
  <c r="BO404" i="19"/>
  <c r="BO405" i="19"/>
  <c r="BO406" i="19"/>
  <c r="BO407" i="19"/>
  <c r="BO408" i="19"/>
  <c r="BO409" i="19"/>
  <c r="BO410" i="19"/>
  <c r="BO411" i="19"/>
  <c r="BO412" i="19"/>
  <c r="BO413" i="19"/>
  <c r="BO414" i="19"/>
  <c r="BO415" i="19"/>
  <c r="BO416" i="19"/>
  <c r="BO417" i="19"/>
  <c r="BO418" i="19"/>
  <c r="BO419" i="19"/>
  <c r="BO420" i="19"/>
  <c r="BO421" i="19"/>
  <c r="BO422" i="19"/>
  <c r="BO423" i="19"/>
  <c r="BO424" i="19"/>
  <c r="BO425" i="19"/>
  <c r="BO426" i="19"/>
  <c r="BO427" i="19"/>
  <c r="BO428" i="19"/>
  <c r="BO429" i="19"/>
  <c r="BO430" i="19"/>
  <c r="BO431" i="19"/>
  <c r="BO432" i="19"/>
  <c r="BO433" i="19"/>
  <c r="BO434" i="19"/>
  <c r="BO435" i="19"/>
  <c r="BO436" i="19"/>
  <c r="BO437" i="19"/>
  <c r="BO438" i="19"/>
  <c r="BO439" i="19"/>
  <c r="BO440" i="19"/>
  <c r="BO441" i="19"/>
  <c r="BO442" i="19"/>
  <c r="BO443" i="19"/>
  <c r="BO444" i="19"/>
  <c r="BO445" i="19"/>
  <c r="BO446" i="19"/>
  <c r="BO447" i="19"/>
  <c r="BO448" i="19"/>
  <c r="BO449" i="19"/>
  <c r="BO450" i="19"/>
  <c r="BO451" i="19"/>
  <c r="BO452" i="19"/>
  <c r="BO453" i="19"/>
  <c r="BO454" i="19"/>
  <c r="BO455" i="19"/>
  <c r="BO456" i="19"/>
  <c r="BO457" i="19"/>
  <c r="BO458" i="19"/>
  <c r="BO459" i="19"/>
  <c r="BO460" i="19"/>
  <c r="BO461" i="19"/>
  <c r="BO462" i="19"/>
  <c r="BO463" i="19"/>
  <c r="BO464" i="19"/>
  <c r="BO465" i="19"/>
  <c r="BO466" i="19"/>
  <c r="BO467" i="19"/>
  <c r="BO468" i="19"/>
  <c r="BO469" i="19"/>
  <c r="BO470" i="19"/>
  <c r="BO471" i="19"/>
  <c r="BO472" i="19"/>
  <c r="BO473" i="19"/>
  <c r="BO474" i="19"/>
  <c r="BO475" i="19"/>
  <c r="BO476" i="19"/>
  <c r="BO477" i="19"/>
  <c r="BO478" i="19"/>
  <c r="BO479" i="19"/>
  <c r="BO480" i="19"/>
  <c r="BO481" i="19"/>
  <c r="BN92" i="19"/>
  <c r="BN93" i="19"/>
  <c r="BN94" i="19"/>
  <c r="BN95" i="19"/>
  <c r="BN96" i="19"/>
  <c r="BN97" i="19"/>
  <c r="BN98" i="19"/>
  <c r="BN99" i="19"/>
  <c r="BN100" i="19"/>
  <c r="BN101" i="19"/>
  <c r="BN102" i="19"/>
  <c r="BN103" i="19"/>
  <c r="BN104" i="19"/>
  <c r="BN105" i="19"/>
  <c r="BN106" i="19"/>
  <c r="BN107" i="19"/>
  <c r="BN108" i="19"/>
  <c r="BN109" i="19"/>
  <c r="BN110" i="19"/>
  <c r="BN111" i="19"/>
  <c r="BN112" i="19"/>
  <c r="BN113" i="19"/>
  <c r="BN114" i="19"/>
  <c r="BN115" i="19"/>
  <c r="BN116" i="19"/>
  <c r="BN117" i="19"/>
  <c r="BN118" i="19"/>
  <c r="BN119" i="19"/>
  <c r="BN120" i="19"/>
  <c r="BN121" i="19"/>
  <c r="BN122" i="19"/>
  <c r="BN123" i="19"/>
  <c r="BN124" i="19"/>
  <c r="BN125" i="19"/>
  <c r="BN126" i="19"/>
  <c r="BN127" i="19"/>
  <c r="BN128" i="19"/>
  <c r="BN129" i="19"/>
  <c r="BN130" i="19"/>
  <c r="BN131" i="19"/>
  <c r="BN132" i="19"/>
  <c r="BN133" i="19"/>
  <c r="BN134" i="19"/>
  <c r="BN135" i="19"/>
  <c r="BN136" i="19"/>
  <c r="BN137" i="19"/>
  <c r="BN138" i="19"/>
  <c r="BN139" i="19"/>
  <c r="BN140" i="19"/>
  <c r="BN141" i="19"/>
  <c r="BN142" i="19"/>
  <c r="BN143" i="19"/>
  <c r="BN144" i="19"/>
  <c r="BN145" i="19"/>
  <c r="BN146" i="19"/>
  <c r="BN147" i="19"/>
  <c r="BN148" i="19"/>
  <c r="BN149" i="19"/>
  <c r="BN150" i="19"/>
  <c r="BN151" i="19"/>
  <c r="BN152" i="19"/>
  <c r="BN153" i="19"/>
  <c r="BN154" i="19"/>
  <c r="BN155" i="19"/>
  <c r="BN156" i="19"/>
  <c r="BN157" i="19"/>
  <c r="BN158" i="19"/>
  <c r="BN159" i="19"/>
  <c r="BN160" i="19"/>
  <c r="BN161" i="19"/>
  <c r="BN162" i="19"/>
  <c r="BN163" i="19"/>
  <c r="BN164" i="19"/>
  <c r="BN165" i="19"/>
  <c r="BN166" i="19"/>
  <c r="BN167" i="19"/>
  <c r="BN168" i="19"/>
  <c r="BN169" i="19"/>
  <c r="BN170" i="19"/>
  <c r="BN171" i="19"/>
  <c r="BN172" i="19"/>
  <c r="BN173" i="19"/>
  <c r="BN174" i="19"/>
  <c r="BN175" i="19"/>
  <c r="BN176" i="19"/>
  <c r="BN177" i="19"/>
  <c r="BN178" i="19"/>
  <c r="BN179" i="19"/>
  <c r="BN180" i="19"/>
  <c r="BN181" i="19"/>
  <c r="BN182" i="19"/>
  <c r="BN183" i="19"/>
  <c r="BN184" i="19"/>
  <c r="BN185" i="19"/>
  <c r="BN186" i="19"/>
  <c r="BN187" i="19"/>
  <c r="BN188" i="19"/>
  <c r="BN189" i="19"/>
  <c r="BN190" i="19"/>
  <c r="BN191" i="19"/>
  <c r="BN192" i="19"/>
  <c r="BN193" i="19"/>
  <c r="BN194" i="19"/>
  <c r="BN195" i="19"/>
  <c r="BN196" i="19"/>
  <c r="BN197" i="19"/>
  <c r="BN198" i="19"/>
  <c r="BN199" i="19"/>
  <c r="BN200" i="19"/>
  <c r="BN201" i="19"/>
  <c r="BN202" i="19"/>
  <c r="BN203" i="19"/>
  <c r="BN204" i="19"/>
  <c r="BN205" i="19"/>
  <c r="BN206" i="19"/>
  <c r="BN207" i="19"/>
  <c r="BN208" i="19"/>
  <c r="BN209" i="19"/>
  <c r="BN210" i="19"/>
  <c r="BN211" i="19"/>
  <c r="BN212" i="19"/>
  <c r="BN213" i="19"/>
  <c r="BN214" i="19"/>
  <c r="BN215" i="19"/>
  <c r="BN216" i="19"/>
  <c r="BN217" i="19"/>
  <c r="BN218" i="19"/>
  <c r="BN219" i="19"/>
  <c r="BN220" i="19"/>
  <c r="BN221" i="19"/>
  <c r="BN222" i="19"/>
  <c r="BN223" i="19"/>
  <c r="BN224" i="19"/>
  <c r="BN225" i="19"/>
  <c r="BN226" i="19"/>
  <c r="BN227" i="19"/>
  <c r="BN228" i="19"/>
  <c r="BN229" i="19"/>
  <c r="BN230" i="19"/>
  <c r="BN231" i="19"/>
  <c r="BN232" i="19"/>
  <c r="BN233" i="19"/>
  <c r="BN234" i="19"/>
  <c r="BN235" i="19"/>
  <c r="BN236" i="19"/>
  <c r="BN237" i="19"/>
  <c r="BN238" i="19"/>
  <c r="BN239" i="19"/>
  <c r="BN240" i="19"/>
  <c r="BN241" i="19"/>
  <c r="BN242" i="19"/>
  <c r="BN243" i="19"/>
  <c r="BN244" i="19"/>
  <c r="BN245" i="19"/>
  <c r="BN246" i="19"/>
  <c r="BN247" i="19"/>
  <c r="BN248" i="19"/>
  <c r="BN249" i="19"/>
  <c r="BN250" i="19"/>
  <c r="BN251" i="19"/>
  <c r="BN252" i="19"/>
  <c r="BN253" i="19"/>
  <c r="BN254" i="19"/>
  <c r="BN255" i="19"/>
  <c r="BN256" i="19"/>
  <c r="BN257" i="19"/>
  <c r="BN258" i="19"/>
  <c r="BN259" i="19"/>
  <c r="BN260" i="19"/>
  <c r="BN261" i="19"/>
  <c r="BN262" i="19"/>
  <c r="BN263" i="19"/>
  <c r="BN264" i="19"/>
  <c r="BN265" i="19"/>
  <c r="BN266" i="19"/>
  <c r="BN267" i="19"/>
  <c r="BN268" i="19"/>
  <c r="BN269" i="19"/>
  <c r="BN270" i="19"/>
  <c r="BN271" i="19"/>
  <c r="BN272" i="19"/>
  <c r="BN273" i="19"/>
  <c r="BN274" i="19"/>
  <c r="BN275" i="19"/>
  <c r="BN276" i="19"/>
  <c r="BN277" i="19"/>
  <c r="BN278" i="19"/>
  <c r="BN279" i="19"/>
  <c r="BN280" i="19"/>
  <c r="BN281" i="19"/>
  <c r="BN282" i="19"/>
  <c r="BN283" i="19"/>
  <c r="BN284" i="19"/>
  <c r="BN285" i="19"/>
  <c r="BN286" i="19"/>
  <c r="BN287" i="19"/>
  <c r="BN288" i="19"/>
  <c r="BN289" i="19"/>
  <c r="BN290" i="19"/>
  <c r="BN291" i="19"/>
  <c r="BN292" i="19"/>
  <c r="BN293" i="19"/>
  <c r="BN294" i="19"/>
  <c r="BN295" i="19"/>
  <c r="BN296" i="19"/>
  <c r="BN297" i="19"/>
  <c r="BN298" i="19"/>
  <c r="BN299" i="19"/>
  <c r="BN300" i="19"/>
  <c r="BN301" i="19"/>
  <c r="BN302" i="19"/>
  <c r="BN303" i="19"/>
  <c r="BN304" i="19"/>
  <c r="BN305" i="19"/>
  <c r="BN306" i="19"/>
  <c r="BN307" i="19"/>
  <c r="BN308" i="19"/>
  <c r="BN309" i="19"/>
  <c r="BN310" i="19"/>
  <c r="BN311" i="19"/>
  <c r="BN312" i="19"/>
  <c r="BN313" i="19"/>
  <c r="BN314" i="19"/>
  <c r="BN315" i="19"/>
  <c r="BN316" i="19"/>
  <c r="BN317" i="19"/>
  <c r="BN318" i="19"/>
  <c r="BN319" i="19"/>
  <c r="BN320" i="19"/>
  <c r="BN321" i="19"/>
  <c r="BN322" i="19"/>
  <c r="BN323" i="19"/>
  <c r="BN324" i="19"/>
  <c r="BN325" i="19"/>
  <c r="BN326" i="19"/>
  <c r="BN327" i="19"/>
  <c r="BN328" i="19"/>
  <c r="BN329" i="19"/>
  <c r="BN330" i="19"/>
  <c r="BN331" i="19"/>
  <c r="BN332" i="19"/>
  <c r="BN333" i="19"/>
  <c r="BN334" i="19"/>
  <c r="BN335" i="19"/>
  <c r="BN336" i="19"/>
  <c r="BN337" i="19"/>
  <c r="BN338" i="19"/>
  <c r="BN339" i="19"/>
  <c r="BN340" i="19"/>
  <c r="BN341" i="19"/>
  <c r="BN342" i="19"/>
  <c r="BN343" i="19"/>
  <c r="BN344" i="19"/>
  <c r="BN345" i="19"/>
  <c r="BN346" i="19"/>
  <c r="BN347" i="19"/>
  <c r="BN348" i="19"/>
  <c r="BN349" i="19"/>
  <c r="BN350" i="19"/>
  <c r="BN351" i="19"/>
  <c r="BN352" i="19"/>
  <c r="BN353" i="19"/>
  <c r="BN354" i="19"/>
  <c r="BN355" i="19"/>
  <c r="BN356" i="19"/>
  <c r="BN357" i="19"/>
  <c r="BN358" i="19"/>
  <c r="BN359" i="19"/>
  <c r="BN360" i="19"/>
  <c r="BN361" i="19"/>
  <c r="BN362" i="19"/>
  <c r="BN363" i="19"/>
  <c r="BN364" i="19"/>
  <c r="BN365" i="19"/>
  <c r="BN366" i="19"/>
  <c r="BN367" i="19"/>
  <c r="BN368" i="19"/>
  <c r="BN369" i="19"/>
  <c r="BN370" i="19"/>
  <c r="BN371" i="19"/>
  <c r="BN372" i="19"/>
  <c r="BN373" i="19"/>
  <c r="BN374" i="19"/>
  <c r="BN375" i="19"/>
  <c r="BN376" i="19"/>
  <c r="BN377" i="19"/>
  <c r="BN378" i="19"/>
  <c r="BN379" i="19"/>
  <c r="BN380" i="19"/>
  <c r="BN381" i="19"/>
  <c r="BN382" i="19"/>
  <c r="BN383" i="19"/>
  <c r="BN384" i="19"/>
  <c r="BN385" i="19"/>
  <c r="BN386" i="19"/>
  <c r="BN387" i="19"/>
  <c r="BN388" i="19"/>
  <c r="BN389" i="19"/>
  <c r="BN390" i="19"/>
  <c r="BN391" i="19"/>
  <c r="BN392" i="19"/>
  <c r="BN393" i="19"/>
  <c r="BN394" i="19"/>
  <c r="BN395" i="19"/>
  <c r="BN396" i="19"/>
  <c r="BN397" i="19"/>
  <c r="BN398" i="19"/>
  <c r="BN399" i="19"/>
  <c r="BN400" i="19"/>
  <c r="BN401" i="19"/>
  <c r="BN402" i="19"/>
  <c r="BN403" i="19"/>
  <c r="BN404" i="19"/>
  <c r="BN405" i="19"/>
  <c r="BN406" i="19"/>
  <c r="BN407" i="19"/>
  <c r="BN408" i="19"/>
  <c r="BN409" i="19"/>
  <c r="BN410" i="19"/>
  <c r="BN411" i="19"/>
  <c r="BN412" i="19"/>
  <c r="BN413" i="19"/>
  <c r="BN414" i="19"/>
  <c r="BN415" i="19"/>
  <c r="BN416" i="19"/>
  <c r="BN417" i="19"/>
  <c r="BN418" i="19"/>
  <c r="BN419" i="19"/>
  <c r="BN420" i="19"/>
  <c r="BN421" i="19"/>
  <c r="BN422" i="19"/>
  <c r="BN423" i="19"/>
  <c r="BN424" i="19"/>
  <c r="BN425" i="19"/>
  <c r="BN426" i="19"/>
  <c r="BN427" i="19"/>
  <c r="BN428" i="19"/>
  <c r="BN429" i="19"/>
  <c r="BN430" i="19"/>
  <c r="BN431" i="19"/>
  <c r="BN432" i="19"/>
  <c r="BN433" i="19"/>
  <c r="BN434" i="19"/>
  <c r="BN435" i="19"/>
  <c r="BN436" i="19"/>
  <c r="BN437" i="19"/>
  <c r="BN438" i="19"/>
  <c r="BN439" i="19"/>
  <c r="BN440" i="19"/>
  <c r="BN441" i="19"/>
  <c r="BN442" i="19"/>
  <c r="BN443" i="19"/>
  <c r="BN444" i="19"/>
  <c r="BN445" i="19"/>
  <c r="BN446" i="19"/>
  <c r="BN447" i="19"/>
  <c r="BN448" i="19"/>
  <c r="BN449" i="19"/>
  <c r="BN450" i="19"/>
  <c r="BN451" i="19"/>
  <c r="BN452" i="19"/>
  <c r="BN453" i="19"/>
  <c r="BN454" i="19"/>
  <c r="BN455" i="19"/>
  <c r="BN456" i="19"/>
  <c r="BN457" i="19"/>
  <c r="BN458" i="19"/>
  <c r="BN459" i="19"/>
  <c r="BN460" i="19"/>
  <c r="BN461" i="19"/>
  <c r="BN462" i="19"/>
  <c r="BN463" i="19"/>
  <c r="BN464" i="19"/>
  <c r="BN465" i="19"/>
  <c r="BN466" i="19"/>
  <c r="BN467" i="19"/>
  <c r="BN468" i="19"/>
  <c r="BN469" i="19"/>
  <c r="BN470" i="19"/>
  <c r="BN471" i="19"/>
  <c r="BN472" i="19"/>
  <c r="BN473" i="19"/>
  <c r="BN474" i="19"/>
  <c r="BN475" i="19"/>
  <c r="BN476" i="19"/>
  <c r="BN477" i="19"/>
  <c r="BN478" i="19"/>
  <c r="BN479" i="19"/>
  <c r="BN480" i="19"/>
  <c r="BN481" i="19"/>
  <c r="BI92" i="19"/>
  <c r="BI93" i="19"/>
  <c r="BI94" i="19"/>
  <c r="BI95" i="19"/>
  <c r="BI96" i="19"/>
  <c r="BI97" i="19"/>
  <c r="BI98" i="19"/>
  <c r="BI99" i="19"/>
  <c r="BI100" i="19"/>
  <c r="BI101" i="19"/>
  <c r="BI102" i="19"/>
  <c r="BI103" i="19"/>
  <c r="BI104" i="19"/>
  <c r="BI105" i="19"/>
  <c r="BI106" i="19"/>
  <c r="BI107" i="19"/>
  <c r="BI108" i="19"/>
  <c r="BI109" i="19"/>
  <c r="BI110" i="19"/>
  <c r="BI111" i="19"/>
  <c r="BI112" i="19"/>
  <c r="BI113" i="19"/>
  <c r="BI114" i="19"/>
  <c r="BI115" i="19"/>
  <c r="BI116" i="19"/>
  <c r="BI117" i="19"/>
  <c r="BI118" i="19"/>
  <c r="BI119" i="19"/>
  <c r="BI120" i="19"/>
  <c r="BI121" i="19"/>
  <c r="BI122" i="19"/>
  <c r="BI123" i="19"/>
  <c r="BI124" i="19"/>
  <c r="BI125" i="19"/>
  <c r="BI126" i="19"/>
  <c r="BI127" i="19"/>
  <c r="BI128" i="19"/>
  <c r="BI129" i="19"/>
  <c r="BI130" i="19"/>
  <c r="BI131" i="19"/>
  <c r="BI132" i="19"/>
  <c r="BI133" i="19"/>
  <c r="BI134" i="19"/>
  <c r="BI135" i="19"/>
  <c r="BI136" i="19"/>
  <c r="BI137" i="19"/>
  <c r="BI138" i="19"/>
  <c r="BI139" i="19"/>
  <c r="BI140" i="19"/>
  <c r="BI141" i="19"/>
  <c r="BI142" i="19"/>
  <c r="BI143" i="19"/>
  <c r="BI144" i="19"/>
  <c r="BI145" i="19"/>
  <c r="BI146" i="19"/>
  <c r="BI147" i="19"/>
  <c r="BI148" i="19"/>
  <c r="BI149" i="19"/>
  <c r="BI150" i="19"/>
  <c r="BI151" i="19"/>
  <c r="BI152" i="19"/>
  <c r="BI153" i="19"/>
  <c r="BI154" i="19"/>
  <c r="BI155" i="19"/>
  <c r="BI156" i="19"/>
  <c r="BI157" i="19"/>
  <c r="BI158" i="19"/>
  <c r="BI159" i="19"/>
  <c r="BI160" i="19"/>
  <c r="BI161" i="19"/>
  <c r="BI162" i="19"/>
  <c r="BI163" i="19"/>
  <c r="BI164" i="19"/>
  <c r="BI165" i="19"/>
  <c r="BI166" i="19"/>
  <c r="BI167" i="19"/>
  <c r="BI168" i="19"/>
  <c r="BI169" i="19"/>
  <c r="BI170" i="19"/>
  <c r="BI171" i="19"/>
  <c r="BI172" i="19"/>
  <c r="BI173" i="19"/>
  <c r="BI174" i="19"/>
  <c r="BI175" i="19"/>
  <c r="BI176" i="19"/>
  <c r="BI177" i="19"/>
  <c r="BI178" i="19"/>
  <c r="BI179" i="19"/>
  <c r="BI180" i="19"/>
  <c r="BI181" i="19"/>
  <c r="BI182" i="19"/>
  <c r="BI183" i="19"/>
  <c r="BI184" i="19"/>
  <c r="BI185" i="19"/>
  <c r="BI186" i="19"/>
  <c r="BI187" i="19"/>
  <c r="BI188" i="19"/>
  <c r="BI189" i="19"/>
  <c r="BI190" i="19"/>
  <c r="BI191" i="19"/>
  <c r="BI192" i="19"/>
  <c r="BI193" i="19"/>
  <c r="BI194" i="19"/>
  <c r="BI195" i="19"/>
  <c r="BI196" i="19"/>
  <c r="BI197" i="19"/>
  <c r="BI198" i="19"/>
  <c r="BI199" i="19"/>
  <c r="BI200" i="19"/>
  <c r="BI201" i="19"/>
  <c r="BI202" i="19"/>
  <c r="BI203" i="19"/>
  <c r="BI204" i="19"/>
  <c r="BI205" i="19"/>
  <c r="BI206" i="19"/>
  <c r="BI207" i="19"/>
  <c r="BI208" i="19"/>
  <c r="BI209" i="19"/>
  <c r="BI210" i="19"/>
  <c r="BI211" i="19"/>
  <c r="BI212" i="19"/>
  <c r="BI213" i="19"/>
  <c r="BI214" i="19"/>
  <c r="BI215" i="19"/>
  <c r="BI216" i="19"/>
  <c r="BI217" i="19"/>
  <c r="BI218" i="19"/>
  <c r="BI219" i="19"/>
  <c r="BI220" i="19"/>
  <c r="BI221" i="19"/>
  <c r="BI222" i="19"/>
  <c r="BI223" i="19"/>
  <c r="BI224" i="19"/>
  <c r="BI225" i="19"/>
  <c r="BI226" i="19"/>
  <c r="BI227" i="19"/>
  <c r="BI228" i="19"/>
  <c r="BI229" i="19"/>
  <c r="BI230" i="19"/>
  <c r="BI231" i="19"/>
  <c r="BI232" i="19"/>
  <c r="BI233" i="19"/>
  <c r="BI234" i="19"/>
  <c r="BI235" i="19"/>
  <c r="BI236" i="19"/>
  <c r="BI237" i="19"/>
  <c r="BI238" i="19"/>
  <c r="BI239" i="19"/>
  <c r="BI240" i="19"/>
  <c r="BI241" i="19"/>
  <c r="BI242" i="19"/>
  <c r="BI243" i="19"/>
  <c r="BI244" i="19"/>
  <c r="BI245" i="19"/>
  <c r="BI246" i="19"/>
  <c r="BI247" i="19"/>
  <c r="BI248" i="19"/>
  <c r="BI249" i="19"/>
  <c r="BI250" i="19"/>
  <c r="BI251" i="19"/>
  <c r="BI252" i="19"/>
  <c r="BI253" i="19"/>
  <c r="BI254" i="19"/>
  <c r="BI255" i="19"/>
  <c r="BI256" i="19"/>
  <c r="BI257" i="19"/>
  <c r="BI258" i="19"/>
  <c r="BI259" i="19"/>
  <c r="BI260" i="19"/>
  <c r="BI261" i="19"/>
  <c r="BI262" i="19"/>
  <c r="BI263" i="19"/>
  <c r="BI264" i="19"/>
  <c r="BI265" i="19"/>
  <c r="BI266" i="19"/>
  <c r="BI267" i="19"/>
  <c r="BI268" i="19"/>
  <c r="BI269" i="19"/>
  <c r="BI270" i="19"/>
  <c r="BI271" i="19"/>
  <c r="BI272" i="19"/>
  <c r="BI273" i="19"/>
  <c r="BI274" i="19"/>
  <c r="BI275" i="19"/>
  <c r="BI276" i="19"/>
  <c r="BI277" i="19"/>
  <c r="BI278" i="19"/>
  <c r="BI279" i="19"/>
  <c r="BI280" i="19"/>
  <c r="BI281" i="19"/>
  <c r="BI282" i="19"/>
  <c r="BI283" i="19"/>
  <c r="BI284" i="19"/>
  <c r="BI285" i="19"/>
  <c r="BI286" i="19"/>
  <c r="BI287" i="19"/>
  <c r="BI288" i="19"/>
  <c r="BI289" i="19"/>
  <c r="BI290" i="19"/>
  <c r="BI291" i="19"/>
  <c r="BI292" i="19"/>
  <c r="BI293" i="19"/>
  <c r="BI294" i="19"/>
  <c r="BI295" i="19"/>
  <c r="BI296" i="19"/>
  <c r="BI297" i="19"/>
  <c r="BI298" i="19"/>
  <c r="BI299" i="19"/>
  <c r="BI300" i="19"/>
  <c r="BI301" i="19"/>
  <c r="BI302" i="19"/>
  <c r="BI303" i="19"/>
  <c r="BI304" i="19"/>
  <c r="BI305" i="19"/>
  <c r="BI306" i="19"/>
  <c r="BI307" i="19"/>
  <c r="BI308" i="19"/>
  <c r="BI309" i="19"/>
  <c r="BI310" i="19"/>
  <c r="BI311" i="19"/>
  <c r="BI312" i="19"/>
  <c r="BI313" i="19"/>
  <c r="BI314" i="19"/>
  <c r="BI315" i="19"/>
  <c r="BI316" i="19"/>
  <c r="BI317" i="19"/>
  <c r="BI318" i="19"/>
  <c r="BI319" i="19"/>
  <c r="BI320" i="19"/>
  <c r="BI321" i="19"/>
  <c r="BI322" i="19"/>
  <c r="BI323" i="19"/>
  <c r="BI324" i="19"/>
  <c r="BI325" i="19"/>
  <c r="BI326" i="19"/>
  <c r="BI327" i="19"/>
  <c r="BI328" i="19"/>
  <c r="BI329" i="19"/>
  <c r="BI330" i="19"/>
  <c r="BI331" i="19"/>
  <c r="BI332" i="19"/>
  <c r="BI333" i="19"/>
  <c r="BI334" i="19"/>
  <c r="BI335" i="19"/>
  <c r="BI336" i="19"/>
  <c r="BI337" i="19"/>
  <c r="BI338" i="19"/>
  <c r="BI339" i="19"/>
  <c r="BI340" i="19"/>
  <c r="BI341" i="19"/>
  <c r="BI342" i="19"/>
  <c r="BI343" i="19"/>
  <c r="BI344" i="19"/>
  <c r="BI345" i="19"/>
  <c r="BI346" i="19"/>
  <c r="BI347" i="19"/>
  <c r="BI348" i="19"/>
  <c r="BI349" i="19"/>
  <c r="BI350" i="19"/>
  <c r="BI351" i="19"/>
  <c r="BI352" i="19"/>
  <c r="BI353" i="19"/>
  <c r="BI354" i="19"/>
  <c r="BI355" i="19"/>
  <c r="BI356" i="19"/>
  <c r="BI357" i="19"/>
  <c r="BI358" i="19"/>
  <c r="BI359" i="19"/>
  <c r="BI360" i="19"/>
  <c r="BI361" i="19"/>
  <c r="BI362" i="19"/>
  <c r="BI363" i="19"/>
  <c r="BI364" i="19"/>
  <c r="BI365" i="19"/>
  <c r="BI366" i="19"/>
  <c r="BI367" i="19"/>
  <c r="BI368" i="19"/>
  <c r="BI369" i="19"/>
  <c r="BI370" i="19"/>
  <c r="BI371" i="19"/>
  <c r="BI372" i="19"/>
  <c r="BI373" i="19"/>
  <c r="BI374" i="19"/>
  <c r="BI375" i="19"/>
  <c r="BI376" i="19"/>
  <c r="BI377" i="19"/>
  <c r="BI378" i="19"/>
  <c r="BI379" i="19"/>
  <c r="BI380" i="19"/>
  <c r="BI381" i="19"/>
  <c r="BI382" i="19"/>
  <c r="BI383" i="19"/>
  <c r="BI384" i="19"/>
  <c r="BI385" i="19"/>
  <c r="BI386" i="19"/>
  <c r="BI387" i="19"/>
  <c r="BI388" i="19"/>
  <c r="BI389" i="19"/>
  <c r="BI390" i="19"/>
  <c r="BI391" i="19"/>
  <c r="BI392" i="19"/>
  <c r="BI393" i="19"/>
  <c r="BI394" i="19"/>
  <c r="BI395" i="19"/>
  <c r="BI396" i="19"/>
  <c r="BI397" i="19"/>
  <c r="BI398" i="19"/>
  <c r="BI399" i="19"/>
  <c r="BI400" i="19"/>
  <c r="BI401" i="19"/>
  <c r="BI402" i="19"/>
  <c r="BI403" i="19"/>
  <c r="BI404" i="19"/>
  <c r="BI405" i="19"/>
  <c r="BI406" i="19"/>
  <c r="BI407" i="19"/>
  <c r="BI408" i="19"/>
  <c r="BI409" i="19"/>
  <c r="BI410" i="19"/>
  <c r="BI411" i="19"/>
  <c r="BI412" i="19"/>
  <c r="BI413" i="19"/>
  <c r="BI414" i="19"/>
  <c r="BI415" i="19"/>
  <c r="BI416" i="19"/>
  <c r="BI417" i="19"/>
  <c r="BI418" i="19"/>
  <c r="BI419" i="19"/>
  <c r="BI420" i="19"/>
  <c r="BI421" i="19"/>
  <c r="BI422" i="19"/>
  <c r="BI423" i="19"/>
  <c r="BI424" i="19"/>
  <c r="BI425" i="19"/>
  <c r="BI426" i="19"/>
  <c r="BI427" i="19"/>
  <c r="BI428" i="19"/>
  <c r="BI429" i="19"/>
  <c r="BI430" i="19"/>
  <c r="BI431" i="19"/>
  <c r="BI432" i="19"/>
  <c r="BI433" i="19"/>
  <c r="BI434" i="19"/>
  <c r="BI435" i="19"/>
  <c r="BI436" i="19"/>
  <c r="BI437" i="19"/>
  <c r="BI438" i="19"/>
  <c r="BI439" i="19"/>
  <c r="BI440" i="19"/>
  <c r="BI441" i="19"/>
  <c r="BI442" i="19"/>
  <c r="BI443" i="19"/>
  <c r="BI444" i="19"/>
  <c r="BI445" i="19"/>
  <c r="BI446" i="19"/>
  <c r="BI447" i="19"/>
  <c r="BI448" i="19"/>
  <c r="BI449" i="19"/>
  <c r="BI450" i="19"/>
  <c r="BI451" i="19"/>
  <c r="BI452" i="19"/>
  <c r="BI453" i="19"/>
  <c r="BI454" i="19"/>
  <c r="BI455" i="19"/>
  <c r="BI456" i="19"/>
  <c r="BI457" i="19"/>
  <c r="BI458" i="19"/>
  <c r="BI459" i="19"/>
  <c r="BI460" i="19"/>
  <c r="BI461" i="19"/>
  <c r="BI462" i="19"/>
  <c r="BI463" i="19"/>
  <c r="BI464" i="19"/>
  <c r="BI465" i="19"/>
  <c r="BI466" i="19"/>
  <c r="BI467" i="19"/>
  <c r="BI468" i="19"/>
  <c r="BI469" i="19"/>
  <c r="BI470" i="19"/>
  <c r="BI472" i="19"/>
  <c r="BI473" i="19"/>
  <c r="BI474" i="19"/>
  <c r="BI475" i="19"/>
  <c r="BI476" i="19"/>
  <c r="BI477" i="19"/>
  <c r="BI478" i="19"/>
  <c r="BI479" i="19"/>
  <c r="BH92" i="19"/>
  <c r="BH93" i="19"/>
  <c r="BH94" i="19"/>
  <c r="BH95" i="19"/>
  <c r="BH96" i="19"/>
  <c r="BH97" i="19"/>
  <c r="BH98" i="19"/>
  <c r="BH99" i="19"/>
  <c r="BH100" i="19"/>
  <c r="BH101" i="19"/>
  <c r="BH102" i="19"/>
  <c r="BH103" i="19"/>
  <c r="BH104" i="19"/>
  <c r="BH105" i="19"/>
  <c r="BH106" i="19"/>
  <c r="BH107" i="19"/>
  <c r="BH108" i="19"/>
  <c r="BH109" i="19"/>
  <c r="BH110" i="19"/>
  <c r="BH111" i="19"/>
  <c r="BH112" i="19"/>
  <c r="BH113" i="19"/>
  <c r="BH114" i="19"/>
  <c r="BH115" i="19"/>
  <c r="BH116" i="19"/>
  <c r="BH117" i="19"/>
  <c r="BH118" i="19"/>
  <c r="BH119" i="19"/>
  <c r="BH120" i="19"/>
  <c r="BH121" i="19"/>
  <c r="BH122" i="19"/>
  <c r="BH123" i="19"/>
  <c r="BH124" i="19"/>
  <c r="BH125" i="19"/>
  <c r="BH126" i="19"/>
  <c r="BH127" i="19"/>
  <c r="BH128" i="19"/>
  <c r="BH129" i="19"/>
  <c r="BH130" i="19"/>
  <c r="BH131" i="19"/>
  <c r="BH132" i="19"/>
  <c r="BH133" i="19"/>
  <c r="BH134" i="19"/>
  <c r="BH135" i="19"/>
  <c r="BH136" i="19"/>
  <c r="BH137" i="19"/>
  <c r="BH138" i="19"/>
  <c r="BH139" i="19"/>
  <c r="BH140" i="19"/>
  <c r="BH141" i="19"/>
  <c r="BH142" i="19"/>
  <c r="BH143" i="19"/>
  <c r="BH144" i="19"/>
  <c r="BH145" i="19"/>
  <c r="BH146" i="19"/>
  <c r="BH147" i="19"/>
  <c r="BH148" i="19"/>
  <c r="BH149" i="19"/>
  <c r="BH150" i="19"/>
  <c r="BH151" i="19"/>
  <c r="BH152" i="19"/>
  <c r="BH153" i="19"/>
  <c r="BH154" i="19"/>
  <c r="BH155" i="19"/>
  <c r="BH156" i="19"/>
  <c r="BH157" i="19"/>
  <c r="BH158" i="19"/>
  <c r="BH159" i="19"/>
  <c r="BH160" i="19"/>
  <c r="BH161" i="19"/>
  <c r="BH162" i="19"/>
  <c r="BH163" i="19"/>
  <c r="BH164" i="19"/>
  <c r="BH165" i="19"/>
  <c r="BH166" i="19"/>
  <c r="BH167" i="19"/>
  <c r="BH168" i="19"/>
  <c r="BH169" i="19"/>
  <c r="BH170" i="19"/>
  <c r="BH171" i="19"/>
  <c r="BH172" i="19"/>
  <c r="BH173" i="19"/>
  <c r="BH174" i="19"/>
  <c r="BH175" i="19"/>
  <c r="BH176" i="19"/>
  <c r="BH177" i="19"/>
  <c r="BH178" i="19"/>
  <c r="BH179" i="19"/>
  <c r="BH180" i="19"/>
  <c r="BH181" i="19"/>
  <c r="BH182" i="19"/>
  <c r="BH183" i="19"/>
  <c r="BH184" i="19"/>
  <c r="BH185" i="19"/>
  <c r="BH186" i="19"/>
  <c r="BH187" i="19"/>
  <c r="BH188" i="19"/>
  <c r="BH189" i="19"/>
  <c r="BH190" i="19"/>
  <c r="BH191" i="19"/>
  <c r="BH192" i="19"/>
  <c r="BH193" i="19"/>
  <c r="BH194" i="19"/>
  <c r="BH195" i="19"/>
  <c r="BH196" i="19"/>
  <c r="BH197" i="19"/>
  <c r="BH198" i="19"/>
  <c r="BH199" i="19"/>
  <c r="BH200" i="19"/>
  <c r="BH201" i="19"/>
  <c r="BH202" i="19"/>
  <c r="BH203" i="19"/>
  <c r="BH204" i="19"/>
  <c r="BH205" i="19"/>
  <c r="BH206" i="19"/>
  <c r="BH207" i="19"/>
  <c r="BH208" i="19"/>
  <c r="BH209" i="19"/>
  <c r="BH210" i="19"/>
  <c r="BH211" i="19"/>
  <c r="BH212" i="19"/>
  <c r="BH213" i="19"/>
  <c r="BH214" i="19"/>
  <c r="BH215" i="19"/>
  <c r="BH216" i="19"/>
  <c r="BH217" i="19"/>
  <c r="BH218" i="19"/>
  <c r="BH219" i="19"/>
  <c r="BH220" i="19"/>
  <c r="BH221" i="19"/>
  <c r="BH222" i="19"/>
  <c r="BH223" i="19"/>
  <c r="BH224" i="19"/>
  <c r="BH225" i="19"/>
  <c r="BH226" i="19"/>
  <c r="BH227" i="19"/>
  <c r="BH228" i="19"/>
  <c r="BH229" i="19"/>
  <c r="BH230" i="19"/>
  <c r="BH231" i="19"/>
  <c r="BH232" i="19"/>
  <c r="BH233" i="19"/>
  <c r="BH234" i="19"/>
  <c r="BH235" i="19"/>
  <c r="BH236" i="19"/>
  <c r="BH237" i="19"/>
  <c r="BH238" i="19"/>
  <c r="BH239" i="19"/>
  <c r="BH240" i="19"/>
  <c r="BH241" i="19"/>
  <c r="BH242" i="19"/>
  <c r="BH243" i="19"/>
  <c r="BH244" i="19"/>
  <c r="BH245" i="19"/>
  <c r="BH246" i="19"/>
  <c r="BH247" i="19"/>
  <c r="BH248" i="19"/>
  <c r="BH249" i="19"/>
  <c r="BH250" i="19"/>
  <c r="BH251" i="19"/>
  <c r="BH252" i="19"/>
  <c r="BH253" i="19"/>
  <c r="BH254" i="19"/>
  <c r="BH255" i="19"/>
  <c r="BH256" i="19"/>
  <c r="BH257" i="19"/>
  <c r="BH258" i="19"/>
  <c r="BH259" i="19"/>
  <c r="BH260" i="19"/>
  <c r="BH261" i="19"/>
  <c r="BH262" i="19"/>
  <c r="BH263" i="19"/>
  <c r="BH264" i="19"/>
  <c r="BH265" i="19"/>
  <c r="BH266" i="19"/>
  <c r="BH267" i="19"/>
  <c r="BH268" i="19"/>
  <c r="BH269" i="19"/>
  <c r="BH270" i="19"/>
  <c r="BH271" i="19"/>
  <c r="BH272" i="19"/>
  <c r="BH273" i="19"/>
  <c r="BH274" i="19"/>
  <c r="BH275" i="19"/>
  <c r="BH276" i="19"/>
  <c r="BH277" i="19"/>
  <c r="BH278" i="19"/>
  <c r="BH279" i="19"/>
  <c r="BH280" i="19"/>
  <c r="BH281" i="19"/>
  <c r="BH282" i="19"/>
  <c r="BH283" i="19"/>
  <c r="BH284" i="19"/>
  <c r="BH285" i="19"/>
  <c r="BH286" i="19"/>
  <c r="BH287" i="19"/>
  <c r="BH288" i="19"/>
  <c r="BH289" i="19"/>
  <c r="BH290" i="19"/>
  <c r="BH291" i="19"/>
  <c r="BH292" i="19"/>
  <c r="BH293" i="19"/>
  <c r="BH294" i="19"/>
  <c r="BH295" i="19"/>
  <c r="BH296" i="19"/>
  <c r="BH297" i="19"/>
  <c r="BH298" i="19"/>
  <c r="BH299" i="19"/>
  <c r="BH300" i="19"/>
  <c r="BH301" i="19"/>
  <c r="BH302" i="19"/>
  <c r="BH303" i="19"/>
  <c r="BH304" i="19"/>
  <c r="BH305" i="19"/>
  <c r="BH306" i="19"/>
  <c r="BH307" i="19"/>
  <c r="BH308" i="19"/>
  <c r="BH309" i="19"/>
  <c r="BH310" i="19"/>
  <c r="BH311" i="19"/>
  <c r="BH312" i="19"/>
  <c r="BH313" i="19"/>
  <c r="BH314" i="19"/>
  <c r="BH315" i="19"/>
  <c r="BH316" i="19"/>
  <c r="BH317" i="19"/>
  <c r="BH318" i="19"/>
  <c r="BH319" i="19"/>
  <c r="BH320" i="19"/>
  <c r="BH321" i="19"/>
  <c r="BH322" i="19"/>
  <c r="BH323" i="19"/>
  <c r="BH324" i="19"/>
  <c r="BH325" i="19"/>
  <c r="BH326" i="19"/>
  <c r="BH327" i="19"/>
  <c r="BH328" i="19"/>
  <c r="BH329" i="19"/>
  <c r="BH330" i="19"/>
  <c r="BH331" i="19"/>
  <c r="BH332" i="19"/>
  <c r="BH333" i="19"/>
  <c r="BH334" i="19"/>
  <c r="BH335" i="19"/>
  <c r="BH336" i="19"/>
  <c r="BH337" i="19"/>
  <c r="BH338" i="19"/>
  <c r="BH339" i="19"/>
  <c r="BH340" i="19"/>
  <c r="BH341" i="19"/>
  <c r="BH342" i="19"/>
  <c r="BH343" i="19"/>
  <c r="BH344" i="19"/>
  <c r="BH345" i="19"/>
  <c r="BH346" i="19"/>
  <c r="BH347" i="19"/>
  <c r="BH348" i="19"/>
  <c r="BH349" i="19"/>
  <c r="BH350" i="19"/>
  <c r="BH351" i="19"/>
  <c r="BH352" i="19"/>
  <c r="BH353" i="19"/>
  <c r="BH354" i="19"/>
  <c r="BH355" i="19"/>
  <c r="BH356" i="19"/>
  <c r="BH357" i="19"/>
  <c r="BH358" i="19"/>
  <c r="BH359" i="19"/>
  <c r="BH360" i="19"/>
  <c r="BH361" i="19"/>
  <c r="BH362" i="19"/>
  <c r="BH363" i="19"/>
  <c r="BH364" i="19"/>
  <c r="BH365" i="19"/>
  <c r="BH366" i="19"/>
  <c r="BH367" i="19"/>
  <c r="BH368" i="19"/>
  <c r="BH369" i="19"/>
  <c r="BH370" i="19"/>
  <c r="BH371" i="19"/>
  <c r="BH372" i="19"/>
  <c r="BH373" i="19"/>
  <c r="BH374" i="19"/>
  <c r="BH375" i="19"/>
  <c r="BH376" i="19"/>
  <c r="BH377" i="19"/>
  <c r="BH378" i="19"/>
  <c r="BH379" i="19"/>
  <c r="BH380" i="19"/>
  <c r="BH381" i="19"/>
  <c r="BH382" i="19"/>
  <c r="BH383" i="19"/>
  <c r="BH384" i="19"/>
  <c r="BH385" i="19"/>
  <c r="BH386" i="19"/>
  <c r="BH387" i="19"/>
  <c r="BH388" i="19"/>
  <c r="BH389" i="19"/>
  <c r="BH390" i="19"/>
  <c r="BH391" i="19"/>
  <c r="BH392" i="19"/>
  <c r="BH393" i="19"/>
  <c r="BH394" i="19"/>
  <c r="BH395" i="19"/>
  <c r="BH396" i="19"/>
  <c r="BH397" i="19"/>
  <c r="BH398" i="19"/>
  <c r="BH399" i="19"/>
  <c r="BH400" i="19"/>
  <c r="BH401" i="19"/>
  <c r="BH402" i="19"/>
  <c r="BH403" i="19"/>
  <c r="BH404" i="19"/>
  <c r="BH405" i="19"/>
  <c r="BH406" i="19"/>
  <c r="BH407" i="19"/>
  <c r="BH408" i="19"/>
  <c r="BH409" i="19"/>
  <c r="BH410" i="19"/>
  <c r="BH411" i="19"/>
  <c r="BH412" i="19"/>
  <c r="BH413" i="19"/>
  <c r="BH414" i="19"/>
  <c r="BH415" i="19"/>
  <c r="BH416" i="19"/>
  <c r="BH417" i="19"/>
  <c r="BH418" i="19"/>
  <c r="BH419" i="19"/>
  <c r="BH420" i="19"/>
  <c r="BH421" i="19"/>
  <c r="BH422" i="19"/>
  <c r="BH423" i="19"/>
  <c r="BH424" i="19"/>
  <c r="BH425" i="19"/>
  <c r="BH426" i="19"/>
  <c r="BH427" i="19"/>
  <c r="BH428" i="19"/>
  <c r="BH429" i="19"/>
  <c r="BH430" i="19"/>
  <c r="BH431" i="19"/>
  <c r="BH432" i="19"/>
  <c r="BH433" i="19"/>
  <c r="BH434" i="19"/>
  <c r="BH435" i="19"/>
  <c r="BH436" i="19"/>
  <c r="BH437" i="19"/>
  <c r="BH438" i="19"/>
  <c r="BH439" i="19"/>
  <c r="BH440" i="19"/>
  <c r="BH441" i="19"/>
  <c r="BH442" i="19"/>
  <c r="BH443" i="19"/>
  <c r="BH444" i="19"/>
  <c r="BH445" i="19"/>
  <c r="BH446" i="19"/>
  <c r="BH447" i="19"/>
  <c r="BH448" i="19"/>
  <c r="BH449" i="19"/>
  <c r="BH450" i="19"/>
  <c r="BH451" i="19"/>
  <c r="BH452" i="19"/>
  <c r="BH453" i="19"/>
  <c r="BH454" i="19"/>
  <c r="BH455" i="19"/>
  <c r="BH456" i="19"/>
  <c r="BH457" i="19"/>
  <c r="BH458" i="19"/>
  <c r="BH459" i="19"/>
  <c r="BH460" i="19"/>
  <c r="BH461" i="19"/>
  <c r="BH462" i="19"/>
  <c r="BH463" i="19"/>
  <c r="BH464" i="19"/>
  <c r="BH465" i="19"/>
  <c r="BH466" i="19"/>
  <c r="BH467" i="19"/>
  <c r="BH468" i="19"/>
  <c r="BH469" i="19"/>
  <c r="BH470" i="19"/>
  <c r="BH472" i="19"/>
  <c r="BH473" i="19"/>
  <c r="BH474" i="19"/>
  <c r="BH475" i="19"/>
  <c r="BH476" i="19"/>
  <c r="BH477" i="19"/>
  <c r="BH478" i="19"/>
  <c r="BH479" i="19"/>
  <c r="BG92" i="19"/>
  <c r="BG93" i="19"/>
  <c r="BG94" i="19"/>
  <c r="BG95" i="19"/>
  <c r="BG96" i="19"/>
  <c r="BG97" i="19"/>
  <c r="BG98" i="19"/>
  <c r="BG99" i="19"/>
  <c r="BG100" i="19"/>
  <c r="BG101" i="19"/>
  <c r="BG102" i="19"/>
  <c r="BG103" i="19"/>
  <c r="BG104" i="19"/>
  <c r="BG105" i="19"/>
  <c r="BG106" i="19"/>
  <c r="BG107" i="19"/>
  <c r="BG108" i="19"/>
  <c r="BG109" i="19"/>
  <c r="BG110" i="19"/>
  <c r="BG111" i="19"/>
  <c r="BG112" i="19"/>
  <c r="BG113" i="19"/>
  <c r="BG114" i="19"/>
  <c r="BG115" i="19"/>
  <c r="BG116" i="19"/>
  <c r="BG117" i="19"/>
  <c r="BG118" i="19"/>
  <c r="BG119" i="19"/>
  <c r="BG120" i="19"/>
  <c r="BG121" i="19"/>
  <c r="BG122" i="19"/>
  <c r="BG123" i="19"/>
  <c r="BG124" i="19"/>
  <c r="BG125" i="19"/>
  <c r="BG126" i="19"/>
  <c r="BG127" i="19"/>
  <c r="BG128" i="19"/>
  <c r="BG129" i="19"/>
  <c r="BG130" i="19"/>
  <c r="BG131" i="19"/>
  <c r="BG132" i="19"/>
  <c r="BG133" i="19"/>
  <c r="BG134" i="19"/>
  <c r="BG135" i="19"/>
  <c r="BG136" i="19"/>
  <c r="BG137" i="19"/>
  <c r="BG138" i="19"/>
  <c r="BG139" i="19"/>
  <c r="BG140" i="19"/>
  <c r="BG141" i="19"/>
  <c r="BG142" i="19"/>
  <c r="BG143" i="19"/>
  <c r="BG144" i="19"/>
  <c r="BG145" i="19"/>
  <c r="BG146" i="19"/>
  <c r="BG147" i="19"/>
  <c r="BG148" i="19"/>
  <c r="BG149" i="19"/>
  <c r="BG150" i="19"/>
  <c r="BG151" i="19"/>
  <c r="BG152" i="19"/>
  <c r="BG153" i="19"/>
  <c r="BG154" i="19"/>
  <c r="BG155" i="19"/>
  <c r="BG156" i="19"/>
  <c r="BG157" i="19"/>
  <c r="BG158" i="19"/>
  <c r="BG159" i="19"/>
  <c r="BG160" i="19"/>
  <c r="BG161" i="19"/>
  <c r="BG162" i="19"/>
  <c r="BG163" i="19"/>
  <c r="BG164" i="19"/>
  <c r="BG165" i="19"/>
  <c r="BG166" i="19"/>
  <c r="BG167" i="19"/>
  <c r="BG168" i="19"/>
  <c r="BG169" i="19"/>
  <c r="BG170" i="19"/>
  <c r="BG171" i="19"/>
  <c r="BG172" i="19"/>
  <c r="BG173" i="19"/>
  <c r="BG174" i="19"/>
  <c r="BG175" i="19"/>
  <c r="BG176" i="19"/>
  <c r="BG177" i="19"/>
  <c r="BG178" i="19"/>
  <c r="BG179" i="19"/>
  <c r="BG180" i="19"/>
  <c r="BG181" i="19"/>
  <c r="BG182" i="19"/>
  <c r="BG183" i="19"/>
  <c r="BG184" i="19"/>
  <c r="BG185" i="19"/>
  <c r="BG186" i="19"/>
  <c r="BG187" i="19"/>
  <c r="BG188" i="19"/>
  <c r="BG189" i="19"/>
  <c r="BG190" i="19"/>
  <c r="BG191" i="19"/>
  <c r="BG192" i="19"/>
  <c r="BG193" i="19"/>
  <c r="BG194" i="19"/>
  <c r="BG195" i="19"/>
  <c r="BG196" i="19"/>
  <c r="BG197" i="19"/>
  <c r="BG198" i="19"/>
  <c r="BG199" i="19"/>
  <c r="BG200" i="19"/>
  <c r="BG201" i="19"/>
  <c r="BG202" i="19"/>
  <c r="BG203" i="19"/>
  <c r="BG204" i="19"/>
  <c r="BG205" i="19"/>
  <c r="BG206" i="19"/>
  <c r="BG207" i="19"/>
  <c r="BG208" i="19"/>
  <c r="BG209" i="19"/>
  <c r="BG210" i="19"/>
  <c r="BG211" i="19"/>
  <c r="BG212" i="19"/>
  <c r="BG213" i="19"/>
  <c r="BG214" i="19"/>
  <c r="BG215" i="19"/>
  <c r="BG216" i="19"/>
  <c r="BG217" i="19"/>
  <c r="BG218" i="19"/>
  <c r="BG219" i="19"/>
  <c r="BG220" i="19"/>
  <c r="BG221" i="19"/>
  <c r="BG222" i="19"/>
  <c r="BG223" i="19"/>
  <c r="BG224" i="19"/>
  <c r="BG225" i="19"/>
  <c r="BG226" i="19"/>
  <c r="BG227" i="19"/>
  <c r="BG228" i="19"/>
  <c r="BG229" i="19"/>
  <c r="BG230" i="19"/>
  <c r="BG231" i="19"/>
  <c r="BG232" i="19"/>
  <c r="BG233" i="19"/>
  <c r="BG234" i="19"/>
  <c r="BG235" i="19"/>
  <c r="BG236" i="19"/>
  <c r="BG237" i="19"/>
  <c r="BG238" i="19"/>
  <c r="BG239" i="19"/>
  <c r="BG240" i="19"/>
  <c r="BG241" i="19"/>
  <c r="BG242" i="19"/>
  <c r="BG243" i="19"/>
  <c r="BG244" i="19"/>
  <c r="BG245" i="19"/>
  <c r="BG246" i="19"/>
  <c r="BG247" i="19"/>
  <c r="BG248" i="19"/>
  <c r="BG249" i="19"/>
  <c r="BG250" i="19"/>
  <c r="BG251" i="19"/>
  <c r="BG252" i="19"/>
  <c r="BG253" i="19"/>
  <c r="BG254" i="19"/>
  <c r="BG255" i="19"/>
  <c r="BG256" i="19"/>
  <c r="BG257" i="19"/>
  <c r="BG258" i="19"/>
  <c r="BG259" i="19"/>
  <c r="BG260" i="19"/>
  <c r="BG261" i="19"/>
  <c r="BG262" i="19"/>
  <c r="BG263" i="19"/>
  <c r="BG264" i="19"/>
  <c r="BG265" i="19"/>
  <c r="BG266" i="19"/>
  <c r="BG267" i="19"/>
  <c r="BG268" i="19"/>
  <c r="BG269" i="19"/>
  <c r="BG270" i="19"/>
  <c r="BG271" i="19"/>
  <c r="BG272" i="19"/>
  <c r="BG273" i="19"/>
  <c r="BG274" i="19"/>
  <c r="BG275" i="19"/>
  <c r="BG276" i="19"/>
  <c r="BG277" i="19"/>
  <c r="BG278" i="19"/>
  <c r="BG279" i="19"/>
  <c r="BG280" i="19"/>
  <c r="BG281" i="19"/>
  <c r="BG282" i="19"/>
  <c r="BG283" i="19"/>
  <c r="BG284" i="19"/>
  <c r="BG285" i="19"/>
  <c r="BG286" i="19"/>
  <c r="BG287" i="19"/>
  <c r="BG288" i="19"/>
  <c r="BG289" i="19"/>
  <c r="BG290" i="19"/>
  <c r="BG291" i="19"/>
  <c r="BG292" i="19"/>
  <c r="BG293" i="19"/>
  <c r="BG294" i="19"/>
  <c r="BG295" i="19"/>
  <c r="BG296" i="19"/>
  <c r="BG297" i="19"/>
  <c r="BG298" i="19"/>
  <c r="BG299" i="19"/>
  <c r="BG300" i="19"/>
  <c r="BG301" i="19"/>
  <c r="BG302" i="19"/>
  <c r="BG303" i="19"/>
  <c r="BG304" i="19"/>
  <c r="BG305" i="19"/>
  <c r="BG306" i="19"/>
  <c r="BG307" i="19"/>
  <c r="BG308" i="19"/>
  <c r="BG309" i="19"/>
  <c r="BG310" i="19"/>
  <c r="BG311" i="19"/>
  <c r="BG312" i="19"/>
  <c r="BG313" i="19"/>
  <c r="BG314" i="19"/>
  <c r="BG315" i="19"/>
  <c r="BG316" i="19"/>
  <c r="BG317" i="19"/>
  <c r="BG318" i="19"/>
  <c r="BG319" i="19"/>
  <c r="BG320" i="19"/>
  <c r="BG321" i="19"/>
  <c r="BG322" i="19"/>
  <c r="BG323" i="19"/>
  <c r="BG324" i="19"/>
  <c r="BG325" i="19"/>
  <c r="BG326" i="19"/>
  <c r="BG327" i="19"/>
  <c r="BG328" i="19"/>
  <c r="BG329" i="19"/>
  <c r="BG330" i="19"/>
  <c r="BG331" i="19"/>
  <c r="BG332" i="19"/>
  <c r="BG333" i="19"/>
  <c r="BG334" i="19"/>
  <c r="BG335" i="19"/>
  <c r="BG336" i="19"/>
  <c r="BG337" i="19"/>
  <c r="BG338" i="19"/>
  <c r="BG339" i="19"/>
  <c r="BG340" i="19"/>
  <c r="BG341" i="19"/>
  <c r="BG342" i="19"/>
  <c r="BG343" i="19"/>
  <c r="BG344" i="19"/>
  <c r="BG345" i="19"/>
  <c r="BG346" i="19"/>
  <c r="BG347" i="19"/>
  <c r="BG348" i="19"/>
  <c r="BG349" i="19"/>
  <c r="BG350" i="19"/>
  <c r="BG351" i="19"/>
  <c r="BG352" i="19"/>
  <c r="BG353" i="19"/>
  <c r="BG354" i="19"/>
  <c r="BG355" i="19"/>
  <c r="BG356" i="19"/>
  <c r="BG357" i="19"/>
  <c r="BG358" i="19"/>
  <c r="BG359" i="19"/>
  <c r="BG360" i="19"/>
  <c r="BG361" i="19"/>
  <c r="BG362" i="19"/>
  <c r="BG363" i="19"/>
  <c r="BG364" i="19"/>
  <c r="BG365" i="19"/>
  <c r="BG366" i="19"/>
  <c r="BG367" i="19"/>
  <c r="BG368" i="19"/>
  <c r="BG369" i="19"/>
  <c r="BG370" i="19"/>
  <c r="BG371" i="19"/>
  <c r="BG372" i="19"/>
  <c r="BG373" i="19"/>
  <c r="BG374" i="19"/>
  <c r="BG375" i="19"/>
  <c r="BG376" i="19"/>
  <c r="BG377" i="19"/>
  <c r="BG378" i="19"/>
  <c r="BG379" i="19"/>
  <c r="BG380" i="19"/>
  <c r="BG381" i="19"/>
  <c r="BG382" i="19"/>
  <c r="BG383" i="19"/>
  <c r="BG384" i="19"/>
  <c r="BG385" i="19"/>
  <c r="BG386" i="19"/>
  <c r="BG387" i="19"/>
  <c r="BG388" i="19"/>
  <c r="BG389" i="19"/>
  <c r="BG390" i="19"/>
  <c r="BG391" i="19"/>
  <c r="BG392" i="19"/>
  <c r="BG393" i="19"/>
  <c r="BG394" i="19"/>
  <c r="BG395" i="19"/>
  <c r="BG396" i="19"/>
  <c r="BG397" i="19"/>
  <c r="BG398" i="19"/>
  <c r="BG399" i="19"/>
  <c r="BG400" i="19"/>
  <c r="BG401" i="19"/>
  <c r="BG402" i="19"/>
  <c r="BG403" i="19"/>
  <c r="BG404" i="19"/>
  <c r="BG405" i="19"/>
  <c r="BG406" i="19"/>
  <c r="BG407" i="19"/>
  <c r="BG408" i="19"/>
  <c r="BG409" i="19"/>
  <c r="BG410" i="19"/>
  <c r="BG411" i="19"/>
  <c r="BG412" i="19"/>
  <c r="BG413" i="19"/>
  <c r="BG414" i="19"/>
  <c r="BG415" i="19"/>
  <c r="BG416" i="19"/>
  <c r="BG417" i="19"/>
  <c r="BG418" i="19"/>
  <c r="BG419" i="19"/>
  <c r="BG420" i="19"/>
  <c r="BG421" i="19"/>
  <c r="BG422" i="19"/>
  <c r="BG423" i="19"/>
  <c r="BG424" i="19"/>
  <c r="BG425" i="19"/>
  <c r="BG426" i="19"/>
  <c r="BG427" i="19"/>
  <c r="BG428" i="19"/>
  <c r="BG429" i="19"/>
  <c r="BG430" i="19"/>
  <c r="BG431" i="19"/>
  <c r="BG432" i="19"/>
  <c r="BG433" i="19"/>
  <c r="BG434" i="19"/>
  <c r="BG435" i="19"/>
  <c r="BG436" i="19"/>
  <c r="BG437" i="19"/>
  <c r="BG438" i="19"/>
  <c r="BG439" i="19"/>
  <c r="BG440" i="19"/>
  <c r="BG441" i="19"/>
  <c r="BG442" i="19"/>
  <c r="BG443" i="19"/>
  <c r="BG444" i="19"/>
  <c r="BG445" i="19"/>
  <c r="BG446" i="19"/>
  <c r="BG447" i="19"/>
  <c r="BG448" i="19"/>
  <c r="BG449" i="19"/>
  <c r="BG450" i="19"/>
  <c r="BG451" i="19"/>
  <c r="BG452" i="19"/>
  <c r="BG453" i="19"/>
  <c r="BG454" i="19"/>
  <c r="BG455" i="19"/>
  <c r="BG456" i="19"/>
  <c r="BG457" i="19"/>
  <c r="BG458" i="19"/>
  <c r="BG459" i="19"/>
  <c r="BG460" i="19"/>
  <c r="BG461" i="19"/>
  <c r="BG462" i="19"/>
  <c r="BG463" i="19"/>
  <c r="BG464" i="19"/>
  <c r="BG465" i="19"/>
  <c r="BG466" i="19"/>
  <c r="BG467" i="19"/>
  <c r="BG468" i="19"/>
  <c r="BG469" i="19"/>
  <c r="BG470" i="19"/>
  <c r="BG472" i="19"/>
  <c r="BG473" i="19"/>
  <c r="BG474" i="19"/>
  <c r="BG475" i="19"/>
  <c r="BG476" i="19"/>
  <c r="BG477" i="19"/>
  <c r="BG478" i="19"/>
  <c r="BG479" i="19"/>
  <c r="BD92" i="19"/>
  <c r="BD93" i="19"/>
  <c r="BD94" i="19"/>
  <c r="BD95" i="19"/>
  <c r="BD96" i="19"/>
  <c r="BD97" i="19"/>
  <c r="BD98" i="19"/>
  <c r="BD99" i="19"/>
  <c r="BD100" i="19"/>
  <c r="BD101" i="19"/>
  <c r="BD102" i="19"/>
  <c r="BD103" i="19"/>
  <c r="BD104" i="19"/>
  <c r="BD105" i="19"/>
  <c r="BD106" i="19"/>
  <c r="BD107" i="19"/>
  <c r="BD108" i="19"/>
  <c r="BD109" i="19"/>
  <c r="BD110" i="19"/>
  <c r="BD111" i="19"/>
  <c r="BD112" i="19"/>
  <c r="BD113" i="19"/>
  <c r="BD114" i="19"/>
  <c r="BD115" i="19"/>
  <c r="BD116" i="19"/>
  <c r="BD117" i="19"/>
  <c r="BD118" i="19"/>
  <c r="BD119" i="19"/>
  <c r="BD120" i="19"/>
  <c r="BD121" i="19"/>
  <c r="BD122" i="19"/>
  <c r="BD123" i="19"/>
  <c r="BD124" i="19"/>
  <c r="BD125" i="19"/>
  <c r="BD126" i="19"/>
  <c r="BD127" i="19"/>
  <c r="BD128" i="19"/>
  <c r="BD129" i="19"/>
  <c r="BD130" i="19"/>
  <c r="BD131" i="19"/>
  <c r="BD132" i="19"/>
  <c r="BD133" i="19"/>
  <c r="BD134" i="19"/>
  <c r="BD135" i="19"/>
  <c r="BD136" i="19"/>
  <c r="BD137" i="19"/>
  <c r="BD138" i="19"/>
  <c r="BD139" i="19"/>
  <c r="BD140" i="19"/>
  <c r="BD141" i="19"/>
  <c r="BD142" i="19"/>
  <c r="BD143" i="19"/>
  <c r="BD144" i="19"/>
  <c r="BD145" i="19"/>
  <c r="BD146" i="19"/>
  <c r="BD147" i="19"/>
  <c r="BD148" i="19"/>
  <c r="BD149" i="19"/>
  <c r="BD150" i="19"/>
  <c r="BD151" i="19"/>
  <c r="BD152" i="19"/>
  <c r="BD153" i="19"/>
  <c r="BD154" i="19"/>
  <c r="BD155" i="19"/>
  <c r="BD156" i="19"/>
  <c r="BD157" i="19"/>
  <c r="BD158" i="19"/>
  <c r="BD159" i="19"/>
  <c r="BD160" i="19"/>
  <c r="BD161" i="19"/>
  <c r="BD162" i="19"/>
  <c r="BD163" i="19"/>
  <c r="BD164" i="19"/>
  <c r="BD165" i="19"/>
  <c r="BD166" i="19"/>
  <c r="BD167" i="19"/>
  <c r="BD168" i="19"/>
  <c r="BD169" i="19"/>
  <c r="BD170" i="19"/>
  <c r="BD171" i="19"/>
  <c r="BD172" i="19"/>
  <c r="BD173" i="19"/>
  <c r="BD174" i="19"/>
  <c r="BD175" i="19"/>
  <c r="BD176" i="19"/>
  <c r="BD177" i="19"/>
  <c r="BD178" i="19"/>
  <c r="BD179" i="19"/>
  <c r="BD180" i="19"/>
  <c r="BD181" i="19"/>
  <c r="BD182" i="19"/>
  <c r="BD183" i="19"/>
  <c r="BD184" i="19"/>
  <c r="BD185" i="19"/>
  <c r="BD186" i="19"/>
  <c r="BD187" i="19"/>
  <c r="BD188" i="19"/>
  <c r="BD189" i="19"/>
  <c r="BD190" i="19"/>
  <c r="BD191" i="19"/>
  <c r="BD192" i="19"/>
  <c r="BD193" i="19"/>
  <c r="BD194" i="19"/>
  <c r="BD195" i="19"/>
  <c r="BD196" i="19"/>
  <c r="BD197" i="19"/>
  <c r="BD198" i="19"/>
  <c r="BD199" i="19"/>
  <c r="BD200" i="19"/>
  <c r="BD201" i="19"/>
  <c r="BD202" i="19"/>
  <c r="BD203" i="19"/>
  <c r="BD204" i="19"/>
  <c r="BD205" i="19"/>
  <c r="BD206" i="19"/>
  <c r="BD207" i="19"/>
  <c r="BD208" i="19"/>
  <c r="BD209" i="19"/>
  <c r="BD210" i="19"/>
  <c r="BD211" i="19"/>
  <c r="BD212" i="19"/>
  <c r="BD213" i="19"/>
  <c r="BD214" i="19"/>
  <c r="BD215" i="19"/>
  <c r="BD216" i="19"/>
  <c r="BD217" i="19"/>
  <c r="BD218" i="19"/>
  <c r="BD219" i="19"/>
  <c r="BD220" i="19"/>
  <c r="BD221" i="19"/>
  <c r="BD222" i="19"/>
  <c r="BD223" i="19"/>
  <c r="BD224" i="19"/>
  <c r="BD225" i="19"/>
  <c r="BD226" i="19"/>
  <c r="BD227" i="19"/>
  <c r="BD228" i="19"/>
  <c r="BD229" i="19"/>
  <c r="BD230" i="19"/>
  <c r="BD231" i="19"/>
  <c r="BD232" i="19"/>
  <c r="BD233" i="19"/>
  <c r="BD234" i="19"/>
  <c r="BD235" i="19"/>
  <c r="BD236" i="19"/>
  <c r="BD237" i="19"/>
  <c r="BD238" i="19"/>
  <c r="BD239" i="19"/>
  <c r="BD240" i="19"/>
  <c r="BD241" i="19"/>
  <c r="BD242" i="19"/>
  <c r="BD243" i="19"/>
  <c r="BD244" i="19"/>
  <c r="BD245" i="19"/>
  <c r="BD246" i="19"/>
  <c r="BD247" i="19"/>
  <c r="BD248" i="19"/>
  <c r="BD249" i="19"/>
  <c r="BD250" i="19"/>
  <c r="BD251" i="19"/>
  <c r="BD252" i="19"/>
  <c r="BD253" i="19"/>
  <c r="BD254" i="19"/>
  <c r="BD255" i="19"/>
  <c r="BD256" i="19"/>
  <c r="BD257" i="19"/>
  <c r="BD258" i="19"/>
  <c r="BD259" i="19"/>
  <c r="BD260" i="19"/>
  <c r="BD261" i="19"/>
  <c r="BD262" i="19"/>
  <c r="BD263" i="19"/>
  <c r="BD264" i="19"/>
  <c r="BD265" i="19"/>
  <c r="BD266" i="19"/>
  <c r="BD267" i="19"/>
  <c r="BD268" i="19"/>
  <c r="BD269" i="19"/>
  <c r="BD270" i="19"/>
  <c r="BD271" i="19"/>
  <c r="BD272" i="19"/>
  <c r="BD273" i="19"/>
  <c r="BD274" i="19"/>
  <c r="BD275" i="19"/>
  <c r="BD276" i="19"/>
  <c r="BD277" i="19"/>
  <c r="BD278" i="19"/>
  <c r="BD279" i="19"/>
  <c r="BD280" i="19"/>
  <c r="BD281" i="19"/>
  <c r="BD282" i="19"/>
  <c r="BD283" i="19"/>
  <c r="BD284" i="19"/>
  <c r="BD285" i="19"/>
  <c r="BD286" i="19"/>
  <c r="BD287" i="19"/>
  <c r="BD288" i="19"/>
  <c r="BD289" i="19"/>
  <c r="BD290" i="19"/>
  <c r="BD291" i="19"/>
  <c r="BD292" i="19"/>
  <c r="BD293" i="19"/>
  <c r="BD294" i="19"/>
  <c r="BD295" i="19"/>
  <c r="BD296" i="19"/>
  <c r="BD297" i="19"/>
  <c r="BD298" i="19"/>
  <c r="BD299" i="19"/>
  <c r="BD300" i="19"/>
  <c r="BD301" i="19"/>
  <c r="BD302" i="19"/>
  <c r="BD303" i="19"/>
  <c r="BD304" i="19"/>
  <c r="BD305" i="19"/>
  <c r="BD306" i="19"/>
  <c r="BD307" i="19"/>
  <c r="BD308" i="19"/>
  <c r="BD309" i="19"/>
  <c r="BD310" i="19"/>
  <c r="BD311" i="19"/>
  <c r="BD312" i="19"/>
  <c r="BD313" i="19"/>
  <c r="BD314" i="19"/>
  <c r="BD315" i="19"/>
  <c r="BD316" i="19"/>
  <c r="BD317" i="19"/>
  <c r="BD318" i="19"/>
  <c r="BD319" i="19"/>
  <c r="BD320" i="19"/>
  <c r="BD321" i="19"/>
  <c r="BD322" i="19"/>
  <c r="BD323" i="19"/>
  <c r="BD324" i="19"/>
  <c r="BD325" i="19"/>
  <c r="BD326" i="19"/>
  <c r="BD327" i="19"/>
  <c r="BD328" i="19"/>
  <c r="BD329" i="19"/>
  <c r="BD330" i="19"/>
  <c r="BD331" i="19"/>
  <c r="BD332" i="19"/>
  <c r="BD333" i="19"/>
  <c r="BD334" i="19"/>
  <c r="BD335" i="19"/>
  <c r="BD336" i="19"/>
  <c r="BD337" i="19"/>
  <c r="BD338" i="19"/>
  <c r="BD339" i="19"/>
  <c r="BD340" i="19"/>
  <c r="BD341" i="19"/>
  <c r="BD342" i="19"/>
  <c r="BD343" i="19"/>
  <c r="BD344" i="19"/>
  <c r="BD345" i="19"/>
  <c r="BD346" i="19"/>
  <c r="BD347" i="19"/>
  <c r="BD348" i="19"/>
  <c r="BD349" i="19"/>
  <c r="BD350" i="19"/>
  <c r="BD351" i="19"/>
  <c r="BD352" i="19"/>
  <c r="BD353" i="19"/>
  <c r="BD354" i="19"/>
  <c r="BD355" i="19"/>
  <c r="BD356" i="19"/>
  <c r="BD357" i="19"/>
  <c r="BD358" i="19"/>
  <c r="BD359" i="19"/>
  <c r="BD360" i="19"/>
  <c r="BD361" i="19"/>
  <c r="BD362" i="19"/>
  <c r="BD363" i="19"/>
  <c r="BD364" i="19"/>
  <c r="BD365" i="19"/>
  <c r="BD366" i="19"/>
  <c r="BD367" i="19"/>
  <c r="BD368" i="19"/>
  <c r="BD369" i="19"/>
  <c r="BD370" i="19"/>
  <c r="BD371" i="19"/>
  <c r="BD372" i="19"/>
  <c r="BD373" i="19"/>
  <c r="BD374" i="19"/>
  <c r="BD375" i="19"/>
  <c r="BD376" i="19"/>
  <c r="BD377" i="19"/>
  <c r="BD378" i="19"/>
  <c r="BD379" i="19"/>
  <c r="BD380" i="19"/>
  <c r="BD381" i="19"/>
  <c r="BD382" i="19"/>
  <c r="BD383" i="19"/>
  <c r="BD384" i="19"/>
  <c r="BD385" i="19"/>
  <c r="BD386" i="19"/>
  <c r="BD387" i="19"/>
  <c r="BD388" i="19"/>
  <c r="BD389" i="19"/>
  <c r="BD390" i="19"/>
  <c r="BD391" i="19"/>
  <c r="BD392" i="19"/>
  <c r="BD393" i="19"/>
  <c r="BD394" i="19"/>
  <c r="BD395" i="19"/>
  <c r="BD396" i="19"/>
  <c r="BD397" i="19"/>
  <c r="BD398" i="19"/>
  <c r="BD399" i="19"/>
  <c r="BD400" i="19"/>
  <c r="BD401" i="19"/>
  <c r="BD402" i="19"/>
  <c r="BD403" i="19"/>
  <c r="BD404" i="19"/>
  <c r="BD405" i="19"/>
  <c r="BD406" i="19"/>
  <c r="BD407" i="19"/>
  <c r="BD408" i="19"/>
  <c r="BD409" i="19"/>
  <c r="BD410" i="19"/>
  <c r="BD411" i="19"/>
  <c r="BD412" i="19"/>
  <c r="BD413" i="19"/>
  <c r="BD414" i="19"/>
  <c r="BD415" i="19"/>
  <c r="BD416" i="19"/>
  <c r="BD417" i="19"/>
  <c r="BD418" i="19"/>
  <c r="BD419" i="19"/>
  <c r="BD420" i="19"/>
  <c r="BD421" i="19"/>
  <c r="BD422" i="19"/>
  <c r="BD423" i="19"/>
  <c r="BD424" i="19"/>
  <c r="BD425" i="19"/>
  <c r="BD426" i="19"/>
  <c r="BD427" i="19"/>
  <c r="BD428" i="19"/>
  <c r="BD429" i="19"/>
  <c r="BD430" i="19"/>
  <c r="BD431" i="19"/>
  <c r="BD432" i="19"/>
  <c r="BD433" i="19"/>
  <c r="BD434" i="19"/>
  <c r="BD435" i="19"/>
  <c r="BD436" i="19"/>
  <c r="BD437" i="19"/>
  <c r="BD438" i="19"/>
  <c r="BD439" i="19"/>
  <c r="BD440" i="19"/>
  <c r="BD441" i="19"/>
  <c r="BD442" i="19"/>
  <c r="BD443" i="19"/>
  <c r="BD444" i="19"/>
  <c r="BD445" i="19"/>
  <c r="BD446" i="19"/>
  <c r="BD447" i="19"/>
  <c r="BD448" i="19"/>
  <c r="BD449" i="19"/>
  <c r="BD450" i="19"/>
  <c r="BD451" i="19"/>
  <c r="BD452" i="19"/>
  <c r="BD453" i="19"/>
  <c r="BD454" i="19"/>
  <c r="BD455" i="19"/>
  <c r="BD456" i="19"/>
  <c r="BD457" i="19"/>
  <c r="BD458" i="19"/>
  <c r="BD459" i="19"/>
  <c r="BD460" i="19"/>
  <c r="BD461" i="19"/>
  <c r="BD462" i="19"/>
  <c r="BD463" i="19"/>
  <c r="BD464" i="19"/>
  <c r="BD465" i="19"/>
  <c r="BD466" i="19"/>
  <c r="BD467" i="19"/>
  <c r="BD468" i="19"/>
  <c r="BD469" i="19"/>
  <c r="BD470" i="19"/>
  <c r="BD471" i="19"/>
  <c r="BD472" i="19"/>
  <c r="BD473" i="19"/>
  <c r="BD474" i="19"/>
  <c r="BD475" i="19"/>
  <c r="BD476" i="19"/>
  <c r="BD477" i="19"/>
  <c r="BD478" i="19"/>
  <c r="BD479" i="19"/>
  <c r="BD480" i="19"/>
  <c r="BD481" i="19"/>
  <c r="BC92" i="19"/>
  <c r="BC93" i="19"/>
  <c r="BC94" i="19"/>
  <c r="BC95" i="19"/>
  <c r="BC96" i="19"/>
  <c r="BC97" i="19"/>
  <c r="BC98" i="19"/>
  <c r="BC99" i="19"/>
  <c r="BC100" i="19"/>
  <c r="BC101" i="19"/>
  <c r="BC102" i="19"/>
  <c r="BC103" i="19"/>
  <c r="BC104" i="19"/>
  <c r="BC105" i="19"/>
  <c r="BC106" i="19"/>
  <c r="BC107" i="19"/>
  <c r="BC108" i="19"/>
  <c r="BC109" i="19"/>
  <c r="BC110" i="19"/>
  <c r="BC111" i="19"/>
  <c r="BC112" i="19"/>
  <c r="BC113" i="19"/>
  <c r="BC114" i="19"/>
  <c r="BC115" i="19"/>
  <c r="BC116" i="19"/>
  <c r="BC117" i="19"/>
  <c r="BC118" i="19"/>
  <c r="BC119" i="19"/>
  <c r="BC120" i="19"/>
  <c r="BC121" i="19"/>
  <c r="BC122" i="19"/>
  <c r="BC123" i="19"/>
  <c r="BC124" i="19"/>
  <c r="BC125" i="19"/>
  <c r="BC126" i="19"/>
  <c r="BC127" i="19"/>
  <c r="BC128" i="19"/>
  <c r="BC129" i="19"/>
  <c r="BC130" i="19"/>
  <c r="BC131" i="19"/>
  <c r="BC132" i="19"/>
  <c r="BC133" i="19"/>
  <c r="BC134" i="19"/>
  <c r="BC135" i="19"/>
  <c r="BC136" i="19"/>
  <c r="BC137" i="19"/>
  <c r="BC138" i="19"/>
  <c r="BC139" i="19"/>
  <c r="BC140" i="19"/>
  <c r="BC141" i="19"/>
  <c r="BC142" i="19"/>
  <c r="BC143" i="19"/>
  <c r="BC144" i="19"/>
  <c r="BC145" i="19"/>
  <c r="BC146" i="19"/>
  <c r="BC147" i="19"/>
  <c r="BC148" i="19"/>
  <c r="BC149" i="19"/>
  <c r="BC150" i="19"/>
  <c r="BC151" i="19"/>
  <c r="BC152" i="19"/>
  <c r="BC153" i="19"/>
  <c r="BC154" i="19"/>
  <c r="BC155" i="19"/>
  <c r="BC156" i="19"/>
  <c r="BC157" i="19"/>
  <c r="BC158" i="19"/>
  <c r="BC159" i="19"/>
  <c r="BC160" i="19"/>
  <c r="BC161" i="19"/>
  <c r="BC162" i="19"/>
  <c r="BC163" i="19"/>
  <c r="BC164" i="19"/>
  <c r="BC165" i="19"/>
  <c r="BC166" i="19"/>
  <c r="BC167" i="19"/>
  <c r="BC168" i="19"/>
  <c r="BC169" i="19"/>
  <c r="BC170" i="19"/>
  <c r="BC171" i="19"/>
  <c r="BC172" i="19"/>
  <c r="BC173" i="19"/>
  <c r="BC174" i="19"/>
  <c r="BC175" i="19"/>
  <c r="BC176" i="19"/>
  <c r="BC177" i="19"/>
  <c r="BC178" i="19"/>
  <c r="BC179" i="19"/>
  <c r="BC180" i="19"/>
  <c r="BC181" i="19"/>
  <c r="BC182" i="19"/>
  <c r="BC183" i="19"/>
  <c r="BC184" i="19"/>
  <c r="BC185" i="19"/>
  <c r="BC186" i="19"/>
  <c r="BC187" i="19"/>
  <c r="BC188" i="19"/>
  <c r="BC189" i="19"/>
  <c r="BC190" i="19"/>
  <c r="BC191" i="19"/>
  <c r="BC192" i="19"/>
  <c r="BC193" i="19"/>
  <c r="BC194" i="19"/>
  <c r="BC195" i="19"/>
  <c r="BC196" i="19"/>
  <c r="BC197" i="19"/>
  <c r="BC198" i="19"/>
  <c r="BC199" i="19"/>
  <c r="BC200" i="19"/>
  <c r="BC201" i="19"/>
  <c r="BC202" i="19"/>
  <c r="BC203" i="19"/>
  <c r="BC204" i="19"/>
  <c r="BC205" i="19"/>
  <c r="BC206" i="19"/>
  <c r="BC207" i="19"/>
  <c r="BC208" i="19"/>
  <c r="BC209" i="19"/>
  <c r="BC210" i="19"/>
  <c r="BC211" i="19"/>
  <c r="BC212" i="19"/>
  <c r="BC213" i="19"/>
  <c r="BC214" i="19"/>
  <c r="BC215" i="19"/>
  <c r="BC216" i="19"/>
  <c r="BC217" i="19"/>
  <c r="BC218" i="19"/>
  <c r="BC219" i="19"/>
  <c r="BC220" i="19"/>
  <c r="BC221" i="19"/>
  <c r="BC222" i="19"/>
  <c r="BC223" i="19"/>
  <c r="BC224" i="19"/>
  <c r="BC225" i="19"/>
  <c r="BC226" i="19"/>
  <c r="BC227" i="19"/>
  <c r="BC228" i="19"/>
  <c r="BC229" i="19"/>
  <c r="BC230" i="19"/>
  <c r="BC231" i="19"/>
  <c r="BC232" i="19"/>
  <c r="BC233" i="19"/>
  <c r="BC234" i="19"/>
  <c r="BC235" i="19"/>
  <c r="BC236" i="19"/>
  <c r="BC237" i="19"/>
  <c r="BC238" i="19"/>
  <c r="BC239" i="19"/>
  <c r="BC240" i="19"/>
  <c r="BC241" i="19"/>
  <c r="BC242" i="19"/>
  <c r="BC243" i="19"/>
  <c r="BC244" i="19"/>
  <c r="BC245" i="19"/>
  <c r="BC246" i="19"/>
  <c r="BC247" i="19"/>
  <c r="BC248" i="19"/>
  <c r="BC249" i="19"/>
  <c r="BC250" i="19"/>
  <c r="BC251" i="19"/>
  <c r="BC252" i="19"/>
  <c r="BC253" i="19"/>
  <c r="BC254" i="19"/>
  <c r="BC255" i="19"/>
  <c r="BC256" i="19"/>
  <c r="BC257" i="19"/>
  <c r="BC258" i="19"/>
  <c r="BC259" i="19"/>
  <c r="BC260" i="19"/>
  <c r="BC261" i="19"/>
  <c r="BC262" i="19"/>
  <c r="BC263" i="19"/>
  <c r="BC264" i="19"/>
  <c r="BC265" i="19"/>
  <c r="BC266" i="19"/>
  <c r="BC267" i="19"/>
  <c r="BC268" i="19"/>
  <c r="BC269" i="19"/>
  <c r="BC270" i="19"/>
  <c r="BC271" i="19"/>
  <c r="BC272" i="19"/>
  <c r="BC273" i="19"/>
  <c r="BC274" i="19"/>
  <c r="BC275" i="19"/>
  <c r="BC276" i="19"/>
  <c r="BC277" i="19"/>
  <c r="BC278" i="19"/>
  <c r="BC279" i="19"/>
  <c r="BC280" i="19"/>
  <c r="BC281" i="19"/>
  <c r="BC282" i="19"/>
  <c r="BC283" i="19"/>
  <c r="BC284" i="19"/>
  <c r="BC285" i="19"/>
  <c r="BC286" i="19"/>
  <c r="BC287" i="19"/>
  <c r="BC288" i="19"/>
  <c r="BC289" i="19"/>
  <c r="BC290" i="19"/>
  <c r="BC291" i="19"/>
  <c r="BC292" i="19"/>
  <c r="BC293" i="19"/>
  <c r="BC294" i="19"/>
  <c r="BC295" i="19"/>
  <c r="BC296" i="19"/>
  <c r="BC297" i="19"/>
  <c r="BC298" i="19"/>
  <c r="BC299" i="19"/>
  <c r="BC300" i="19"/>
  <c r="BC301" i="19"/>
  <c r="BC302" i="19"/>
  <c r="BC303" i="19"/>
  <c r="BC304" i="19"/>
  <c r="BC305" i="19"/>
  <c r="BC306" i="19"/>
  <c r="BC307" i="19"/>
  <c r="BC308" i="19"/>
  <c r="BC309" i="19"/>
  <c r="BC310" i="19"/>
  <c r="BC311" i="19"/>
  <c r="BC312" i="19"/>
  <c r="BC313" i="19"/>
  <c r="BC314" i="19"/>
  <c r="BC315" i="19"/>
  <c r="BC316" i="19"/>
  <c r="BC317" i="19"/>
  <c r="BC318" i="19"/>
  <c r="BC319" i="19"/>
  <c r="BC320" i="19"/>
  <c r="BC321" i="19"/>
  <c r="BC322" i="19"/>
  <c r="BC323" i="19"/>
  <c r="BC324" i="19"/>
  <c r="BC325" i="19"/>
  <c r="BC326" i="19"/>
  <c r="BC327" i="19"/>
  <c r="BC328" i="19"/>
  <c r="BC329" i="19"/>
  <c r="BC330" i="19"/>
  <c r="BC331" i="19"/>
  <c r="BC332" i="19"/>
  <c r="BC333" i="19"/>
  <c r="BC334" i="19"/>
  <c r="BC335" i="19"/>
  <c r="BC336" i="19"/>
  <c r="BC337" i="19"/>
  <c r="BC338" i="19"/>
  <c r="BC339" i="19"/>
  <c r="BC340" i="19"/>
  <c r="BC341" i="19"/>
  <c r="BC342" i="19"/>
  <c r="BC343" i="19"/>
  <c r="BC344" i="19"/>
  <c r="BC345" i="19"/>
  <c r="BC346" i="19"/>
  <c r="BC347" i="19"/>
  <c r="BC348" i="19"/>
  <c r="BC349" i="19"/>
  <c r="BC350" i="19"/>
  <c r="BC351" i="19"/>
  <c r="BC352" i="19"/>
  <c r="BC353" i="19"/>
  <c r="BC354" i="19"/>
  <c r="BC355" i="19"/>
  <c r="BC356" i="19"/>
  <c r="BC357" i="19"/>
  <c r="BC358" i="19"/>
  <c r="BC359" i="19"/>
  <c r="BC360" i="19"/>
  <c r="BC361" i="19"/>
  <c r="BC362" i="19"/>
  <c r="BC363" i="19"/>
  <c r="BC364" i="19"/>
  <c r="BC365" i="19"/>
  <c r="BC366" i="19"/>
  <c r="BC367" i="19"/>
  <c r="BC368" i="19"/>
  <c r="BC369" i="19"/>
  <c r="BC370" i="19"/>
  <c r="BC371" i="19"/>
  <c r="BC372" i="19"/>
  <c r="BC373" i="19"/>
  <c r="BC374" i="19"/>
  <c r="BC375" i="19"/>
  <c r="BC376" i="19"/>
  <c r="BC377" i="19"/>
  <c r="BC378" i="19"/>
  <c r="BC379" i="19"/>
  <c r="BC380" i="19"/>
  <c r="BC381" i="19"/>
  <c r="BC382" i="19"/>
  <c r="BC383" i="19"/>
  <c r="BC384" i="19"/>
  <c r="BC385" i="19"/>
  <c r="BC386" i="19"/>
  <c r="BC387" i="19"/>
  <c r="BC388" i="19"/>
  <c r="BC389" i="19"/>
  <c r="BC390" i="19"/>
  <c r="BC391" i="19"/>
  <c r="BC392" i="19"/>
  <c r="BC393" i="19"/>
  <c r="BC394" i="19"/>
  <c r="BC395" i="19"/>
  <c r="BC396" i="19"/>
  <c r="BC397" i="19"/>
  <c r="BC398" i="19"/>
  <c r="BC399" i="19"/>
  <c r="BC400" i="19"/>
  <c r="BC401" i="19"/>
  <c r="BC402" i="19"/>
  <c r="BC403" i="19"/>
  <c r="BC404" i="19"/>
  <c r="BC405" i="19"/>
  <c r="BC406" i="19"/>
  <c r="BC407" i="19"/>
  <c r="BC408" i="19"/>
  <c r="BC409" i="19"/>
  <c r="BC410" i="19"/>
  <c r="BC411" i="19"/>
  <c r="BC412" i="19"/>
  <c r="BC413" i="19"/>
  <c r="BC414" i="19"/>
  <c r="BC415" i="19"/>
  <c r="BC416" i="19"/>
  <c r="BC417" i="19"/>
  <c r="BC418" i="19"/>
  <c r="BC419" i="19"/>
  <c r="BC420" i="19"/>
  <c r="BC421" i="19"/>
  <c r="BC422" i="19"/>
  <c r="BC423" i="19"/>
  <c r="BC424" i="19"/>
  <c r="BC425" i="19"/>
  <c r="BC426" i="19"/>
  <c r="BC427" i="19"/>
  <c r="BC428" i="19"/>
  <c r="BC429" i="19"/>
  <c r="BC430" i="19"/>
  <c r="BC431" i="19"/>
  <c r="BC432" i="19"/>
  <c r="BC433" i="19"/>
  <c r="BC434" i="19"/>
  <c r="BC435" i="19"/>
  <c r="BC436" i="19"/>
  <c r="BC437" i="19"/>
  <c r="BC438" i="19"/>
  <c r="BC439" i="19"/>
  <c r="BC440" i="19"/>
  <c r="BC441" i="19"/>
  <c r="BC442" i="19"/>
  <c r="BC443" i="19"/>
  <c r="BC444" i="19"/>
  <c r="BC445" i="19"/>
  <c r="BC446" i="19"/>
  <c r="BC447" i="19"/>
  <c r="BC448" i="19"/>
  <c r="BC449" i="19"/>
  <c r="BC450" i="19"/>
  <c r="BC451" i="19"/>
  <c r="BC452" i="19"/>
  <c r="BC453" i="19"/>
  <c r="BC454" i="19"/>
  <c r="BC455" i="19"/>
  <c r="BC456" i="19"/>
  <c r="BC457" i="19"/>
  <c r="BC458" i="19"/>
  <c r="BC459" i="19"/>
  <c r="BC460" i="19"/>
  <c r="BC461" i="19"/>
  <c r="BC462" i="19"/>
  <c r="BC463" i="19"/>
  <c r="BC464" i="19"/>
  <c r="BC465" i="19"/>
  <c r="BC466" i="19"/>
  <c r="BC467" i="19"/>
  <c r="BC468" i="19"/>
  <c r="BC469" i="19"/>
  <c r="BC470" i="19"/>
  <c r="BC471" i="19"/>
  <c r="BC472" i="19"/>
  <c r="BC473" i="19"/>
  <c r="BC474" i="19"/>
  <c r="BC475" i="19"/>
  <c r="BC476" i="19"/>
  <c r="BC477" i="19"/>
  <c r="BC478" i="19"/>
  <c r="BC479" i="19"/>
  <c r="BC480" i="19"/>
  <c r="BC481" i="19"/>
  <c r="BB92" i="19"/>
  <c r="BB93" i="19"/>
  <c r="BB94" i="19"/>
  <c r="BB95" i="19"/>
  <c r="BB96" i="19"/>
  <c r="BB97" i="19"/>
  <c r="BB98" i="19"/>
  <c r="BB99" i="19"/>
  <c r="BB100" i="19"/>
  <c r="BB101" i="19"/>
  <c r="BB102" i="19"/>
  <c r="BB103" i="19"/>
  <c r="BB104" i="19"/>
  <c r="BB105" i="19"/>
  <c r="BB106" i="19"/>
  <c r="BB107" i="19"/>
  <c r="BB108" i="19"/>
  <c r="BB109" i="19"/>
  <c r="BB110" i="19"/>
  <c r="BB111" i="19"/>
  <c r="BB112" i="19"/>
  <c r="BB113" i="19"/>
  <c r="BB114" i="19"/>
  <c r="BB115" i="19"/>
  <c r="BB116" i="19"/>
  <c r="BB117" i="19"/>
  <c r="BB118" i="19"/>
  <c r="BB119" i="19"/>
  <c r="BB120" i="19"/>
  <c r="BB121" i="19"/>
  <c r="BB122" i="19"/>
  <c r="BB123" i="19"/>
  <c r="BB124" i="19"/>
  <c r="BB125" i="19"/>
  <c r="BB126" i="19"/>
  <c r="BB127" i="19"/>
  <c r="BB128" i="19"/>
  <c r="BB129" i="19"/>
  <c r="BB130" i="19"/>
  <c r="BB131" i="19"/>
  <c r="BB132" i="19"/>
  <c r="BB133" i="19"/>
  <c r="BB134" i="19"/>
  <c r="BB135" i="19"/>
  <c r="BB136" i="19"/>
  <c r="BB137" i="19"/>
  <c r="BB138" i="19"/>
  <c r="BB139" i="19"/>
  <c r="BB140" i="19"/>
  <c r="BB141" i="19"/>
  <c r="BB142" i="19"/>
  <c r="BB143" i="19"/>
  <c r="BB144" i="19"/>
  <c r="BB145" i="19"/>
  <c r="BB146" i="19"/>
  <c r="BB147" i="19"/>
  <c r="BB148" i="19"/>
  <c r="BB149" i="19"/>
  <c r="BB150" i="19"/>
  <c r="BB151" i="19"/>
  <c r="BB152" i="19"/>
  <c r="BB153" i="19"/>
  <c r="BB154" i="19"/>
  <c r="BB155" i="19"/>
  <c r="BB156" i="19"/>
  <c r="BB157" i="19"/>
  <c r="BB158" i="19"/>
  <c r="BB159" i="19"/>
  <c r="BB160" i="19"/>
  <c r="BB161" i="19"/>
  <c r="BB162" i="19"/>
  <c r="BB163" i="19"/>
  <c r="BB164" i="19"/>
  <c r="BB165" i="19"/>
  <c r="BB166" i="19"/>
  <c r="BB167" i="19"/>
  <c r="BB168" i="19"/>
  <c r="BB169" i="19"/>
  <c r="BB170" i="19"/>
  <c r="BB171" i="19"/>
  <c r="BB172" i="19"/>
  <c r="BB173" i="19"/>
  <c r="BB174" i="19"/>
  <c r="BB175" i="19"/>
  <c r="BB176" i="19"/>
  <c r="BB177" i="19"/>
  <c r="BB178" i="19"/>
  <c r="BB179" i="19"/>
  <c r="BB180" i="19"/>
  <c r="BB181" i="19"/>
  <c r="BB182" i="19"/>
  <c r="BB183" i="19"/>
  <c r="BB184" i="19"/>
  <c r="BB185" i="19"/>
  <c r="BB186" i="19"/>
  <c r="BB187" i="19"/>
  <c r="BB188" i="19"/>
  <c r="BB189" i="19"/>
  <c r="BB190" i="19"/>
  <c r="BB191" i="19"/>
  <c r="BB192" i="19"/>
  <c r="BB193" i="19"/>
  <c r="BB194" i="19"/>
  <c r="BB195" i="19"/>
  <c r="BB196" i="19"/>
  <c r="BB197" i="19"/>
  <c r="BB198" i="19"/>
  <c r="BB199" i="19"/>
  <c r="BB200" i="19"/>
  <c r="BB201" i="19"/>
  <c r="BB202" i="19"/>
  <c r="BB203" i="19"/>
  <c r="BB204" i="19"/>
  <c r="BB205" i="19"/>
  <c r="BB206" i="19"/>
  <c r="BB207" i="19"/>
  <c r="BB208" i="19"/>
  <c r="BB209" i="19"/>
  <c r="BB210" i="19"/>
  <c r="BB211" i="19"/>
  <c r="BB212" i="19"/>
  <c r="BB213" i="19"/>
  <c r="BB214" i="19"/>
  <c r="BB215" i="19"/>
  <c r="BB216" i="19"/>
  <c r="BB217" i="19"/>
  <c r="BB218" i="19"/>
  <c r="BB219" i="19"/>
  <c r="BB220" i="19"/>
  <c r="BB221" i="19"/>
  <c r="BB222" i="19"/>
  <c r="BB223" i="19"/>
  <c r="BB224" i="19"/>
  <c r="BB225" i="19"/>
  <c r="BB226" i="19"/>
  <c r="BB227" i="19"/>
  <c r="BB228" i="19"/>
  <c r="BB229" i="19"/>
  <c r="BB230" i="19"/>
  <c r="BB231" i="19"/>
  <c r="BB232" i="19"/>
  <c r="BB233" i="19"/>
  <c r="BB234" i="19"/>
  <c r="BB235" i="19"/>
  <c r="BB236" i="19"/>
  <c r="BB237" i="19"/>
  <c r="BB238" i="19"/>
  <c r="BB239" i="19"/>
  <c r="BB240" i="19"/>
  <c r="BB241" i="19"/>
  <c r="BB242" i="19"/>
  <c r="BB243" i="19"/>
  <c r="BB244" i="19"/>
  <c r="BB245" i="19"/>
  <c r="BB246" i="19"/>
  <c r="BB247" i="19"/>
  <c r="BB248" i="19"/>
  <c r="BB249" i="19"/>
  <c r="BB250" i="19"/>
  <c r="BB251" i="19"/>
  <c r="BB252" i="19"/>
  <c r="BB253" i="19"/>
  <c r="BB254" i="19"/>
  <c r="BB255" i="19"/>
  <c r="BB256" i="19"/>
  <c r="BB257" i="19"/>
  <c r="BB258" i="19"/>
  <c r="BB259" i="19"/>
  <c r="BB260" i="19"/>
  <c r="BB261" i="19"/>
  <c r="BB262" i="19"/>
  <c r="BB263" i="19"/>
  <c r="BB264" i="19"/>
  <c r="BB265" i="19"/>
  <c r="BB266" i="19"/>
  <c r="BB267" i="19"/>
  <c r="BB268" i="19"/>
  <c r="BB269" i="19"/>
  <c r="BB270" i="19"/>
  <c r="BB271" i="19"/>
  <c r="BB272" i="19"/>
  <c r="BB273" i="19"/>
  <c r="BB274" i="19"/>
  <c r="BB275" i="19"/>
  <c r="BB276" i="19"/>
  <c r="BB277" i="19"/>
  <c r="BB278" i="19"/>
  <c r="BB279" i="19"/>
  <c r="BB280" i="19"/>
  <c r="BB281" i="19"/>
  <c r="BB282" i="19"/>
  <c r="BB283" i="19"/>
  <c r="BB284" i="19"/>
  <c r="BB285" i="19"/>
  <c r="BB286" i="19"/>
  <c r="BB287" i="19"/>
  <c r="BB288" i="19"/>
  <c r="BB289" i="19"/>
  <c r="BB290" i="19"/>
  <c r="BB291" i="19"/>
  <c r="BB292" i="19"/>
  <c r="BB293" i="19"/>
  <c r="BB294" i="19"/>
  <c r="BB295" i="19"/>
  <c r="BB296" i="19"/>
  <c r="BB297" i="19"/>
  <c r="BB298" i="19"/>
  <c r="BB299" i="19"/>
  <c r="BB300" i="19"/>
  <c r="BB301" i="19"/>
  <c r="BB302" i="19"/>
  <c r="BB303" i="19"/>
  <c r="BB304" i="19"/>
  <c r="BB305" i="19"/>
  <c r="BB306" i="19"/>
  <c r="BB307" i="19"/>
  <c r="BB308" i="19"/>
  <c r="BB309" i="19"/>
  <c r="BB310" i="19"/>
  <c r="BB311" i="19"/>
  <c r="BB312" i="19"/>
  <c r="BB313" i="19"/>
  <c r="BB314" i="19"/>
  <c r="BB315" i="19"/>
  <c r="BB316" i="19"/>
  <c r="BB317" i="19"/>
  <c r="BB318" i="19"/>
  <c r="BB319" i="19"/>
  <c r="BB320" i="19"/>
  <c r="BB321" i="19"/>
  <c r="BB322" i="19"/>
  <c r="BB323" i="19"/>
  <c r="BB324" i="19"/>
  <c r="BB325" i="19"/>
  <c r="BB326" i="19"/>
  <c r="BB327" i="19"/>
  <c r="BB328" i="19"/>
  <c r="BB329" i="19"/>
  <c r="BB330" i="19"/>
  <c r="BB331" i="19"/>
  <c r="BB332" i="19"/>
  <c r="BB333" i="19"/>
  <c r="BB334" i="19"/>
  <c r="BB335" i="19"/>
  <c r="BB336" i="19"/>
  <c r="BB337" i="19"/>
  <c r="BB338" i="19"/>
  <c r="BB339" i="19"/>
  <c r="BB340" i="19"/>
  <c r="BB341" i="19"/>
  <c r="BB342" i="19"/>
  <c r="BB343" i="19"/>
  <c r="BB344" i="19"/>
  <c r="BB345" i="19"/>
  <c r="BB346" i="19"/>
  <c r="BB347" i="19"/>
  <c r="BB348" i="19"/>
  <c r="BB349" i="19"/>
  <c r="BB350" i="19"/>
  <c r="BB351" i="19"/>
  <c r="BB352" i="19"/>
  <c r="BB353" i="19"/>
  <c r="BB354" i="19"/>
  <c r="BB355" i="19"/>
  <c r="BB356" i="19"/>
  <c r="BB357" i="19"/>
  <c r="BB358" i="19"/>
  <c r="BB359" i="19"/>
  <c r="BB360" i="19"/>
  <c r="BB361" i="19"/>
  <c r="BB362" i="19"/>
  <c r="BB363" i="19"/>
  <c r="BB364" i="19"/>
  <c r="BB365" i="19"/>
  <c r="BB366" i="19"/>
  <c r="BB367" i="19"/>
  <c r="BB368" i="19"/>
  <c r="BB369" i="19"/>
  <c r="BB370" i="19"/>
  <c r="BB371" i="19"/>
  <c r="BB372" i="19"/>
  <c r="BB373" i="19"/>
  <c r="BB374" i="19"/>
  <c r="BB375" i="19"/>
  <c r="BB376" i="19"/>
  <c r="BB377" i="19"/>
  <c r="BB378" i="19"/>
  <c r="BB379" i="19"/>
  <c r="BB380" i="19"/>
  <c r="BB381" i="19"/>
  <c r="BB382" i="19"/>
  <c r="BB383" i="19"/>
  <c r="BB384" i="19"/>
  <c r="BB385" i="19"/>
  <c r="BB386" i="19"/>
  <c r="BB387" i="19"/>
  <c r="BB388" i="19"/>
  <c r="BB389" i="19"/>
  <c r="BB390" i="19"/>
  <c r="BB391" i="19"/>
  <c r="BB392" i="19"/>
  <c r="BB393" i="19"/>
  <c r="BB394" i="19"/>
  <c r="BB395" i="19"/>
  <c r="BB396" i="19"/>
  <c r="BB397" i="19"/>
  <c r="BB398" i="19"/>
  <c r="BB399" i="19"/>
  <c r="BB400" i="19"/>
  <c r="BB401" i="19"/>
  <c r="BB402" i="19"/>
  <c r="BB403" i="19"/>
  <c r="BB404" i="19"/>
  <c r="BB405" i="19"/>
  <c r="BB406" i="19"/>
  <c r="BB407" i="19"/>
  <c r="BB408" i="19"/>
  <c r="BB409" i="19"/>
  <c r="BB410" i="19"/>
  <c r="BB411" i="19"/>
  <c r="BB412" i="19"/>
  <c r="BB413" i="19"/>
  <c r="BB414" i="19"/>
  <c r="BB415" i="19"/>
  <c r="BB416" i="19"/>
  <c r="BB417" i="19"/>
  <c r="BB418" i="19"/>
  <c r="BB419" i="19"/>
  <c r="BB420" i="19"/>
  <c r="BB421" i="19"/>
  <c r="BB422" i="19"/>
  <c r="BB423" i="19"/>
  <c r="BB424" i="19"/>
  <c r="BB425" i="19"/>
  <c r="BB426" i="19"/>
  <c r="BB427" i="19"/>
  <c r="BB428" i="19"/>
  <c r="BB429" i="19"/>
  <c r="BB430" i="19"/>
  <c r="BB431" i="19"/>
  <c r="BB432" i="19"/>
  <c r="BB433" i="19"/>
  <c r="BB434" i="19"/>
  <c r="BB435" i="19"/>
  <c r="BB436" i="19"/>
  <c r="BB437" i="19"/>
  <c r="BB438" i="19"/>
  <c r="BB439" i="19"/>
  <c r="BB440" i="19"/>
  <c r="BB441" i="19"/>
  <c r="BB442" i="19"/>
  <c r="BB443" i="19"/>
  <c r="BB444" i="19"/>
  <c r="BB445" i="19"/>
  <c r="BB446" i="19"/>
  <c r="BB447" i="19"/>
  <c r="BB448" i="19"/>
  <c r="BB449" i="19"/>
  <c r="BB450" i="19"/>
  <c r="BB451" i="19"/>
  <c r="BB452" i="19"/>
  <c r="BB453" i="19"/>
  <c r="BB454" i="19"/>
  <c r="BB455" i="19"/>
  <c r="BB456" i="19"/>
  <c r="BB457" i="19"/>
  <c r="BB458" i="19"/>
  <c r="BB459" i="19"/>
  <c r="BB460" i="19"/>
  <c r="BB461" i="19"/>
  <c r="BB462" i="19"/>
  <c r="BB463" i="19"/>
  <c r="BB464" i="19"/>
  <c r="BB465" i="19"/>
  <c r="BB466" i="19"/>
  <c r="BB467" i="19"/>
  <c r="BB468" i="19"/>
  <c r="BB469" i="19"/>
  <c r="BB470" i="19"/>
  <c r="BB471" i="19"/>
  <c r="BB472" i="19"/>
  <c r="BB473" i="19"/>
  <c r="BB474" i="19"/>
  <c r="BB475" i="19"/>
  <c r="BB476" i="19"/>
  <c r="BB477" i="19"/>
  <c r="BB478" i="19"/>
  <c r="BB479" i="19"/>
  <c r="BB480" i="19"/>
  <c r="BB481" i="19"/>
  <c r="BA92" i="19"/>
  <c r="BA93" i="19"/>
  <c r="BA94" i="19"/>
  <c r="BA95" i="19"/>
  <c r="BA96" i="19"/>
  <c r="BA97" i="19"/>
  <c r="BA98" i="19"/>
  <c r="BA99" i="19"/>
  <c r="BA100" i="19"/>
  <c r="BA101" i="19"/>
  <c r="BA102" i="19"/>
  <c r="BA103" i="19"/>
  <c r="BA104" i="19"/>
  <c r="BA105" i="19"/>
  <c r="BA106" i="19"/>
  <c r="BA107" i="19"/>
  <c r="BA108" i="19"/>
  <c r="BA109" i="19"/>
  <c r="BA110" i="19"/>
  <c r="BA111" i="19"/>
  <c r="BA112" i="19"/>
  <c r="BA113" i="19"/>
  <c r="BA114" i="19"/>
  <c r="BA115" i="19"/>
  <c r="BA116" i="19"/>
  <c r="BA117" i="19"/>
  <c r="BA118" i="19"/>
  <c r="BA119" i="19"/>
  <c r="BA120" i="19"/>
  <c r="BA121" i="19"/>
  <c r="BA122" i="19"/>
  <c r="BA123" i="19"/>
  <c r="BA124" i="19"/>
  <c r="BA125" i="19"/>
  <c r="BA126" i="19"/>
  <c r="BA127" i="19"/>
  <c r="BA128" i="19"/>
  <c r="BA129" i="19"/>
  <c r="BA130" i="19"/>
  <c r="BA131" i="19"/>
  <c r="BA132" i="19"/>
  <c r="BA133" i="19"/>
  <c r="BA134" i="19"/>
  <c r="BA135" i="19"/>
  <c r="BA136" i="19"/>
  <c r="BA137" i="19"/>
  <c r="BA138" i="19"/>
  <c r="BA139" i="19"/>
  <c r="BA140" i="19"/>
  <c r="BA141" i="19"/>
  <c r="BA142" i="19"/>
  <c r="BA143" i="19"/>
  <c r="BA144" i="19"/>
  <c r="BA145" i="19"/>
  <c r="BA146" i="19"/>
  <c r="BA147" i="19"/>
  <c r="BA148" i="19"/>
  <c r="BA149" i="19"/>
  <c r="BA150" i="19"/>
  <c r="BA151" i="19"/>
  <c r="BA152" i="19"/>
  <c r="BA153" i="19"/>
  <c r="BA154" i="19"/>
  <c r="BA155" i="19"/>
  <c r="BA156" i="19"/>
  <c r="BA157" i="19"/>
  <c r="BA158" i="19"/>
  <c r="BA159" i="19"/>
  <c r="BA160" i="19"/>
  <c r="BA161" i="19"/>
  <c r="BA162" i="19"/>
  <c r="BA163" i="19"/>
  <c r="BA164" i="19"/>
  <c r="BA165" i="19"/>
  <c r="BA166" i="19"/>
  <c r="BA167" i="19"/>
  <c r="BA168" i="19"/>
  <c r="BA169" i="19"/>
  <c r="BA170" i="19"/>
  <c r="BA171" i="19"/>
  <c r="BA172" i="19"/>
  <c r="BA173" i="19"/>
  <c r="BA174" i="19"/>
  <c r="BA175" i="19"/>
  <c r="BA176" i="19"/>
  <c r="BA177" i="19"/>
  <c r="BA178" i="19"/>
  <c r="BA179" i="19"/>
  <c r="BA180" i="19"/>
  <c r="BA181" i="19"/>
  <c r="BA182" i="19"/>
  <c r="BA183" i="19"/>
  <c r="BA184" i="19"/>
  <c r="BA185" i="19"/>
  <c r="BA186" i="19"/>
  <c r="BA187" i="19"/>
  <c r="BA188" i="19"/>
  <c r="BA189" i="19"/>
  <c r="BA190" i="19"/>
  <c r="BA191" i="19"/>
  <c r="BA192" i="19"/>
  <c r="BA193" i="19"/>
  <c r="BA194" i="19"/>
  <c r="BA195" i="19"/>
  <c r="BA196" i="19"/>
  <c r="BA197" i="19"/>
  <c r="BA198" i="19"/>
  <c r="BA199" i="19"/>
  <c r="BA200" i="19"/>
  <c r="BA201" i="19"/>
  <c r="BA202" i="19"/>
  <c r="BA203" i="19"/>
  <c r="BA204" i="19"/>
  <c r="BA205" i="19"/>
  <c r="BA206" i="19"/>
  <c r="BA207" i="19"/>
  <c r="BA208" i="19"/>
  <c r="BA209" i="19"/>
  <c r="BA210" i="19"/>
  <c r="BA211" i="19"/>
  <c r="BA212" i="19"/>
  <c r="BA213" i="19"/>
  <c r="BA214" i="19"/>
  <c r="BA215" i="19"/>
  <c r="BA216" i="19"/>
  <c r="BA217" i="19"/>
  <c r="BA218" i="19"/>
  <c r="BA219" i="19"/>
  <c r="BA220" i="19"/>
  <c r="BA221" i="19"/>
  <c r="BA222" i="19"/>
  <c r="BA223" i="19"/>
  <c r="BA224" i="19"/>
  <c r="BA225" i="19"/>
  <c r="BA226" i="19"/>
  <c r="BA227" i="19"/>
  <c r="BA228" i="19"/>
  <c r="BA229" i="19"/>
  <c r="BA230" i="19"/>
  <c r="BA231" i="19"/>
  <c r="BA232" i="19"/>
  <c r="BA233" i="19"/>
  <c r="BA234" i="19"/>
  <c r="BA235" i="19"/>
  <c r="BA236" i="19"/>
  <c r="BA237" i="19"/>
  <c r="BA238" i="19"/>
  <c r="BA239" i="19"/>
  <c r="BA240" i="19"/>
  <c r="BA241" i="19"/>
  <c r="BA242" i="19"/>
  <c r="BA243" i="19"/>
  <c r="BA244" i="19"/>
  <c r="BA245" i="19"/>
  <c r="BA246" i="19"/>
  <c r="BA247" i="19"/>
  <c r="BA248" i="19"/>
  <c r="BA249" i="19"/>
  <c r="BA250" i="19"/>
  <c r="BA251" i="19"/>
  <c r="BA252" i="19"/>
  <c r="BA253" i="19"/>
  <c r="BA254" i="19"/>
  <c r="BA255" i="19"/>
  <c r="BA256" i="19"/>
  <c r="BA257" i="19"/>
  <c r="BA258" i="19"/>
  <c r="BA259" i="19"/>
  <c r="BA260" i="19"/>
  <c r="BA261" i="19"/>
  <c r="BA262" i="19"/>
  <c r="BA263" i="19"/>
  <c r="BA264" i="19"/>
  <c r="BA265" i="19"/>
  <c r="BA266" i="19"/>
  <c r="BA267" i="19"/>
  <c r="BA268" i="19"/>
  <c r="BA269" i="19"/>
  <c r="BA270" i="19"/>
  <c r="BA271" i="19"/>
  <c r="BA272" i="19"/>
  <c r="BA273" i="19"/>
  <c r="BA274" i="19"/>
  <c r="BA275" i="19"/>
  <c r="BA276" i="19"/>
  <c r="BA277" i="19"/>
  <c r="BA278" i="19"/>
  <c r="BA279" i="19"/>
  <c r="BA280" i="19"/>
  <c r="BA281" i="19"/>
  <c r="BA282" i="19"/>
  <c r="BA283" i="19"/>
  <c r="BA284" i="19"/>
  <c r="BA285" i="19"/>
  <c r="BA286" i="19"/>
  <c r="BA287" i="19"/>
  <c r="BA288" i="19"/>
  <c r="BA289" i="19"/>
  <c r="BA290" i="19"/>
  <c r="BA291" i="19"/>
  <c r="BA292" i="19"/>
  <c r="BA293" i="19"/>
  <c r="BA294" i="19"/>
  <c r="BA295" i="19"/>
  <c r="BA296" i="19"/>
  <c r="BA297" i="19"/>
  <c r="BA298" i="19"/>
  <c r="BA299" i="19"/>
  <c r="BA300" i="19"/>
  <c r="BA301" i="19"/>
  <c r="BA302" i="19"/>
  <c r="BA303" i="19"/>
  <c r="BA304" i="19"/>
  <c r="BA305" i="19"/>
  <c r="BA306" i="19"/>
  <c r="BA307" i="19"/>
  <c r="BA308" i="19"/>
  <c r="BA309" i="19"/>
  <c r="BA310" i="19"/>
  <c r="BA311" i="19"/>
  <c r="BA312" i="19"/>
  <c r="BA313" i="19"/>
  <c r="BA314" i="19"/>
  <c r="BA315" i="19"/>
  <c r="BA316" i="19"/>
  <c r="BA317" i="19"/>
  <c r="BA318" i="19"/>
  <c r="BA319" i="19"/>
  <c r="BA320" i="19"/>
  <c r="BA321" i="19"/>
  <c r="BA322" i="19"/>
  <c r="BA323" i="19"/>
  <c r="BA324" i="19"/>
  <c r="BA325" i="19"/>
  <c r="BA326" i="19"/>
  <c r="BA327" i="19"/>
  <c r="BA328" i="19"/>
  <c r="BA329" i="19"/>
  <c r="BA330" i="19"/>
  <c r="BA331" i="19"/>
  <c r="BA332" i="19"/>
  <c r="BA333" i="19"/>
  <c r="BA334" i="19"/>
  <c r="BA335" i="19"/>
  <c r="BA336" i="19"/>
  <c r="BA337" i="19"/>
  <c r="BA338" i="19"/>
  <c r="BA339" i="19"/>
  <c r="BA340" i="19"/>
  <c r="BA341" i="19"/>
  <c r="BA342" i="19"/>
  <c r="BA343" i="19"/>
  <c r="BA344" i="19"/>
  <c r="BA345" i="19"/>
  <c r="BA346" i="19"/>
  <c r="BA347" i="19"/>
  <c r="BA348" i="19"/>
  <c r="BA349" i="19"/>
  <c r="BA350" i="19"/>
  <c r="BA351" i="19"/>
  <c r="BA352" i="19"/>
  <c r="BA353" i="19"/>
  <c r="BA354" i="19"/>
  <c r="BA355" i="19"/>
  <c r="BA356" i="19"/>
  <c r="BA357" i="19"/>
  <c r="BA358" i="19"/>
  <c r="BA359" i="19"/>
  <c r="BA360" i="19"/>
  <c r="BA361" i="19"/>
  <c r="BA362" i="19"/>
  <c r="BA363" i="19"/>
  <c r="BA364" i="19"/>
  <c r="BA365" i="19"/>
  <c r="BA366" i="19"/>
  <c r="BA367" i="19"/>
  <c r="BA368" i="19"/>
  <c r="BA369" i="19"/>
  <c r="BA370" i="19"/>
  <c r="BA371" i="19"/>
  <c r="BA372" i="19"/>
  <c r="BA373" i="19"/>
  <c r="BA374" i="19"/>
  <c r="BA375" i="19"/>
  <c r="BA376" i="19"/>
  <c r="BA377" i="19"/>
  <c r="BA378" i="19"/>
  <c r="BA379" i="19"/>
  <c r="BA380" i="19"/>
  <c r="BA381" i="19"/>
  <c r="BA382" i="19"/>
  <c r="BA383" i="19"/>
  <c r="BA384" i="19"/>
  <c r="BA385" i="19"/>
  <c r="BA386" i="19"/>
  <c r="BA387" i="19"/>
  <c r="BA388" i="19"/>
  <c r="BA389" i="19"/>
  <c r="BA390" i="19"/>
  <c r="BA391" i="19"/>
  <c r="BA392" i="19"/>
  <c r="BA393" i="19"/>
  <c r="BA394" i="19"/>
  <c r="BA395" i="19"/>
  <c r="BA396" i="19"/>
  <c r="BA397" i="19"/>
  <c r="BA398" i="19"/>
  <c r="BA399" i="19"/>
  <c r="BA400" i="19"/>
  <c r="BA401" i="19"/>
  <c r="BA402" i="19"/>
  <c r="BA403" i="19"/>
  <c r="BA404" i="19"/>
  <c r="BA405" i="19"/>
  <c r="BA406" i="19"/>
  <c r="BA407" i="19"/>
  <c r="BA408" i="19"/>
  <c r="BA409" i="19"/>
  <c r="BA410" i="19"/>
  <c r="BA411" i="19"/>
  <c r="BA412" i="19"/>
  <c r="BA413" i="19"/>
  <c r="BA414" i="19"/>
  <c r="BA415" i="19"/>
  <c r="BA416" i="19"/>
  <c r="BA417" i="19"/>
  <c r="BA418" i="19"/>
  <c r="BA419" i="19"/>
  <c r="BA420" i="19"/>
  <c r="BA421" i="19"/>
  <c r="BA422" i="19"/>
  <c r="BA423" i="19"/>
  <c r="BA424" i="19"/>
  <c r="BA425" i="19"/>
  <c r="BA426" i="19"/>
  <c r="BA427" i="19"/>
  <c r="BA428" i="19"/>
  <c r="BA429" i="19"/>
  <c r="BA430" i="19"/>
  <c r="BA431" i="19"/>
  <c r="BA432" i="19"/>
  <c r="BA433" i="19"/>
  <c r="BA434" i="19"/>
  <c r="BA435" i="19"/>
  <c r="BA436" i="19"/>
  <c r="BA437" i="19"/>
  <c r="BA438" i="19"/>
  <c r="BA439" i="19"/>
  <c r="BA440" i="19"/>
  <c r="BA441" i="19"/>
  <c r="BA442" i="19"/>
  <c r="BA443" i="19"/>
  <c r="BA444" i="19"/>
  <c r="BA445" i="19"/>
  <c r="BA446" i="19"/>
  <c r="BA447" i="19"/>
  <c r="BA448" i="19"/>
  <c r="BA449" i="19"/>
  <c r="BA450" i="19"/>
  <c r="BA451" i="19"/>
  <c r="BA452" i="19"/>
  <c r="BA453" i="19"/>
  <c r="BA454" i="19"/>
  <c r="BA455" i="19"/>
  <c r="BA456" i="19"/>
  <c r="BA457" i="19"/>
  <c r="BA458" i="19"/>
  <c r="BA459" i="19"/>
  <c r="BA460" i="19"/>
  <c r="BA461" i="19"/>
  <c r="BA462" i="19"/>
  <c r="BA463" i="19"/>
  <c r="BA464" i="19"/>
  <c r="BA465" i="19"/>
  <c r="BA466" i="19"/>
  <c r="BA467" i="19"/>
  <c r="BA468" i="19"/>
  <c r="BA469" i="19"/>
  <c r="BA470" i="19"/>
  <c r="BA471" i="19"/>
  <c r="BA472" i="19"/>
  <c r="BA473" i="19"/>
  <c r="BA474" i="19"/>
  <c r="BA475" i="19"/>
  <c r="BA476" i="19"/>
  <c r="BA477" i="19"/>
  <c r="BA478" i="19"/>
  <c r="BA479" i="19"/>
  <c r="BA480" i="19"/>
  <c r="BA481" i="19"/>
  <c r="AZ92" i="19"/>
  <c r="AZ93" i="19"/>
  <c r="AZ94" i="19"/>
  <c r="AZ95" i="19"/>
  <c r="AZ96" i="19"/>
  <c r="AZ97" i="19"/>
  <c r="AZ98" i="19"/>
  <c r="AZ99" i="19"/>
  <c r="AZ100" i="19"/>
  <c r="AZ101" i="19"/>
  <c r="AZ102" i="19"/>
  <c r="AZ103" i="19"/>
  <c r="AZ104" i="19"/>
  <c r="AZ105" i="19"/>
  <c r="AZ106" i="19"/>
  <c r="AZ107" i="19"/>
  <c r="AZ108" i="19"/>
  <c r="AZ109" i="19"/>
  <c r="AZ110" i="19"/>
  <c r="AZ111" i="19"/>
  <c r="AZ112" i="19"/>
  <c r="AZ113" i="19"/>
  <c r="AZ114" i="19"/>
  <c r="AZ115" i="19"/>
  <c r="AZ116" i="19"/>
  <c r="AZ117" i="19"/>
  <c r="AZ118" i="19"/>
  <c r="AZ119" i="19"/>
  <c r="AZ120" i="19"/>
  <c r="AZ121" i="19"/>
  <c r="AZ122" i="19"/>
  <c r="AZ123" i="19"/>
  <c r="AZ124" i="19"/>
  <c r="AZ125" i="19"/>
  <c r="AZ126" i="19"/>
  <c r="AZ127" i="19"/>
  <c r="AZ128" i="19"/>
  <c r="AZ129" i="19"/>
  <c r="AZ130" i="19"/>
  <c r="AZ131" i="19"/>
  <c r="AZ132" i="19"/>
  <c r="AZ133" i="19"/>
  <c r="AZ134" i="19"/>
  <c r="AZ135" i="19"/>
  <c r="AZ136" i="19"/>
  <c r="AZ137" i="19"/>
  <c r="AZ138" i="19"/>
  <c r="AZ139" i="19"/>
  <c r="AZ140" i="19"/>
  <c r="AZ141" i="19"/>
  <c r="AZ142" i="19"/>
  <c r="AZ143" i="19"/>
  <c r="AZ144" i="19"/>
  <c r="AZ145" i="19"/>
  <c r="AZ146" i="19"/>
  <c r="AZ147" i="19"/>
  <c r="AZ148" i="19"/>
  <c r="AZ149" i="19"/>
  <c r="AZ150" i="19"/>
  <c r="AZ151" i="19"/>
  <c r="AZ152" i="19"/>
  <c r="AZ153" i="19"/>
  <c r="AZ154" i="19"/>
  <c r="AZ155" i="19"/>
  <c r="AZ156" i="19"/>
  <c r="AZ157" i="19"/>
  <c r="AZ158" i="19"/>
  <c r="AZ159" i="19"/>
  <c r="AZ160" i="19"/>
  <c r="AZ161" i="19"/>
  <c r="AZ162" i="19"/>
  <c r="AZ163" i="19"/>
  <c r="AZ164" i="19"/>
  <c r="AZ165" i="19"/>
  <c r="AZ166" i="19"/>
  <c r="AZ167" i="19"/>
  <c r="AZ168" i="19"/>
  <c r="AZ169" i="19"/>
  <c r="AZ170" i="19"/>
  <c r="AZ171" i="19"/>
  <c r="AZ172" i="19"/>
  <c r="AZ173" i="19"/>
  <c r="AZ174" i="19"/>
  <c r="AZ175" i="19"/>
  <c r="AZ176" i="19"/>
  <c r="AZ177" i="19"/>
  <c r="AZ178" i="19"/>
  <c r="AZ179" i="19"/>
  <c r="AZ180" i="19"/>
  <c r="AZ181" i="19"/>
  <c r="AZ182" i="19"/>
  <c r="AZ183" i="19"/>
  <c r="AZ184" i="19"/>
  <c r="AZ185" i="19"/>
  <c r="AZ186" i="19"/>
  <c r="AZ187" i="19"/>
  <c r="AZ188" i="19"/>
  <c r="AZ189" i="19"/>
  <c r="AZ190" i="19"/>
  <c r="AZ191" i="19"/>
  <c r="AZ192" i="19"/>
  <c r="AZ193" i="19"/>
  <c r="AZ194" i="19"/>
  <c r="AZ195" i="19"/>
  <c r="AZ196" i="19"/>
  <c r="AZ197" i="19"/>
  <c r="AZ198" i="19"/>
  <c r="AZ199" i="19"/>
  <c r="AZ200" i="19"/>
  <c r="AZ201" i="19"/>
  <c r="AZ202" i="19"/>
  <c r="AZ203" i="19"/>
  <c r="AZ204" i="19"/>
  <c r="AZ205" i="19"/>
  <c r="AZ206" i="19"/>
  <c r="AZ207" i="19"/>
  <c r="AZ208" i="19"/>
  <c r="AZ209" i="19"/>
  <c r="AZ210" i="19"/>
  <c r="AZ211" i="19"/>
  <c r="AZ212" i="19"/>
  <c r="AZ213" i="19"/>
  <c r="AZ214" i="19"/>
  <c r="AZ215" i="19"/>
  <c r="AZ216" i="19"/>
  <c r="AZ217" i="19"/>
  <c r="AZ218" i="19"/>
  <c r="AZ219" i="19"/>
  <c r="AZ220" i="19"/>
  <c r="AZ221" i="19"/>
  <c r="AZ222" i="19"/>
  <c r="AZ223" i="19"/>
  <c r="AZ224" i="19"/>
  <c r="AZ225" i="19"/>
  <c r="AZ226" i="19"/>
  <c r="AZ227" i="19"/>
  <c r="AZ228" i="19"/>
  <c r="AZ229" i="19"/>
  <c r="AZ230" i="19"/>
  <c r="AZ231" i="19"/>
  <c r="AZ232" i="19"/>
  <c r="AZ233" i="19"/>
  <c r="AZ234" i="19"/>
  <c r="AZ235" i="19"/>
  <c r="AZ236" i="19"/>
  <c r="AZ237" i="19"/>
  <c r="AZ238" i="19"/>
  <c r="AZ239" i="19"/>
  <c r="AZ240" i="19"/>
  <c r="AZ241" i="19"/>
  <c r="AZ242" i="19"/>
  <c r="AZ243" i="19"/>
  <c r="AZ244" i="19"/>
  <c r="AZ245" i="19"/>
  <c r="AZ246" i="19"/>
  <c r="AZ247" i="19"/>
  <c r="AZ248" i="19"/>
  <c r="AZ249" i="19"/>
  <c r="AZ250" i="19"/>
  <c r="AZ251" i="19"/>
  <c r="AZ252" i="19"/>
  <c r="AZ253" i="19"/>
  <c r="AZ254" i="19"/>
  <c r="AZ255" i="19"/>
  <c r="AZ256" i="19"/>
  <c r="AZ257" i="19"/>
  <c r="AZ258" i="19"/>
  <c r="AZ259" i="19"/>
  <c r="AZ260" i="19"/>
  <c r="AZ261" i="19"/>
  <c r="AZ262" i="19"/>
  <c r="AZ263" i="19"/>
  <c r="AZ264" i="19"/>
  <c r="AZ265" i="19"/>
  <c r="AZ266" i="19"/>
  <c r="AZ267" i="19"/>
  <c r="AZ268" i="19"/>
  <c r="AZ269" i="19"/>
  <c r="AZ270" i="19"/>
  <c r="AZ271" i="19"/>
  <c r="AZ272" i="19"/>
  <c r="AZ273" i="19"/>
  <c r="AZ274" i="19"/>
  <c r="AZ275" i="19"/>
  <c r="AZ276" i="19"/>
  <c r="AZ277" i="19"/>
  <c r="AZ278" i="19"/>
  <c r="AZ279" i="19"/>
  <c r="AZ280" i="19"/>
  <c r="AZ281" i="19"/>
  <c r="AZ282" i="19"/>
  <c r="AZ283" i="19"/>
  <c r="AZ284" i="19"/>
  <c r="AZ285" i="19"/>
  <c r="AZ286" i="19"/>
  <c r="AZ287" i="19"/>
  <c r="AZ288" i="19"/>
  <c r="AZ289" i="19"/>
  <c r="AZ290" i="19"/>
  <c r="AZ291" i="19"/>
  <c r="AZ292" i="19"/>
  <c r="AZ293" i="19"/>
  <c r="AZ294" i="19"/>
  <c r="AZ295" i="19"/>
  <c r="AZ296" i="19"/>
  <c r="AZ297" i="19"/>
  <c r="AZ298" i="19"/>
  <c r="AZ299" i="19"/>
  <c r="AZ300" i="19"/>
  <c r="AZ301" i="19"/>
  <c r="AZ302" i="19"/>
  <c r="AZ303" i="19"/>
  <c r="AZ304" i="19"/>
  <c r="AZ305" i="19"/>
  <c r="AZ306" i="19"/>
  <c r="AZ307" i="19"/>
  <c r="AZ308" i="19"/>
  <c r="AZ309" i="19"/>
  <c r="AZ310" i="19"/>
  <c r="AZ311" i="19"/>
  <c r="AZ312" i="19"/>
  <c r="AZ313" i="19"/>
  <c r="AZ314" i="19"/>
  <c r="AZ315" i="19"/>
  <c r="AZ316" i="19"/>
  <c r="AZ317" i="19"/>
  <c r="AZ318" i="19"/>
  <c r="AZ319" i="19"/>
  <c r="AZ320" i="19"/>
  <c r="AZ321" i="19"/>
  <c r="AZ322" i="19"/>
  <c r="AZ323" i="19"/>
  <c r="AZ324" i="19"/>
  <c r="AZ325" i="19"/>
  <c r="AZ326" i="19"/>
  <c r="AZ327" i="19"/>
  <c r="AZ328" i="19"/>
  <c r="AZ329" i="19"/>
  <c r="AZ330" i="19"/>
  <c r="AZ331" i="19"/>
  <c r="AZ332" i="19"/>
  <c r="AZ333" i="19"/>
  <c r="AZ334" i="19"/>
  <c r="AZ335" i="19"/>
  <c r="AZ336" i="19"/>
  <c r="AZ337" i="19"/>
  <c r="AZ338" i="19"/>
  <c r="AZ339" i="19"/>
  <c r="AZ340" i="19"/>
  <c r="AZ341" i="19"/>
  <c r="AZ342" i="19"/>
  <c r="AZ343" i="19"/>
  <c r="AZ344" i="19"/>
  <c r="AZ345" i="19"/>
  <c r="AZ346" i="19"/>
  <c r="AZ347" i="19"/>
  <c r="AZ348" i="19"/>
  <c r="AZ349" i="19"/>
  <c r="AZ350" i="19"/>
  <c r="AZ351" i="19"/>
  <c r="AZ352" i="19"/>
  <c r="AZ353" i="19"/>
  <c r="AZ354" i="19"/>
  <c r="AZ355" i="19"/>
  <c r="AZ356" i="19"/>
  <c r="AZ357" i="19"/>
  <c r="AZ358" i="19"/>
  <c r="AZ359" i="19"/>
  <c r="AZ360" i="19"/>
  <c r="AZ361" i="19"/>
  <c r="AZ362" i="19"/>
  <c r="AZ363" i="19"/>
  <c r="AZ364" i="19"/>
  <c r="AZ365" i="19"/>
  <c r="AZ366" i="19"/>
  <c r="AZ367" i="19"/>
  <c r="AZ368" i="19"/>
  <c r="AZ369" i="19"/>
  <c r="AZ370" i="19"/>
  <c r="AZ371" i="19"/>
  <c r="AZ372" i="19"/>
  <c r="AZ373" i="19"/>
  <c r="AZ374" i="19"/>
  <c r="AZ375" i="19"/>
  <c r="AZ376" i="19"/>
  <c r="AZ377" i="19"/>
  <c r="AZ378" i="19"/>
  <c r="AZ379" i="19"/>
  <c r="AZ380" i="19"/>
  <c r="AZ381" i="19"/>
  <c r="AZ382" i="19"/>
  <c r="AZ383" i="19"/>
  <c r="AZ384" i="19"/>
  <c r="AZ385" i="19"/>
  <c r="AZ386" i="19"/>
  <c r="AZ387" i="19"/>
  <c r="AZ388" i="19"/>
  <c r="AZ389" i="19"/>
  <c r="AZ390" i="19"/>
  <c r="AZ391" i="19"/>
  <c r="AZ392" i="19"/>
  <c r="AZ393" i="19"/>
  <c r="AZ394" i="19"/>
  <c r="AZ395" i="19"/>
  <c r="AZ396" i="19"/>
  <c r="AZ397" i="19"/>
  <c r="AZ398" i="19"/>
  <c r="AZ399" i="19"/>
  <c r="AZ400" i="19"/>
  <c r="AZ401" i="19"/>
  <c r="AZ402" i="19"/>
  <c r="AZ403" i="19"/>
  <c r="AZ404" i="19"/>
  <c r="AZ405" i="19"/>
  <c r="AZ406" i="19"/>
  <c r="AZ407" i="19"/>
  <c r="AZ408" i="19"/>
  <c r="AZ409" i="19"/>
  <c r="AZ410" i="19"/>
  <c r="AZ411" i="19"/>
  <c r="AZ412" i="19"/>
  <c r="AZ413" i="19"/>
  <c r="AZ414" i="19"/>
  <c r="AZ415" i="19"/>
  <c r="AZ416" i="19"/>
  <c r="AZ417" i="19"/>
  <c r="AZ418" i="19"/>
  <c r="AZ419" i="19"/>
  <c r="AZ420" i="19"/>
  <c r="AZ421" i="19"/>
  <c r="AZ422" i="19"/>
  <c r="AZ423" i="19"/>
  <c r="AZ424" i="19"/>
  <c r="AZ425" i="19"/>
  <c r="AZ426" i="19"/>
  <c r="AZ427" i="19"/>
  <c r="AZ428" i="19"/>
  <c r="AZ429" i="19"/>
  <c r="AZ430" i="19"/>
  <c r="AZ431" i="19"/>
  <c r="AZ432" i="19"/>
  <c r="AZ433" i="19"/>
  <c r="AZ434" i="19"/>
  <c r="AZ435" i="19"/>
  <c r="AZ436" i="19"/>
  <c r="AZ437" i="19"/>
  <c r="AZ438" i="19"/>
  <c r="AZ439" i="19"/>
  <c r="AZ440" i="19"/>
  <c r="AZ441" i="19"/>
  <c r="AZ442" i="19"/>
  <c r="AZ443" i="19"/>
  <c r="AZ444" i="19"/>
  <c r="AZ445" i="19"/>
  <c r="AZ446" i="19"/>
  <c r="AZ447" i="19"/>
  <c r="AZ448" i="19"/>
  <c r="AZ449" i="19"/>
  <c r="AZ450" i="19"/>
  <c r="AZ451" i="19"/>
  <c r="AZ452" i="19"/>
  <c r="AZ453" i="19"/>
  <c r="AZ454" i="19"/>
  <c r="AZ455" i="19"/>
  <c r="AZ456" i="19"/>
  <c r="AZ457" i="19"/>
  <c r="AZ458" i="19"/>
  <c r="AZ459" i="19"/>
  <c r="AZ460" i="19"/>
  <c r="AZ461" i="19"/>
  <c r="AZ462" i="19"/>
  <c r="AZ463" i="19"/>
  <c r="AZ464" i="19"/>
  <c r="AZ465" i="19"/>
  <c r="AZ466" i="19"/>
  <c r="AZ467" i="19"/>
  <c r="AZ468" i="19"/>
  <c r="AZ469" i="19"/>
  <c r="AZ470" i="19"/>
  <c r="AZ471" i="19"/>
  <c r="AZ472" i="19"/>
  <c r="AZ473" i="19"/>
  <c r="AZ474" i="19"/>
  <c r="AZ475" i="19"/>
  <c r="AZ476" i="19"/>
  <c r="AZ477" i="19"/>
  <c r="AZ478" i="19"/>
  <c r="AZ479" i="19"/>
  <c r="AZ480" i="19"/>
  <c r="AZ481" i="19"/>
  <c r="AY92" i="19"/>
  <c r="AY93" i="19"/>
  <c r="AY94" i="19"/>
  <c r="AY95" i="19"/>
  <c r="AY96" i="19"/>
  <c r="AY97" i="19"/>
  <c r="AY98" i="19"/>
  <c r="AY99" i="19"/>
  <c r="AY100" i="19"/>
  <c r="AY101" i="19"/>
  <c r="AY102" i="19"/>
  <c r="AY103" i="19"/>
  <c r="AY104" i="19"/>
  <c r="AY105" i="19"/>
  <c r="AY106" i="19"/>
  <c r="AY107" i="19"/>
  <c r="AY108" i="19"/>
  <c r="AY109" i="19"/>
  <c r="AY110" i="19"/>
  <c r="AY111" i="19"/>
  <c r="AY112" i="19"/>
  <c r="AY113" i="19"/>
  <c r="AY114" i="19"/>
  <c r="AY115" i="19"/>
  <c r="AY116" i="19"/>
  <c r="AY117" i="19"/>
  <c r="AY118" i="19"/>
  <c r="AY119" i="19"/>
  <c r="AY120" i="19"/>
  <c r="AY121" i="19"/>
  <c r="AY122" i="19"/>
  <c r="AY123" i="19"/>
  <c r="AY124" i="19"/>
  <c r="AY125" i="19"/>
  <c r="AY126" i="19"/>
  <c r="AY127" i="19"/>
  <c r="AY128" i="19"/>
  <c r="AY129" i="19"/>
  <c r="AY130" i="19"/>
  <c r="AY131" i="19"/>
  <c r="AY132" i="19"/>
  <c r="AY133" i="19"/>
  <c r="AY134" i="19"/>
  <c r="AY135" i="19"/>
  <c r="AY136" i="19"/>
  <c r="AY137" i="19"/>
  <c r="AY138" i="19"/>
  <c r="AY139" i="19"/>
  <c r="AY140" i="19"/>
  <c r="AY141" i="19"/>
  <c r="AY142" i="19"/>
  <c r="AY143" i="19"/>
  <c r="AY144" i="19"/>
  <c r="AY145" i="19"/>
  <c r="AY146" i="19"/>
  <c r="AY147" i="19"/>
  <c r="AY148" i="19"/>
  <c r="AY149" i="19"/>
  <c r="AY150" i="19"/>
  <c r="AY151" i="19"/>
  <c r="AY152" i="19"/>
  <c r="AY153" i="19"/>
  <c r="AY154" i="19"/>
  <c r="AY155" i="19"/>
  <c r="AY156" i="19"/>
  <c r="AY157" i="19"/>
  <c r="AY158" i="19"/>
  <c r="AY159" i="19"/>
  <c r="AY160" i="19"/>
  <c r="AY161" i="19"/>
  <c r="AY162" i="19"/>
  <c r="AY163" i="19"/>
  <c r="AY164" i="19"/>
  <c r="AY165" i="19"/>
  <c r="AY166" i="19"/>
  <c r="AY167" i="19"/>
  <c r="AY168" i="19"/>
  <c r="AY169" i="19"/>
  <c r="AY170" i="19"/>
  <c r="AY171" i="19"/>
  <c r="AY172" i="19"/>
  <c r="AY173" i="19"/>
  <c r="AY174" i="19"/>
  <c r="AY175" i="19"/>
  <c r="AY176" i="19"/>
  <c r="AY177" i="19"/>
  <c r="AY178" i="19"/>
  <c r="AY179" i="19"/>
  <c r="AY180" i="19"/>
  <c r="AY181" i="19"/>
  <c r="AY182" i="19"/>
  <c r="AY183" i="19"/>
  <c r="AY184" i="19"/>
  <c r="AY185" i="19"/>
  <c r="AY186" i="19"/>
  <c r="AY187" i="19"/>
  <c r="AY188" i="19"/>
  <c r="AY189" i="19"/>
  <c r="AY190" i="19"/>
  <c r="AY191" i="19"/>
  <c r="AY192" i="19"/>
  <c r="AY193" i="19"/>
  <c r="AY194" i="19"/>
  <c r="AY195" i="19"/>
  <c r="AY196" i="19"/>
  <c r="AY197" i="19"/>
  <c r="AY198" i="19"/>
  <c r="AY199" i="19"/>
  <c r="AY200" i="19"/>
  <c r="AY201" i="19"/>
  <c r="AY202" i="19"/>
  <c r="AY203" i="19"/>
  <c r="AY204" i="19"/>
  <c r="AY205" i="19"/>
  <c r="AY206" i="19"/>
  <c r="AY207" i="19"/>
  <c r="AY208" i="19"/>
  <c r="AY209" i="19"/>
  <c r="AY210" i="19"/>
  <c r="AY211" i="19"/>
  <c r="AY212" i="19"/>
  <c r="AY213" i="19"/>
  <c r="AY214" i="19"/>
  <c r="AY215" i="19"/>
  <c r="AY216" i="19"/>
  <c r="AY217" i="19"/>
  <c r="AY218" i="19"/>
  <c r="AY219" i="19"/>
  <c r="AY220" i="19"/>
  <c r="AY221" i="19"/>
  <c r="AY222" i="19"/>
  <c r="AY223" i="19"/>
  <c r="AY224" i="19"/>
  <c r="AY225" i="19"/>
  <c r="AY226" i="19"/>
  <c r="AY227" i="19"/>
  <c r="AY228" i="19"/>
  <c r="AY229" i="19"/>
  <c r="AY230" i="19"/>
  <c r="AY231" i="19"/>
  <c r="AY232" i="19"/>
  <c r="AY233" i="19"/>
  <c r="AY234" i="19"/>
  <c r="AY235" i="19"/>
  <c r="AY236" i="19"/>
  <c r="AY237" i="19"/>
  <c r="AY238" i="19"/>
  <c r="AY239" i="19"/>
  <c r="AY240" i="19"/>
  <c r="AY241" i="19"/>
  <c r="AY242" i="19"/>
  <c r="AY243" i="19"/>
  <c r="AY244" i="19"/>
  <c r="AY245" i="19"/>
  <c r="AY246" i="19"/>
  <c r="AY247" i="19"/>
  <c r="AY248" i="19"/>
  <c r="AY249" i="19"/>
  <c r="AY250" i="19"/>
  <c r="AY251" i="19"/>
  <c r="AY252" i="19"/>
  <c r="AY253" i="19"/>
  <c r="AY254" i="19"/>
  <c r="AY255" i="19"/>
  <c r="AY256" i="19"/>
  <c r="AY257" i="19"/>
  <c r="AY258" i="19"/>
  <c r="AY259" i="19"/>
  <c r="AY260" i="19"/>
  <c r="AY261" i="19"/>
  <c r="AY262" i="19"/>
  <c r="AY263" i="19"/>
  <c r="AY264" i="19"/>
  <c r="AY265" i="19"/>
  <c r="AY266" i="19"/>
  <c r="AY267" i="19"/>
  <c r="AY268" i="19"/>
  <c r="AY269" i="19"/>
  <c r="AY270" i="19"/>
  <c r="AY271" i="19"/>
  <c r="AY272" i="19"/>
  <c r="AY273" i="19"/>
  <c r="AY274" i="19"/>
  <c r="AY275" i="19"/>
  <c r="AY276" i="19"/>
  <c r="AY277" i="19"/>
  <c r="AY278" i="19"/>
  <c r="AY279" i="19"/>
  <c r="AY280" i="19"/>
  <c r="AY281" i="19"/>
  <c r="AY282" i="19"/>
  <c r="AY283" i="19"/>
  <c r="AY284" i="19"/>
  <c r="AY285" i="19"/>
  <c r="AY286" i="19"/>
  <c r="AY287" i="19"/>
  <c r="AY288" i="19"/>
  <c r="AY289" i="19"/>
  <c r="AY290" i="19"/>
  <c r="AY291" i="19"/>
  <c r="AY292" i="19"/>
  <c r="AY293" i="19"/>
  <c r="AY294" i="19"/>
  <c r="AY295" i="19"/>
  <c r="AY296" i="19"/>
  <c r="AY297" i="19"/>
  <c r="AY298" i="19"/>
  <c r="AY299" i="19"/>
  <c r="AY300" i="19"/>
  <c r="AY301" i="19"/>
  <c r="AY302" i="19"/>
  <c r="AY303" i="19"/>
  <c r="AY304" i="19"/>
  <c r="AY305" i="19"/>
  <c r="AY306" i="19"/>
  <c r="AY307" i="19"/>
  <c r="AY308" i="19"/>
  <c r="AY309" i="19"/>
  <c r="AY310" i="19"/>
  <c r="AY311" i="19"/>
  <c r="AY312" i="19"/>
  <c r="AY313" i="19"/>
  <c r="AY314" i="19"/>
  <c r="AY315" i="19"/>
  <c r="AY316" i="19"/>
  <c r="AY317" i="19"/>
  <c r="AY318" i="19"/>
  <c r="AY319" i="19"/>
  <c r="AY320" i="19"/>
  <c r="AY321" i="19"/>
  <c r="AY322" i="19"/>
  <c r="AY323" i="19"/>
  <c r="AY324" i="19"/>
  <c r="AY325" i="19"/>
  <c r="AY326" i="19"/>
  <c r="AY327" i="19"/>
  <c r="AY328" i="19"/>
  <c r="AY329" i="19"/>
  <c r="AY330" i="19"/>
  <c r="AY331" i="19"/>
  <c r="AY332" i="19"/>
  <c r="AY333" i="19"/>
  <c r="AY334" i="19"/>
  <c r="AY335" i="19"/>
  <c r="AY336" i="19"/>
  <c r="AY337" i="19"/>
  <c r="AY338" i="19"/>
  <c r="AY339" i="19"/>
  <c r="AY340" i="19"/>
  <c r="AY341" i="19"/>
  <c r="AY342" i="19"/>
  <c r="AY343" i="19"/>
  <c r="AY344" i="19"/>
  <c r="AY345" i="19"/>
  <c r="AY346" i="19"/>
  <c r="AY347" i="19"/>
  <c r="AY348" i="19"/>
  <c r="AY349" i="19"/>
  <c r="AY350" i="19"/>
  <c r="AY351" i="19"/>
  <c r="AY352" i="19"/>
  <c r="AY353" i="19"/>
  <c r="AY354" i="19"/>
  <c r="AY355" i="19"/>
  <c r="AY356" i="19"/>
  <c r="AY357" i="19"/>
  <c r="AY358" i="19"/>
  <c r="AY359" i="19"/>
  <c r="AY360" i="19"/>
  <c r="AY361" i="19"/>
  <c r="AY362" i="19"/>
  <c r="AY363" i="19"/>
  <c r="AY364" i="19"/>
  <c r="AY365" i="19"/>
  <c r="AY366" i="19"/>
  <c r="AY367" i="19"/>
  <c r="AY368" i="19"/>
  <c r="AY369" i="19"/>
  <c r="AY370" i="19"/>
  <c r="AY371" i="19"/>
  <c r="AY372" i="19"/>
  <c r="AY373" i="19"/>
  <c r="AY374" i="19"/>
  <c r="AY375" i="19"/>
  <c r="AY376" i="19"/>
  <c r="AY377" i="19"/>
  <c r="AY378" i="19"/>
  <c r="AY379" i="19"/>
  <c r="AY380" i="19"/>
  <c r="AY381" i="19"/>
  <c r="AY382" i="19"/>
  <c r="AY383" i="19"/>
  <c r="AY384" i="19"/>
  <c r="AY385" i="19"/>
  <c r="AY386" i="19"/>
  <c r="AY387" i="19"/>
  <c r="AY388" i="19"/>
  <c r="AY389" i="19"/>
  <c r="AY390" i="19"/>
  <c r="AY391" i="19"/>
  <c r="AY392" i="19"/>
  <c r="AY393" i="19"/>
  <c r="AY394" i="19"/>
  <c r="AY395" i="19"/>
  <c r="AY396" i="19"/>
  <c r="AY397" i="19"/>
  <c r="AY398" i="19"/>
  <c r="AY399" i="19"/>
  <c r="AY400" i="19"/>
  <c r="AY401" i="19"/>
  <c r="AY402" i="19"/>
  <c r="AY403" i="19"/>
  <c r="AY404" i="19"/>
  <c r="AY405" i="19"/>
  <c r="AY406" i="19"/>
  <c r="AY407" i="19"/>
  <c r="AY408" i="19"/>
  <c r="AY409" i="19"/>
  <c r="AY410" i="19"/>
  <c r="AY411" i="19"/>
  <c r="AY412" i="19"/>
  <c r="AY413" i="19"/>
  <c r="AY414" i="19"/>
  <c r="AY415" i="19"/>
  <c r="AY416" i="19"/>
  <c r="AY417" i="19"/>
  <c r="AY418" i="19"/>
  <c r="AY419" i="19"/>
  <c r="AY420" i="19"/>
  <c r="AY421" i="19"/>
  <c r="AY422" i="19"/>
  <c r="AY423" i="19"/>
  <c r="AY424" i="19"/>
  <c r="AY425" i="19"/>
  <c r="AY426" i="19"/>
  <c r="AY427" i="19"/>
  <c r="AY428" i="19"/>
  <c r="AY429" i="19"/>
  <c r="AY430" i="19"/>
  <c r="AY431" i="19"/>
  <c r="AY432" i="19"/>
  <c r="AY433" i="19"/>
  <c r="AY434" i="19"/>
  <c r="AY435" i="19"/>
  <c r="AY436" i="19"/>
  <c r="AY437" i="19"/>
  <c r="AY438" i="19"/>
  <c r="AY439" i="19"/>
  <c r="AY440" i="19"/>
  <c r="AY441" i="19"/>
  <c r="AY442" i="19"/>
  <c r="AY443" i="19"/>
  <c r="AY444" i="19"/>
  <c r="AY445" i="19"/>
  <c r="AY446" i="19"/>
  <c r="AY447" i="19"/>
  <c r="AY448" i="19"/>
  <c r="AY449" i="19"/>
  <c r="AY450" i="19"/>
  <c r="AY451" i="19"/>
  <c r="AY452" i="19"/>
  <c r="AY453" i="19"/>
  <c r="AY454" i="19"/>
  <c r="AY455" i="19"/>
  <c r="AY456" i="19"/>
  <c r="AY457" i="19"/>
  <c r="AY458" i="19"/>
  <c r="AY459" i="19"/>
  <c r="AY460" i="19"/>
  <c r="AY461" i="19"/>
  <c r="AY462" i="19"/>
  <c r="AY463" i="19"/>
  <c r="AY464" i="19"/>
  <c r="AY465" i="19"/>
  <c r="AY466" i="19"/>
  <c r="AY467" i="19"/>
  <c r="AY468" i="19"/>
  <c r="AY469" i="19"/>
  <c r="AY470" i="19"/>
  <c r="AY471" i="19"/>
  <c r="AY472" i="19"/>
  <c r="AY473" i="19"/>
  <c r="AY474" i="19"/>
  <c r="AY475" i="19"/>
  <c r="AY476" i="19"/>
  <c r="AY477" i="19"/>
  <c r="AY478" i="19"/>
  <c r="AY479" i="19"/>
  <c r="AY480" i="19"/>
  <c r="AY481" i="19"/>
  <c r="AX92" i="19"/>
  <c r="AX93" i="19"/>
  <c r="AX94" i="19"/>
  <c r="AX95" i="19"/>
  <c r="AX96" i="19"/>
  <c r="AX97" i="19"/>
  <c r="AX98" i="19"/>
  <c r="AX99" i="19"/>
  <c r="AX100" i="19"/>
  <c r="AX101" i="19"/>
  <c r="AX102" i="19"/>
  <c r="AX103" i="19"/>
  <c r="AX104" i="19"/>
  <c r="AX105" i="19"/>
  <c r="AX106" i="19"/>
  <c r="AX107" i="19"/>
  <c r="AX108" i="19"/>
  <c r="AX109" i="19"/>
  <c r="AX110" i="19"/>
  <c r="AX111" i="19"/>
  <c r="AX112" i="19"/>
  <c r="AX113" i="19"/>
  <c r="AX114" i="19"/>
  <c r="AX115" i="19"/>
  <c r="AX116" i="19"/>
  <c r="AX117" i="19"/>
  <c r="AX118" i="19"/>
  <c r="AX119" i="19"/>
  <c r="AX120" i="19"/>
  <c r="AX121" i="19"/>
  <c r="AX122" i="19"/>
  <c r="AX123" i="19"/>
  <c r="AX124" i="19"/>
  <c r="AX125" i="19"/>
  <c r="AX126" i="19"/>
  <c r="AX127" i="19"/>
  <c r="AX128" i="19"/>
  <c r="AX129" i="19"/>
  <c r="AX130" i="19"/>
  <c r="AX131" i="19"/>
  <c r="AX132" i="19"/>
  <c r="AX133" i="19"/>
  <c r="AX134" i="19"/>
  <c r="AX135" i="19"/>
  <c r="AX136" i="19"/>
  <c r="AX137" i="19"/>
  <c r="AX138" i="19"/>
  <c r="AX139" i="19"/>
  <c r="AX140" i="19"/>
  <c r="AX141" i="19"/>
  <c r="AX142" i="19"/>
  <c r="AX143" i="19"/>
  <c r="AX144" i="19"/>
  <c r="AX145" i="19"/>
  <c r="AX146" i="19"/>
  <c r="AX147" i="19"/>
  <c r="AX148" i="19"/>
  <c r="AX149" i="19"/>
  <c r="AX150" i="19"/>
  <c r="AX151" i="19"/>
  <c r="AX152" i="19"/>
  <c r="AX153" i="19"/>
  <c r="AX154" i="19"/>
  <c r="AX155" i="19"/>
  <c r="AX156" i="19"/>
  <c r="AX157" i="19"/>
  <c r="AX158" i="19"/>
  <c r="AX159" i="19"/>
  <c r="AX160" i="19"/>
  <c r="AX161" i="19"/>
  <c r="AX162" i="19"/>
  <c r="AX163" i="19"/>
  <c r="AX164" i="19"/>
  <c r="AX165" i="19"/>
  <c r="AX166" i="19"/>
  <c r="AX167" i="19"/>
  <c r="AX168" i="19"/>
  <c r="AX169" i="19"/>
  <c r="AX170" i="19"/>
  <c r="AX171" i="19"/>
  <c r="AX172" i="19"/>
  <c r="AX173" i="19"/>
  <c r="AX174" i="19"/>
  <c r="AX175" i="19"/>
  <c r="AX176" i="19"/>
  <c r="AX177" i="19"/>
  <c r="AX178" i="19"/>
  <c r="AX179" i="19"/>
  <c r="AX180" i="19"/>
  <c r="AX181" i="19"/>
  <c r="AX182" i="19"/>
  <c r="AX183" i="19"/>
  <c r="AX184" i="19"/>
  <c r="AX185" i="19"/>
  <c r="AX186" i="19"/>
  <c r="AX187" i="19"/>
  <c r="AX188" i="19"/>
  <c r="AX189" i="19"/>
  <c r="AX190" i="19"/>
  <c r="AX191" i="19"/>
  <c r="AX192" i="19"/>
  <c r="AX193" i="19"/>
  <c r="AX194" i="19"/>
  <c r="AX195" i="19"/>
  <c r="AX196" i="19"/>
  <c r="AX197" i="19"/>
  <c r="AX198" i="19"/>
  <c r="AX199" i="19"/>
  <c r="AX200" i="19"/>
  <c r="AX201" i="19"/>
  <c r="AX202" i="19"/>
  <c r="AX203" i="19"/>
  <c r="AX204" i="19"/>
  <c r="AX205" i="19"/>
  <c r="AX206" i="19"/>
  <c r="AX207" i="19"/>
  <c r="AX208" i="19"/>
  <c r="AX209" i="19"/>
  <c r="AX210" i="19"/>
  <c r="AX211" i="19"/>
  <c r="AX212" i="19"/>
  <c r="AX213" i="19"/>
  <c r="AX214" i="19"/>
  <c r="AX215" i="19"/>
  <c r="AX216" i="19"/>
  <c r="AX217" i="19"/>
  <c r="AX218" i="19"/>
  <c r="AX219" i="19"/>
  <c r="AX220" i="19"/>
  <c r="AX221" i="19"/>
  <c r="AX222" i="19"/>
  <c r="AX223" i="19"/>
  <c r="AX224" i="19"/>
  <c r="AX225" i="19"/>
  <c r="AX226" i="19"/>
  <c r="AX227" i="19"/>
  <c r="AX228" i="19"/>
  <c r="AX229" i="19"/>
  <c r="AX230" i="19"/>
  <c r="AX231" i="19"/>
  <c r="AX232" i="19"/>
  <c r="AX233" i="19"/>
  <c r="AX234" i="19"/>
  <c r="AX235" i="19"/>
  <c r="AX236" i="19"/>
  <c r="AX237" i="19"/>
  <c r="AX238" i="19"/>
  <c r="AX239" i="19"/>
  <c r="AX240" i="19"/>
  <c r="AX241" i="19"/>
  <c r="AX242" i="19"/>
  <c r="AX243" i="19"/>
  <c r="AX244" i="19"/>
  <c r="AX245" i="19"/>
  <c r="AX246" i="19"/>
  <c r="AX247" i="19"/>
  <c r="AX248" i="19"/>
  <c r="AX249" i="19"/>
  <c r="AX250" i="19"/>
  <c r="AX251" i="19"/>
  <c r="AX252" i="19"/>
  <c r="AX253" i="19"/>
  <c r="AX254" i="19"/>
  <c r="AX255" i="19"/>
  <c r="AX256" i="19"/>
  <c r="AX257" i="19"/>
  <c r="AX258" i="19"/>
  <c r="AX259" i="19"/>
  <c r="AX260" i="19"/>
  <c r="AX261" i="19"/>
  <c r="AX262" i="19"/>
  <c r="AX263" i="19"/>
  <c r="AX264" i="19"/>
  <c r="AX265" i="19"/>
  <c r="AX266" i="19"/>
  <c r="AX267" i="19"/>
  <c r="AX268" i="19"/>
  <c r="AX269" i="19"/>
  <c r="AX270" i="19"/>
  <c r="AX271" i="19"/>
  <c r="AX272" i="19"/>
  <c r="AX273" i="19"/>
  <c r="AX274" i="19"/>
  <c r="AX275" i="19"/>
  <c r="AX276" i="19"/>
  <c r="AX277" i="19"/>
  <c r="AX278" i="19"/>
  <c r="AX279" i="19"/>
  <c r="AX280" i="19"/>
  <c r="AX281" i="19"/>
  <c r="AX282" i="19"/>
  <c r="AX283" i="19"/>
  <c r="AX284" i="19"/>
  <c r="AX285" i="19"/>
  <c r="AX286" i="19"/>
  <c r="AX287" i="19"/>
  <c r="AX288" i="19"/>
  <c r="AX289" i="19"/>
  <c r="AX290" i="19"/>
  <c r="AX291" i="19"/>
  <c r="AX292" i="19"/>
  <c r="AX293" i="19"/>
  <c r="AX294" i="19"/>
  <c r="AX295" i="19"/>
  <c r="AX296" i="19"/>
  <c r="AX297" i="19"/>
  <c r="AX298" i="19"/>
  <c r="AX299" i="19"/>
  <c r="AX300" i="19"/>
  <c r="AX301" i="19"/>
  <c r="AX302" i="19"/>
  <c r="AX303" i="19"/>
  <c r="AX304" i="19"/>
  <c r="AX305" i="19"/>
  <c r="AX306" i="19"/>
  <c r="AX307" i="19"/>
  <c r="AX308" i="19"/>
  <c r="AX309" i="19"/>
  <c r="AX310" i="19"/>
  <c r="AX311" i="19"/>
  <c r="AX312" i="19"/>
  <c r="AX313" i="19"/>
  <c r="AX314" i="19"/>
  <c r="AX315" i="19"/>
  <c r="AX316" i="19"/>
  <c r="AX317" i="19"/>
  <c r="AX318" i="19"/>
  <c r="AX319" i="19"/>
  <c r="AX320" i="19"/>
  <c r="AX321" i="19"/>
  <c r="AX322" i="19"/>
  <c r="AX323" i="19"/>
  <c r="AX324" i="19"/>
  <c r="AX325" i="19"/>
  <c r="AX326" i="19"/>
  <c r="AX327" i="19"/>
  <c r="AX328" i="19"/>
  <c r="AX329" i="19"/>
  <c r="AX330" i="19"/>
  <c r="AX331" i="19"/>
  <c r="AX332" i="19"/>
  <c r="AX333" i="19"/>
  <c r="AX334" i="19"/>
  <c r="AX335" i="19"/>
  <c r="AX336" i="19"/>
  <c r="AX337" i="19"/>
  <c r="AX338" i="19"/>
  <c r="AX339" i="19"/>
  <c r="AX340" i="19"/>
  <c r="AX341" i="19"/>
  <c r="AX342" i="19"/>
  <c r="AX343" i="19"/>
  <c r="AX344" i="19"/>
  <c r="AX345" i="19"/>
  <c r="AX346" i="19"/>
  <c r="AX347" i="19"/>
  <c r="AX348" i="19"/>
  <c r="AX349" i="19"/>
  <c r="AX350" i="19"/>
  <c r="AX351" i="19"/>
  <c r="AX352" i="19"/>
  <c r="AX353" i="19"/>
  <c r="AX354" i="19"/>
  <c r="AX355" i="19"/>
  <c r="AX356" i="19"/>
  <c r="AX357" i="19"/>
  <c r="AX358" i="19"/>
  <c r="AX359" i="19"/>
  <c r="AX360" i="19"/>
  <c r="AX361" i="19"/>
  <c r="AX362" i="19"/>
  <c r="AX363" i="19"/>
  <c r="AX364" i="19"/>
  <c r="AX365" i="19"/>
  <c r="AX366" i="19"/>
  <c r="AX367" i="19"/>
  <c r="AX368" i="19"/>
  <c r="AX369" i="19"/>
  <c r="AX370" i="19"/>
  <c r="AX371" i="19"/>
  <c r="AX372" i="19"/>
  <c r="AX373" i="19"/>
  <c r="AX374" i="19"/>
  <c r="AX375" i="19"/>
  <c r="AX376" i="19"/>
  <c r="AX377" i="19"/>
  <c r="AX378" i="19"/>
  <c r="AX379" i="19"/>
  <c r="AX380" i="19"/>
  <c r="AX381" i="19"/>
  <c r="AX382" i="19"/>
  <c r="AX383" i="19"/>
  <c r="AX384" i="19"/>
  <c r="AX385" i="19"/>
  <c r="AX386" i="19"/>
  <c r="AX387" i="19"/>
  <c r="AX388" i="19"/>
  <c r="AX389" i="19"/>
  <c r="AX390" i="19"/>
  <c r="AX391" i="19"/>
  <c r="AX392" i="19"/>
  <c r="AX393" i="19"/>
  <c r="AX394" i="19"/>
  <c r="AX395" i="19"/>
  <c r="AX396" i="19"/>
  <c r="AX397" i="19"/>
  <c r="AX398" i="19"/>
  <c r="AX399" i="19"/>
  <c r="AX400" i="19"/>
  <c r="AX401" i="19"/>
  <c r="AX402" i="19"/>
  <c r="AX403" i="19"/>
  <c r="AX404" i="19"/>
  <c r="AX405" i="19"/>
  <c r="AX406" i="19"/>
  <c r="AX407" i="19"/>
  <c r="AX408" i="19"/>
  <c r="AX409" i="19"/>
  <c r="AX410" i="19"/>
  <c r="AX411" i="19"/>
  <c r="AX412" i="19"/>
  <c r="AX413" i="19"/>
  <c r="AX414" i="19"/>
  <c r="AX415" i="19"/>
  <c r="AX416" i="19"/>
  <c r="AX417" i="19"/>
  <c r="AX418" i="19"/>
  <c r="AX419" i="19"/>
  <c r="AX420" i="19"/>
  <c r="AX421" i="19"/>
  <c r="AX422" i="19"/>
  <c r="AX423" i="19"/>
  <c r="AX424" i="19"/>
  <c r="AX425" i="19"/>
  <c r="AX426" i="19"/>
  <c r="AX427" i="19"/>
  <c r="AX428" i="19"/>
  <c r="AX429" i="19"/>
  <c r="AX430" i="19"/>
  <c r="AX431" i="19"/>
  <c r="AX432" i="19"/>
  <c r="AX433" i="19"/>
  <c r="AX434" i="19"/>
  <c r="AX435" i="19"/>
  <c r="AX436" i="19"/>
  <c r="AX437" i="19"/>
  <c r="AX438" i="19"/>
  <c r="AX439" i="19"/>
  <c r="AX440" i="19"/>
  <c r="AX441" i="19"/>
  <c r="AX442" i="19"/>
  <c r="AX443" i="19"/>
  <c r="AX444" i="19"/>
  <c r="AX445" i="19"/>
  <c r="AX446" i="19"/>
  <c r="AX447" i="19"/>
  <c r="AX448" i="19"/>
  <c r="AX449" i="19"/>
  <c r="AX450" i="19"/>
  <c r="AX451" i="19"/>
  <c r="AX452" i="19"/>
  <c r="AX453" i="19"/>
  <c r="AX454" i="19"/>
  <c r="AX455" i="19"/>
  <c r="AX456" i="19"/>
  <c r="AX457" i="19"/>
  <c r="AX458" i="19"/>
  <c r="AX459" i="19"/>
  <c r="AX460" i="19"/>
  <c r="AX461" i="19"/>
  <c r="AX462" i="19"/>
  <c r="AX463" i="19"/>
  <c r="AX464" i="19"/>
  <c r="AX465" i="19"/>
  <c r="AX466" i="19"/>
  <c r="AX467" i="19"/>
  <c r="AX468" i="19"/>
  <c r="AX469" i="19"/>
  <c r="AX470" i="19"/>
  <c r="AX471" i="19"/>
  <c r="AX472" i="19"/>
  <c r="AX473" i="19"/>
  <c r="AX474" i="19"/>
  <c r="AX475" i="19"/>
  <c r="AX476" i="19"/>
  <c r="AX477" i="19"/>
  <c r="AX478" i="19"/>
  <c r="AX479" i="19"/>
  <c r="AX480" i="19"/>
  <c r="AX481" i="19"/>
  <c r="AW92" i="19"/>
  <c r="AW93" i="19"/>
  <c r="AW94" i="19"/>
  <c r="AW95" i="19"/>
  <c r="AW96" i="19"/>
  <c r="AW97" i="19"/>
  <c r="AW98" i="19"/>
  <c r="AW99" i="19"/>
  <c r="AW100" i="19"/>
  <c r="AW101" i="19"/>
  <c r="AW102" i="19"/>
  <c r="AW103" i="19"/>
  <c r="AW104" i="19"/>
  <c r="AW105" i="19"/>
  <c r="AW106" i="19"/>
  <c r="AW107" i="19"/>
  <c r="AW108" i="19"/>
  <c r="AW109" i="19"/>
  <c r="AW110" i="19"/>
  <c r="AW111" i="19"/>
  <c r="AW112" i="19"/>
  <c r="AW113" i="19"/>
  <c r="AW114" i="19"/>
  <c r="AW115" i="19"/>
  <c r="AW116" i="19"/>
  <c r="AW117" i="19"/>
  <c r="AW118" i="19"/>
  <c r="AW119" i="19"/>
  <c r="AW120" i="19"/>
  <c r="AW121" i="19"/>
  <c r="AW122" i="19"/>
  <c r="AW123" i="19"/>
  <c r="AW124" i="19"/>
  <c r="AW125" i="19"/>
  <c r="AW126" i="19"/>
  <c r="AW127" i="19"/>
  <c r="AW128" i="19"/>
  <c r="AW129" i="19"/>
  <c r="AW130" i="19"/>
  <c r="AW131" i="19"/>
  <c r="AW132" i="19"/>
  <c r="AW133" i="19"/>
  <c r="AW134" i="19"/>
  <c r="AW135" i="19"/>
  <c r="AW136" i="19"/>
  <c r="AW137" i="19"/>
  <c r="AW138" i="19"/>
  <c r="AW139" i="19"/>
  <c r="AW140" i="19"/>
  <c r="AW141" i="19"/>
  <c r="AW142" i="19"/>
  <c r="AW143" i="19"/>
  <c r="AW144" i="19"/>
  <c r="AW145" i="19"/>
  <c r="AW146" i="19"/>
  <c r="AW147" i="19"/>
  <c r="AW148" i="19"/>
  <c r="AW149" i="19"/>
  <c r="AW150" i="19"/>
  <c r="AW151" i="19"/>
  <c r="AW152" i="19"/>
  <c r="AW153" i="19"/>
  <c r="AW154" i="19"/>
  <c r="AW155" i="19"/>
  <c r="AW156" i="19"/>
  <c r="AW157" i="19"/>
  <c r="AW158" i="19"/>
  <c r="AW159" i="19"/>
  <c r="AW160" i="19"/>
  <c r="AW161" i="19"/>
  <c r="AW162" i="19"/>
  <c r="AW163" i="19"/>
  <c r="AW164" i="19"/>
  <c r="AW165" i="19"/>
  <c r="AW166" i="19"/>
  <c r="AW167" i="19"/>
  <c r="AW168" i="19"/>
  <c r="AW169" i="19"/>
  <c r="AW170" i="19"/>
  <c r="AW171" i="19"/>
  <c r="AW172" i="19"/>
  <c r="AW173" i="19"/>
  <c r="AW174" i="19"/>
  <c r="AW175" i="19"/>
  <c r="AW176" i="19"/>
  <c r="AW177" i="19"/>
  <c r="AW178" i="19"/>
  <c r="AW179" i="19"/>
  <c r="AW180" i="19"/>
  <c r="AW181" i="19"/>
  <c r="AW182" i="19"/>
  <c r="AW183" i="19"/>
  <c r="AW184" i="19"/>
  <c r="AW185" i="19"/>
  <c r="AW186" i="19"/>
  <c r="AW187" i="19"/>
  <c r="AW188" i="19"/>
  <c r="AW189" i="19"/>
  <c r="AW190" i="19"/>
  <c r="AW191" i="19"/>
  <c r="AW192" i="19"/>
  <c r="AW193" i="19"/>
  <c r="AW194" i="19"/>
  <c r="AW195" i="19"/>
  <c r="AW196" i="19"/>
  <c r="AW197" i="19"/>
  <c r="AW198" i="19"/>
  <c r="AW199" i="19"/>
  <c r="AW200" i="19"/>
  <c r="AW201" i="19"/>
  <c r="AW202" i="19"/>
  <c r="AW203" i="19"/>
  <c r="AW204" i="19"/>
  <c r="AW205" i="19"/>
  <c r="AW206" i="19"/>
  <c r="AW207" i="19"/>
  <c r="AW208" i="19"/>
  <c r="AW209" i="19"/>
  <c r="AW210" i="19"/>
  <c r="AW211" i="19"/>
  <c r="AW212" i="19"/>
  <c r="AW213" i="19"/>
  <c r="AW214" i="19"/>
  <c r="AW215" i="19"/>
  <c r="AW216" i="19"/>
  <c r="AW217" i="19"/>
  <c r="AW218" i="19"/>
  <c r="AW219" i="19"/>
  <c r="AW220" i="19"/>
  <c r="AW221" i="19"/>
  <c r="AW222" i="19"/>
  <c r="AW223" i="19"/>
  <c r="AW224" i="19"/>
  <c r="AW225" i="19"/>
  <c r="AW226" i="19"/>
  <c r="AW227" i="19"/>
  <c r="AW228" i="19"/>
  <c r="AW229" i="19"/>
  <c r="AW230" i="19"/>
  <c r="AW231" i="19"/>
  <c r="AW232" i="19"/>
  <c r="AW233" i="19"/>
  <c r="AW234" i="19"/>
  <c r="AW235" i="19"/>
  <c r="AW236" i="19"/>
  <c r="AW237" i="19"/>
  <c r="AW238" i="19"/>
  <c r="AW239" i="19"/>
  <c r="AW240" i="19"/>
  <c r="AW241" i="19"/>
  <c r="AW242" i="19"/>
  <c r="AW243" i="19"/>
  <c r="AW244" i="19"/>
  <c r="AW245" i="19"/>
  <c r="AW246" i="19"/>
  <c r="AW247" i="19"/>
  <c r="AW248" i="19"/>
  <c r="AW249" i="19"/>
  <c r="AW250" i="19"/>
  <c r="AW251" i="19"/>
  <c r="AW252" i="19"/>
  <c r="AW253" i="19"/>
  <c r="AW254" i="19"/>
  <c r="AW255" i="19"/>
  <c r="AW256" i="19"/>
  <c r="AW257" i="19"/>
  <c r="AW258" i="19"/>
  <c r="AW259" i="19"/>
  <c r="AW260" i="19"/>
  <c r="AW261" i="19"/>
  <c r="AW262" i="19"/>
  <c r="AW263" i="19"/>
  <c r="AW264" i="19"/>
  <c r="AW265" i="19"/>
  <c r="AW266" i="19"/>
  <c r="AW267" i="19"/>
  <c r="AW268" i="19"/>
  <c r="AW269" i="19"/>
  <c r="AW270" i="19"/>
  <c r="AW271" i="19"/>
  <c r="AW272" i="19"/>
  <c r="AW273" i="19"/>
  <c r="AW274" i="19"/>
  <c r="AW275" i="19"/>
  <c r="AW276" i="19"/>
  <c r="AW277" i="19"/>
  <c r="AW278" i="19"/>
  <c r="AW279" i="19"/>
  <c r="AW280" i="19"/>
  <c r="AW281" i="19"/>
  <c r="AW282" i="19"/>
  <c r="AW283" i="19"/>
  <c r="AW284" i="19"/>
  <c r="AW285" i="19"/>
  <c r="AW286" i="19"/>
  <c r="AW287" i="19"/>
  <c r="AW288" i="19"/>
  <c r="AW289" i="19"/>
  <c r="AW290" i="19"/>
  <c r="AW291" i="19"/>
  <c r="AW292" i="19"/>
  <c r="AW293" i="19"/>
  <c r="AW294" i="19"/>
  <c r="AW295" i="19"/>
  <c r="AW296" i="19"/>
  <c r="AW297" i="19"/>
  <c r="AW298" i="19"/>
  <c r="AW299" i="19"/>
  <c r="AW300" i="19"/>
  <c r="AW301" i="19"/>
  <c r="AW302" i="19"/>
  <c r="AW303" i="19"/>
  <c r="AW304" i="19"/>
  <c r="AW305" i="19"/>
  <c r="AW306" i="19"/>
  <c r="AW307" i="19"/>
  <c r="AW308" i="19"/>
  <c r="AW309" i="19"/>
  <c r="AW310" i="19"/>
  <c r="AW311" i="19"/>
  <c r="AW312" i="19"/>
  <c r="AW313" i="19"/>
  <c r="AW314" i="19"/>
  <c r="AW315" i="19"/>
  <c r="AW316" i="19"/>
  <c r="AW317" i="19"/>
  <c r="AW318" i="19"/>
  <c r="AW319" i="19"/>
  <c r="AW320" i="19"/>
  <c r="AW321" i="19"/>
  <c r="AW322" i="19"/>
  <c r="AW323" i="19"/>
  <c r="AW324" i="19"/>
  <c r="AW325" i="19"/>
  <c r="AW326" i="19"/>
  <c r="AW327" i="19"/>
  <c r="AW328" i="19"/>
  <c r="AW329" i="19"/>
  <c r="AW330" i="19"/>
  <c r="AW331" i="19"/>
  <c r="AW332" i="19"/>
  <c r="AW333" i="19"/>
  <c r="AW334" i="19"/>
  <c r="AW335" i="19"/>
  <c r="AW336" i="19"/>
  <c r="AW337" i="19"/>
  <c r="AW338" i="19"/>
  <c r="AW339" i="19"/>
  <c r="AW340" i="19"/>
  <c r="AW341" i="19"/>
  <c r="AW342" i="19"/>
  <c r="AW343" i="19"/>
  <c r="AW344" i="19"/>
  <c r="AW345" i="19"/>
  <c r="AW346" i="19"/>
  <c r="AW347" i="19"/>
  <c r="AW348" i="19"/>
  <c r="AW349" i="19"/>
  <c r="AW350" i="19"/>
  <c r="AW351" i="19"/>
  <c r="AW352" i="19"/>
  <c r="AW353" i="19"/>
  <c r="AW354" i="19"/>
  <c r="AW355" i="19"/>
  <c r="AW356" i="19"/>
  <c r="AW357" i="19"/>
  <c r="AW358" i="19"/>
  <c r="AW359" i="19"/>
  <c r="AW360" i="19"/>
  <c r="AW361" i="19"/>
  <c r="AW362" i="19"/>
  <c r="AW363" i="19"/>
  <c r="AW364" i="19"/>
  <c r="AW365" i="19"/>
  <c r="AW366" i="19"/>
  <c r="AW367" i="19"/>
  <c r="AW368" i="19"/>
  <c r="AW369" i="19"/>
  <c r="AW370" i="19"/>
  <c r="AW371" i="19"/>
  <c r="AW372" i="19"/>
  <c r="AW373" i="19"/>
  <c r="AW374" i="19"/>
  <c r="AW375" i="19"/>
  <c r="AW376" i="19"/>
  <c r="AW377" i="19"/>
  <c r="AW378" i="19"/>
  <c r="AW379" i="19"/>
  <c r="AW380" i="19"/>
  <c r="AW381" i="19"/>
  <c r="AW382" i="19"/>
  <c r="AW383" i="19"/>
  <c r="AW384" i="19"/>
  <c r="AW385" i="19"/>
  <c r="AW386" i="19"/>
  <c r="AW387" i="19"/>
  <c r="AW388" i="19"/>
  <c r="AW389" i="19"/>
  <c r="AW390" i="19"/>
  <c r="AW391" i="19"/>
  <c r="AW392" i="19"/>
  <c r="AW393" i="19"/>
  <c r="AW394" i="19"/>
  <c r="AW395" i="19"/>
  <c r="AW396" i="19"/>
  <c r="AW397" i="19"/>
  <c r="AW398" i="19"/>
  <c r="AW399" i="19"/>
  <c r="AW400" i="19"/>
  <c r="AW401" i="19"/>
  <c r="AW402" i="19"/>
  <c r="AW403" i="19"/>
  <c r="AW404" i="19"/>
  <c r="AW405" i="19"/>
  <c r="AW406" i="19"/>
  <c r="AW407" i="19"/>
  <c r="AW408" i="19"/>
  <c r="AW409" i="19"/>
  <c r="AW410" i="19"/>
  <c r="AW411" i="19"/>
  <c r="AW412" i="19"/>
  <c r="AW413" i="19"/>
  <c r="AW414" i="19"/>
  <c r="AW415" i="19"/>
  <c r="AW416" i="19"/>
  <c r="AW417" i="19"/>
  <c r="AW418" i="19"/>
  <c r="AW419" i="19"/>
  <c r="AW420" i="19"/>
  <c r="AW421" i="19"/>
  <c r="AW422" i="19"/>
  <c r="AW423" i="19"/>
  <c r="AW424" i="19"/>
  <c r="AW425" i="19"/>
  <c r="AW426" i="19"/>
  <c r="AW427" i="19"/>
  <c r="AW428" i="19"/>
  <c r="AW429" i="19"/>
  <c r="AW430" i="19"/>
  <c r="AW431" i="19"/>
  <c r="AW432" i="19"/>
  <c r="AW433" i="19"/>
  <c r="AW434" i="19"/>
  <c r="AW435" i="19"/>
  <c r="AW436" i="19"/>
  <c r="AW437" i="19"/>
  <c r="AW438" i="19"/>
  <c r="AW439" i="19"/>
  <c r="AW440" i="19"/>
  <c r="AW441" i="19"/>
  <c r="AW442" i="19"/>
  <c r="AW443" i="19"/>
  <c r="AW444" i="19"/>
  <c r="AW445" i="19"/>
  <c r="AW446" i="19"/>
  <c r="AW447" i="19"/>
  <c r="AW448" i="19"/>
  <c r="AW449" i="19"/>
  <c r="AW450" i="19"/>
  <c r="AW451" i="19"/>
  <c r="AW452" i="19"/>
  <c r="AW453" i="19"/>
  <c r="AW454" i="19"/>
  <c r="AW455" i="19"/>
  <c r="AW456" i="19"/>
  <c r="AW457" i="19"/>
  <c r="AW458" i="19"/>
  <c r="AW459" i="19"/>
  <c r="AW460" i="19"/>
  <c r="AW461" i="19"/>
  <c r="AW462" i="19"/>
  <c r="AW463" i="19"/>
  <c r="AW464" i="19"/>
  <c r="AW465" i="19"/>
  <c r="AW466" i="19"/>
  <c r="AW467" i="19"/>
  <c r="AW468" i="19"/>
  <c r="AW469" i="19"/>
  <c r="AW470" i="19"/>
  <c r="AW471" i="19"/>
  <c r="AW472" i="19"/>
  <c r="AW473" i="19"/>
  <c r="AW474" i="19"/>
  <c r="AW475" i="19"/>
  <c r="AW476" i="19"/>
  <c r="AW477" i="19"/>
  <c r="AW478" i="19"/>
  <c r="AW479" i="19"/>
  <c r="AW480" i="19"/>
  <c r="AW481" i="19"/>
  <c r="AV92" i="19"/>
  <c r="AV93" i="19"/>
  <c r="AV94" i="19"/>
  <c r="AV95" i="19"/>
  <c r="AV96" i="19"/>
  <c r="AV97" i="19"/>
  <c r="AV98" i="19"/>
  <c r="AV99" i="19"/>
  <c r="AV100" i="19"/>
  <c r="AV101" i="19"/>
  <c r="AV102" i="19"/>
  <c r="AV103" i="19"/>
  <c r="AV104" i="19"/>
  <c r="AV105" i="19"/>
  <c r="AV106" i="19"/>
  <c r="AV107" i="19"/>
  <c r="AV108" i="19"/>
  <c r="AV109" i="19"/>
  <c r="AV110" i="19"/>
  <c r="AV111" i="19"/>
  <c r="AV112" i="19"/>
  <c r="AV113" i="19"/>
  <c r="AV114" i="19"/>
  <c r="AV115" i="19"/>
  <c r="AV116" i="19"/>
  <c r="AV117" i="19"/>
  <c r="AV118" i="19"/>
  <c r="AV119" i="19"/>
  <c r="AV120" i="19"/>
  <c r="AV121" i="19"/>
  <c r="AV122" i="19"/>
  <c r="AV123" i="19"/>
  <c r="AV124" i="19"/>
  <c r="AV125" i="19"/>
  <c r="AV126" i="19"/>
  <c r="AV127" i="19"/>
  <c r="AV128" i="19"/>
  <c r="AV129" i="19"/>
  <c r="AV130" i="19"/>
  <c r="AV131" i="19"/>
  <c r="AV132" i="19"/>
  <c r="AV133" i="19"/>
  <c r="AV134" i="19"/>
  <c r="AV135" i="19"/>
  <c r="AV136" i="19"/>
  <c r="AV137" i="19"/>
  <c r="AV138" i="19"/>
  <c r="AV139" i="19"/>
  <c r="AV140" i="19"/>
  <c r="AV141" i="19"/>
  <c r="AV142" i="19"/>
  <c r="AV143" i="19"/>
  <c r="AV144" i="19"/>
  <c r="AV145" i="19"/>
  <c r="AV146" i="19"/>
  <c r="AV147" i="19"/>
  <c r="AV148" i="19"/>
  <c r="AV149" i="19"/>
  <c r="AV150" i="19"/>
  <c r="AV151" i="19"/>
  <c r="AV152" i="19"/>
  <c r="AV153" i="19"/>
  <c r="AV154" i="19"/>
  <c r="AV155" i="19"/>
  <c r="AV156" i="19"/>
  <c r="AV157" i="19"/>
  <c r="AV158" i="19"/>
  <c r="AV159" i="19"/>
  <c r="AV160" i="19"/>
  <c r="AV161" i="19"/>
  <c r="AV162" i="19"/>
  <c r="AV163" i="19"/>
  <c r="AV164" i="19"/>
  <c r="AV165" i="19"/>
  <c r="AV166" i="19"/>
  <c r="AV167" i="19"/>
  <c r="AV168" i="19"/>
  <c r="AV169" i="19"/>
  <c r="AV170" i="19"/>
  <c r="AV171" i="19"/>
  <c r="AV172" i="19"/>
  <c r="AV173" i="19"/>
  <c r="AV174" i="19"/>
  <c r="AV175" i="19"/>
  <c r="AV176" i="19"/>
  <c r="AV177" i="19"/>
  <c r="AV178" i="19"/>
  <c r="AV179" i="19"/>
  <c r="AV180" i="19"/>
  <c r="AV181" i="19"/>
  <c r="AV182" i="19"/>
  <c r="AV183" i="19"/>
  <c r="AV184" i="19"/>
  <c r="AV185" i="19"/>
  <c r="AV186" i="19"/>
  <c r="AV187" i="19"/>
  <c r="AV188" i="19"/>
  <c r="AV189" i="19"/>
  <c r="AV190" i="19"/>
  <c r="AV191" i="19"/>
  <c r="AV192" i="19"/>
  <c r="AV193" i="19"/>
  <c r="AV194" i="19"/>
  <c r="AV195" i="19"/>
  <c r="AV196" i="19"/>
  <c r="AV197" i="19"/>
  <c r="AV198" i="19"/>
  <c r="AV199" i="19"/>
  <c r="AV200" i="19"/>
  <c r="AV201" i="19"/>
  <c r="AV202" i="19"/>
  <c r="AV203" i="19"/>
  <c r="AV204" i="19"/>
  <c r="AV205" i="19"/>
  <c r="AV206" i="19"/>
  <c r="AV207" i="19"/>
  <c r="AV208" i="19"/>
  <c r="AV209" i="19"/>
  <c r="AV210" i="19"/>
  <c r="AV211" i="19"/>
  <c r="AV212" i="19"/>
  <c r="AV213" i="19"/>
  <c r="AV214" i="19"/>
  <c r="AV215" i="19"/>
  <c r="AV216" i="19"/>
  <c r="AV217" i="19"/>
  <c r="AV218" i="19"/>
  <c r="AV219" i="19"/>
  <c r="AV220" i="19"/>
  <c r="AV221" i="19"/>
  <c r="AV222" i="19"/>
  <c r="AV223" i="19"/>
  <c r="AV224" i="19"/>
  <c r="AV225" i="19"/>
  <c r="AV226" i="19"/>
  <c r="AV227" i="19"/>
  <c r="AV228" i="19"/>
  <c r="AV229" i="19"/>
  <c r="AV230" i="19"/>
  <c r="AV231" i="19"/>
  <c r="AV232" i="19"/>
  <c r="AV233" i="19"/>
  <c r="AV234" i="19"/>
  <c r="AV235" i="19"/>
  <c r="AV236" i="19"/>
  <c r="AV237" i="19"/>
  <c r="AV238" i="19"/>
  <c r="AV239" i="19"/>
  <c r="AV240" i="19"/>
  <c r="AV241" i="19"/>
  <c r="AV242" i="19"/>
  <c r="AV243" i="19"/>
  <c r="AV244" i="19"/>
  <c r="AV245" i="19"/>
  <c r="AV246" i="19"/>
  <c r="AV247" i="19"/>
  <c r="AV248" i="19"/>
  <c r="AV249" i="19"/>
  <c r="AV250" i="19"/>
  <c r="AV251" i="19"/>
  <c r="AV252" i="19"/>
  <c r="AV253" i="19"/>
  <c r="AV254" i="19"/>
  <c r="AV255" i="19"/>
  <c r="AV256" i="19"/>
  <c r="AV257" i="19"/>
  <c r="AV258" i="19"/>
  <c r="AV259" i="19"/>
  <c r="AV260" i="19"/>
  <c r="AV261" i="19"/>
  <c r="AV262" i="19"/>
  <c r="AV263" i="19"/>
  <c r="AV264" i="19"/>
  <c r="AV265" i="19"/>
  <c r="AV266" i="19"/>
  <c r="AV267" i="19"/>
  <c r="AV268" i="19"/>
  <c r="AV269" i="19"/>
  <c r="AV270" i="19"/>
  <c r="AV271" i="19"/>
  <c r="AV272" i="19"/>
  <c r="AV273" i="19"/>
  <c r="AV274" i="19"/>
  <c r="AV275" i="19"/>
  <c r="AV276" i="19"/>
  <c r="AV277" i="19"/>
  <c r="AV278" i="19"/>
  <c r="AV279" i="19"/>
  <c r="AV280" i="19"/>
  <c r="AV281" i="19"/>
  <c r="AV282" i="19"/>
  <c r="AV283" i="19"/>
  <c r="AV284" i="19"/>
  <c r="AV285" i="19"/>
  <c r="AV286" i="19"/>
  <c r="AV287" i="19"/>
  <c r="AV288" i="19"/>
  <c r="AV289" i="19"/>
  <c r="AV290" i="19"/>
  <c r="AV291" i="19"/>
  <c r="AV292" i="19"/>
  <c r="AV293" i="19"/>
  <c r="AV294" i="19"/>
  <c r="AV295" i="19"/>
  <c r="AV296" i="19"/>
  <c r="AV297" i="19"/>
  <c r="AV298" i="19"/>
  <c r="AV299" i="19"/>
  <c r="AV300" i="19"/>
  <c r="AV301" i="19"/>
  <c r="AV302" i="19"/>
  <c r="AV303" i="19"/>
  <c r="AV304" i="19"/>
  <c r="AV305" i="19"/>
  <c r="AV306" i="19"/>
  <c r="AV307" i="19"/>
  <c r="AV308" i="19"/>
  <c r="AV309" i="19"/>
  <c r="AV310" i="19"/>
  <c r="AV311" i="19"/>
  <c r="AV312" i="19"/>
  <c r="AV313" i="19"/>
  <c r="AV314" i="19"/>
  <c r="AV315" i="19"/>
  <c r="AV316" i="19"/>
  <c r="AV317" i="19"/>
  <c r="AV318" i="19"/>
  <c r="AV319" i="19"/>
  <c r="AV320" i="19"/>
  <c r="AV321" i="19"/>
  <c r="AV322" i="19"/>
  <c r="AV323" i="19"/>
  <c r="AV324" i="19"/>
  <c r="AV325" i="19"/>
  <c r="AV326" i="19"/>
  <c r="AV327" i="19"/>
  <c r="AV328" i="19"/>
  <c r="AV329" i="19"/>
  <c r="AV330" i="19"/>
  <c r="AV331" i="19"/>
  <c r="AV332" i="19"/>
  <c r="AV333" i="19"/>
  <c r="AV334" i="19"/>
  <c r="AV335" i="19"/>
  <c r="AV336" i="19"/>
  <c r="AV337" i="19"/>
  <c r="AV338" i="19"/>
  <c r="AV339" i="19"/>
  <c r="AV340" i="19"/>
  <c r="AV341" i="19"/>
  <c r="AV342" i="19"/>
  <c r="AV343" i="19"/>
  <c r="AV344" i="19"/>
  <c r="AV345" i="19"/>
  <c r="AV346" i="19"/>
  <c r="AV347" i="19"/>
  <c r="AV348" i="19"/>
  <c r="AV349" i="19"/>
  <c r="AV350" i="19"/>
  <c r="AV351" i="19"/>
  <c r="AV352" i="19"/>
  <c r="AV353" i="19"/>
  <c r="AV354" i="19"/>
  <c r="AV355" i="19"/>
  <c r="AV356" i="19"/>
  <c r="AV357" i="19"/>
  <c r="AV358" i="19"/>
  <c r="AV359" i="19"/>
  <c r="AV360" i="19"/>
  <c r="AV361" i="19"/>
  <c r="AV362" i="19"/>
  <c r="AV363" i="19"/>
  <c r="AV364" i="19"/>
  <c r="AV365" i="19"/>
  <c r="AV366" i="19"/>
  <c r="AV367" i="19"/>
  <c r="AV368" i="19"/>
  <c r="AV369" i="19"/>
  <c r="AV370" i="19"/>
  <c r="AV371" i="19"/>
  <c r="AV372" i="19"/>
  <c r="AV373" i="19"/>
  <c r="AV374" i="19"/>
  <c r="AV375" i="19"/>
  <c r="AV376" i="19"/>
  <c r="AV377" i="19"/>
  <c r="AV378" i="19"/>
  <c r="AV379" i="19"/>
  <c r="AV380" i="19"/>
  <c r="AV381" i="19"/>
  <c r="AV382" i="19"/>
  <c r="AV383" i="19"/>
  <c r="AV384" i="19"/>
  <c r="AV385" i="19"/>
  <c r="AV386" i="19"/>
  <c r="AV387" i="19"/>
  <c r="AV388" i="19"/>
  <c r="AV389" i="19"/>
  <c r="AV390" i="19"/>
  <c r="AV391" i="19"/>
  <c r="AV392" i="19"/>
  <c r="AV393" i="19"/>
  <c r="AV394" i="19"/>
  <c r="AV395" i="19"/>
  <c r="AV396" i="19"/>
  <c r="AV397" i="19"/>
  <c r="AV398" i="19"/>
  <c r="AV399" i="19"/>
  <c r="AV400" i="19"/>
  <c r="AV401" i="19"/>
  <c r="AV402" i="19"/>
  <c r="AV403" i="19"/>
  <c r="AV404" i="19"/>
  <c r="AV405" i="19"/>
  <c r="AV406" i="19"/>
  <c r="AV407" i="19"/>
  <c r="AV408" i="19"/>
  <c r="AV409" i="19"/>
  <c r="AV410" i="19"/>
  <c r="AV411" i="19"/>
  <c r="AV412" i="19"/>
  <c r="AV413" i="19"/>
  <c r="AV414" i="19"/>
  <c r="AV415" i="19"/>
  <c r="AV416" i="19"/>
  <c r="AV417" i="19"/>
  <c r="AV418" i="19"/>
  <c r="AV419" i="19"/>
  <c r="AV420" i="19"/>
  <c r="AV421" i="19"/>
  <c r="AV422" i="19"/>
  <c r="AV423" i="19"/>
  <c r="AV424" i="19"/>
  <c r="AV425" i="19"/>
  <c r="AV426" i="19"/>
  <c r="AV427" i="19"/>
  <c r="AV428" i="19"/>
  <c r="AV429" i="19"/>
  <c r="AV430" i="19"/>
  <c r="AV431" i="19"/>
  <c r="AV432" i="19"/>
  <c r="AV433" i="19"/>
  <c r="AV434" i="19"/>
  <c r="AV435" i="19"/>
  <c r="AV436" i="19"/>
  <c r="AV437" i="19"/>
  <c r="AV438" i="19"/>
  <c r="AV439" i="19"/>
  <c r="AV440" i="19"/>
  <c r="AV441" i="19"/>
  <c r="AV442" i="19"/>
  <c r="AV443" i="19"/>
  <c r="AV444" i="19"/>
  <c r="AV445" i="19"/>
  <c r="AV446" i="19"/>
  <c r="AV447" i="19"/>
  <c r="AV448" i="19"/>
  <c r="AV449" i="19"/>
  <c r="AV450" i="19"/>
  <c r="AV451" i="19"/>
  <c r="AV452" i="19"/>
  <c r="AV453" i="19"/>
  <c r="AV454" i="19"/>
  <c r="AV455" i="19"/>
  <c r="AV456" i="19"/>
  <c r="AV457" i="19"/>
  <c r="AV458" i="19"/>
  <c r="AV459" i="19"/>
  <c r="AV460" i="19"/>
  <c r="AV461" i="19"/>
  <c r="AV462" i="19"/>
  <c r="AV463" i="19"/>
  <c r="AV464" i="19"/>
  <c r="AV465" i="19"/>
  <c r="AV466" i="19"/>
  <c r="AV467" i="19"/>
  <c r="AV468" i="19"/>
  <c r="AV469" i="19"/>
  <c r="AV470" i="19"/>
  <c r="AV471" i="19"/>
  <c r="AV472" i="19"/>
  <c r="AV473" i="19"/>
  <c r="AV474" i="19"/>
  <c r="AV475" i="19"/>
  <c r="AV476" i="19"/>
  <c r="AV477" i="19"/>
  <c r="AV478" i="19"/>
  <c r="AV479" i="19"/>
  <c r="AV480" i="19"/>
  <c r="AV481" i="19"/>
  <c r="AU92" i="19"/>
  <c r="AU93" i="19"/>
  <c r="AU94" i="19"/>
  <c r="AU95" i="19"/>
  <c r="AU96" i="19"/>
  <c r="AU97" i="19"/>
  <c r="AU98" i="19"/>
  <c r="AU99" i="19"/>
  <c r="AU100" i="19"/>
  <c r="AU101" i="19"/>
  <c r="AU102" i="19"/>
  <c r="AU103" i="19"/>
  <c r="AU104" i="19"/>
  <c r="AU105" i="19"/>
  <c r="AU106" i="19"/>
  <c r="AU107" i="19"/>
  <c r="AU108" i="19"/>
  <c r="AU109" i="19"/>
  <c r="AU110" i="19"/>
  <c r="AU111" i="19"/>
  <c r="AU112" i="19"/>
  <c r="AU113" i="19"/>
  <c r="AU114" i="19"/>
  <c r="AU115" i="19"/>
  <c r="AU116" i="19"/>
  <c r="AU117" i="19"/>
  <c r="AU118" i="19"/>
  <c r="AU119" i="19"/>
  <c r="AU120" i="19"/>
  <c r="AU121" i="19"/>
  <c r="AU122" i="19"/>
  <c r="AU123" i="19"/>
  <c r="AU124" i="19"/>
  <c r="AU125" i="19"/>
  <c r="AU126" i="19"/>
  <c r="AU127" i="19"/>
  <c r="AU128" i="19"/>
  <c r="AU129" i="19"/>
  <c r="AU130" i="19"/>
  <c r="AU131" i="19"/>
  <c r="AU132" i="19"/>
  <c r="AU133" i="19"/>
  <c r="AU134" i="19"/>
  <c r="AU135" i="19"/>
  <c r="AU136" i="19"/>
  <c r="AU137" i="19"/>
  <c r="AU138" i="19"/>
  <c r="AU139" i="19"/>
  <c r="AU140" i="19"/>
  <c r="AU141" i="19"/>
  <c r="AU142" i="19"/>
  <c r="AU143" i="19"/>
  <c r="AU144" i="19"/>
  <c r="AU145" i="19"/>
  <c r="AU146" i="19"/>
  <c r="AU147" i="19"/>
  <c r="AU148" i="19"/>
  <c r="AU149" i="19"/>
  <c r="AU150" i="19"/>
  <c r="AU151" i="19"/>
  <c r="AU152" i="19"/>
  <c r="AU153" i="19"/>
  <c r="AU154" i="19"/>
  <c r="AU155" i="19"/>
  <c r="AU156" i="19"/>
  <c r="AU157" i="19"/>
  <c r="AU158" i="19"/>
  <c r="AU159" i="19"/>
  <c r="AU160" i="19"/>
  <c r="AU161" i="19"/>
  <c r="AU162" i="19"/>
  <c r="AU163" i="19"/>
  <c r="AU164" i="19"/>
  <c r="AU165" i="19"/>
  <c r="AU166" i="19"/>
  <c r="AU167" i="19"/>
  <c r="AU168" i="19"/>
  <c r="AU169" i="19"/>
  <c r="AU170" i="19"/>
  <c r="AU171" i="19"/>
  <c r="AU172" i="19"/>
  <c r="AU173" i="19"/>
  <c r="AU174" i="19"/>
  <c r="AU175" i="19"/>
  <c r="AU176" i="19"/>
  <c r="AU177" i="19"/>
  <c r="AU178" i="19"/>
  <c r="AU179" i="19"/>
  <c r="AU180" i="19"/>
  <c r="AU181" i="19"/>
  <c r="AU182" i="19"/>
  <c r="AU183" i="19"/>
  <c r="AU184" i="19"/>
  <c r="AU185" i="19"/>
  <c r="AU186" i="19"/>
  <c r="AU187" i="19"/>
  <c r="AU188" i="19"/>
  <c r="AU189" i="19"/>
  <c r="AU190" i="19"/>
  <c r="AU191" i="19"/>
  <c r="AU192" i="19"/>
  <c r="AU193" i="19"/>
  <c r="AU194" i="19"/>
  <c r="AU195" i="19"/>
  <c r="AU196" i="19"/>
  <c r="AU197" i="19"/>
  <c r="AU198" i="19"/>
  <c r="AU199" i="19"/>
  <c r="AU200" i="19"/>
  <c r="AU201" i="19"/>
  <c r="AU202" i="19"/>
  <c r="AU203" i="19"/>
  <c r="AU204" i="19"/>
  <c r="AU205" i="19"/>
  <c r="AU206" i="19"/>
  <c r="AU207" i="19"/>
  <c r="AU208" i="19"/>
  <c r="AU209" i="19"/>
  <c r="AU210" i="19"/>
  <c r="AU211" i="19"/>
  <c r="AU212" i="19"/>
  <c r="AU213" i="19"/>
  <c r="AU214" i="19"/>
  <c r="AU215" i="19"/>
  <c r="AU216" i="19"/>
  <c r="AU217" i="19"/>
  <c r="AU218" i="19"/>
  <c r="AU219" i="19"/>
  <c r="AU220" i="19"/>
  <c r="AU221" i="19"/>
  <c r="AU222" i="19"/>
  <c r="AU223" i="19"/>
  <c r="AU224" i="19"/>
  <c r="AU225" i="19"/>
  <c r="AU226" i="19"/>
  <c r="AU227" i="19"/>
  <c r="AU228" i="19"/>
  <c r="AU229" i="19"/>
  <c r="AU230" i="19"/>
  <c r="AU231" i="19"/>
  <c r="AU232" i="19"/>
  <c r="AU233" i="19"/>
  <c r="AU234" i="19"/>
  <c r="AU235" i="19"/>
  <c r="AU236" i="19"/>
  <c r="AU237" i="19"/>
  <c r="AU238" i="19"/>
  <c r="AU239" i="19"/>
  <c r="AU240" i="19"/>
  <c r="AU241" i="19"/>
  <c r="AU242" i="19"/>
  <c r="AU243" i="19"/>
  <c r="AU244" i="19"/>
  <c r="AU245" i="19"/>
  <c r="AU246" i="19"/>
  <c r="AU247" i="19"/>
  <c r="AU248" i="19"/>
  <c r="AU249" i="19"/>
  <c r="AU250" i="19"/>
  <c r="AU251" i="19"/>
  <c r="AU252" i="19"/>
  <c r="AU253" i="19"/>
  <c r="AU254" i="19"/>
  <c r="AU255" i="19"/>
  <c r="AU256" i="19"/>
  <c r="AU257" i="19"/>
  <c r="AU258" i="19"/>
  <c r="AU259" i="19"/>
  <c r="AU260" i="19"/>
  <c r="AU261" i="19"/>
  <c r="AU262" i="19"/>
  <c r="AU263" i="19"/>
  <c r="AU264" i="19"/>
  <c r="AU265" i="19"/>
  <c r="AU266" i="19"/>
  <c r="AU267" i="19"/>
  <c r="AU268" i="19"/>
  <c r="AU269" i="19"/>
  <c r="AU270" i="19"/>
  <c r="AU271" i="19"/>
  <c r="AU272" i="19"/>
  <c r="AU273" i="19"/>
  <c r="AU274" i="19"/>
  <c r="AU275" i="19"/>
  <c r="AU276" i="19"/>
  <c r="AU277" i="19"/>
  <c r="AU278" i="19"/>
  <c r="AU279" i="19"/>
  <c r="AU280" i="19"/>
  <c r="AU281" i="19"/>
  <c r="AU282" i="19"/>
  <c r="AU283" i="19"/>
  <c r="AU284" i="19"/>
  <c r="AU285" i="19"/>
  <c r="AU286" i="19"/>
  <c r="AU287" i="19"/>
  <c r="AU288" i="19"/>
  <c r="AU289" i="19"/>
  <c r="AU290" i="19"/>
  <c r="AU291" i="19"/>
  <c r="AU292" i="19"/>
  <c r="AU293" i="19"/>
  <c r="AU294" i="19"/>
  <c r="AU295" i="19"/>
  <c r="AU296" i="19"/>
  <c r="AU297" i="19"/>
  <c r="AU298" i="19"/>
  <c r="AU299" i="19"/>
  <c r="AU300" i="19"/>
  <c r="AU301" i="19"/>
  <c r="AU302" i="19"/>
  <c r="AU303" i="19"/>
  <c r="AU304" i="19"/>
  <c r="AU305" i="19"/>
  <c r="AU306" i="19"/>
  <c r="AU307" i="19"/>
  <c r="AU308" i="19"/>
  <c r="AU309" i="19"/>
  <c r="AU310" i="19"/>
  <c r="AU311" i="19"/>
  <c r="AU312" i="19"/>
  <c r="AU313" i="19"/>
  <c r="AU314" i="19"/>
  <c r="AU315" i="19"/>
  <c r="AU316" i="19"/>
  <c r="AU317" i="19"/>
  <c r="AU318" i="19"/>
  <c r="AU319" i="19"/>
  <c r="AU320" i="19"/>
  <c r="AU321" i="19"/>
  <c r="AU322" i="19"/>
  <c r="AU323" i="19"/>
  <c r="AU324" i="19"/>
  <c r="AU325" i="19"/>
  <c r="AU326" i="19"/>
  <c r="AU327" i="19"/>
  <c r="AU328" i="19"/>
  <c r="AU329" i="19"/>
  <c r="AU330" i="19"/>
  <c r="AU331" i="19"/>
  <c r="AU332" i="19"/>
  <c r="AU333" i="19"/>
  <c r="AU334" i="19"/>
  <c r="AU335" i="19"/>
  <c r="AU336" i="19"/>
  <c r="AU337" i="19"/>
  <c r="AU338" i="19"/>
  <c r="AU339" i="19"/>
  <c r="AU340" i="19"/>
  <c r="AU341" i="19"/>
  <c r="AU342" i="19"/>
  <c r="AU343" i="19"/>
  <c r="AU344" i="19"/>
  <c r="AU345" i="19"/>
  <c r="AU346" i="19"/>
  <c r="AU347" i="19"/>
  <c r="AU348" i="19"/>
  <c r="AU349" i="19"/>
  <c r="AU350" i="19"/>
  <c r="AU351" i="19"/>
  <c r="AU352" i="19"/>
  <c r="AU353" i="19"/>
  <c r="AU354" i="19"/>
  <c r="AU355" i="19"/>
  <c r="AU356" i="19"/>
  <c r="AU357" i="19"/>
  <c r="AU358" i="19"/>
  <c r="AU359" i="19"/>
  <c r="AU360" i="19"/>
  <c r="AU361" i="19"/>
  <c r="AU362" i="19"/>
  <c r="AU363" i="19"/>
  <c r="AU364" i="19"/>
  <c r="AU365" i="19"/>
  <c r="AU366" i="19"/>
  <c r="AU367" i="19"/>
  <c r="AU368" i="19"/>
  <c r="AU369" i="19"/>
  <c r="AU370" i="19"/>
  <c r="AU371" i="19"/>
  <c r="AU372" i="19"/>
  <c r="AU373" i="19"/>
  <c r="AU374" i="19"/>
  <c r="AU375" i="19"/>
  <c r="AU376" i="19"/>
  <c r="AU377" i="19"/>
  <c r="AU378" i="19"/>
  <c r="AU379" i="19"/>
  <c r="AU380" i="19"/>
  <c r="AU381" i="19"/>
  <c r="AU382" i="19"/>
  <c r="AU383" i="19"/>
  <c r="AU384" i="19"/>
  <c r="AU385" i="19"/>
  <c r="AU386" i="19"/>
  <c r="AU387" i="19"/>
  <c r="AU388" i="19"/>
  <c r="AU389" i="19"/>
  <c r="AU390" i="19"/>
  <c r="AU391" i="19"/>
  <c r="AU392" i="19"/>
  <c r="AU393" i="19"/>
  <c r="AU394" i="19"/>
  <c r="AU395" i="19"/>
  <c r="AU396" i="19"/>
  <c r="AU397" i="19"/>
  <c r="AU398" i="19"/>
  <c r="AU399" i="19"/>
  <c r="AU400" i="19"/>
  <c r="AU401" i="19"/>
  <c r="AU402" i="19"/>
  <c r="AU403" i="19"/>
  <c r="AU404" i="19"/>
  <c r="AU405" i="19"/>
  <c r="AU406" i="19"/>
  <c r="AU407" i="19"/>
  <c r="AU408" i="19"/>
  <c r="AU409" i="19"/>
  <c r="AU410" i="19"/>
  <c r="AU411" i="19"/>
  <c r="AU412" i="19"/>
  <c r="AU413" i="19"/>
  <c r="AU414" i="19"/>
  <c r="AU415" i="19"/>
  <c r="AU416" i="19"/>
  <c r="AU417" i="19"/>
  <c r="AU418" i="19"/>
  <c r="AU419" i="19"/>
  <c r="AU420" i="19"/>
  <c r="AU421" i="19"/>
  <c r="AU422" i="19"/>
  <c r="AU423" i="19"/>
  <c r="AU424" i="19"/>
  <c r="AU425" i="19"/>
  <c r="AU426" i="19"/>
  <c r="AU427" i="19"/>
  <c r="AU428" i="19"/>
  <c r="AU429" i="19"/>
  <c r="AU430" i="19"/>
  <c r="AU431" i="19"/>
  <c r="AU432" i="19"/>
  <c r="AU433" i="19"/>
  <c r="AU434" i="19"/>
  <c r="AU435" i="19"/>
  <c r="AU436" i="19"/>
  <c r="AU437" i="19"/>
  <c r="AU438" i="19"/>
  <c r="AU439" i="19"/>
  <c r="AU440" i="19"/>
  <c r="AU441" i="19"/>
  <c r="AU442" i="19"/>
  <c r="AU443" i="19"/>
  <c r="AU444" i="19"/>
  <c r="AU445" i="19"/>
  <c r="AU446" i="19"/>
  <c r="AU447" i="19"/>
  <c r="AU448" i="19"/>
  <c r="AU449" i="19"/>
  <c r="AU450" i="19"/>
  <c r="AU451" i="19"/>
  <c r="AU452" i="19"/>
  <c r="AU453" i="19"/>
  <c r="AU454" i="19"/>
  <c r="AU455" i="19"/>
  <c r="AU456" i="19"/>
  <c r="AU457" i="19"/>
  <c r="AU458" i="19"/>
  <c r="AU459" i="19"/>
  <c r="AU460" i="19"/>
  <c r="AU461" i="19"/>
  <c r="AU462" i="19"/>
  <c r="AU463" i="19"/>
  <c r="AU464" i="19"/>
  <c r="AU465" i="19"/>
  <c r="AU466" i="19"/>
  <c r="AU467" i="19"/>
  <c r="AU468" i="19"/>
  <c r="AU469" i="19"/>
  <c r="AU470" i="19"/>
  <c r="AU471" i="19"/>
  <c r="AU472" i="19"/>
  <c r="AU473" i="19"/>
  <c r="AU474" i="19"/>
  <c r="AU475" i="19"/>
  <c r="AU476" i="19"/>
  <c r="AU477" i="19"/>
  <c r="AU478" i="19"/>
  <c r="AU479" i="19"/>
  <c r="AU480" i="19"/>
  <c r="AU481" i="19"/>
  <c r="AT481" i="19"/>
  <c r="AT92" i="19"/>
  <c r="AT93" i="19"/>
  <c r="AT94" i="19"/>
  <c r="AT95" i="19"/>
  <c r="AT96" i="19"/>
  <c r="AT97" i="19"/>
  <c r="AT98" i="19"/>
  <c r="AT99" i="19"/>
  <c r="AT100" i="19"/>
  <c r="AT101" i="19"/>
  <c r="AT102" i="19"/>
  <c r="AT103" i="19"/>
  <c r="AT104" i="19"/>
  <c r="AT105" i="19"/>
  <c r="AT106" i="19"/>
  <c r="AT107" i="19"/>
  <c r="AT108" i="19"/>
  <c r="AT109" i="19"/>
  <c r="AT110" i="19"/>
  <c r="AT111" i="19"/>
  <c r="AT112" i="19"/>
  <c r="AT113" i="19"/>
  <c r="AT114" i="19"/>
  <c r="AT115" i="19"/>
  <c r="AT116" i="19"/>
  <c r="AT117" i="19"/>
  <c r="AT118" i="19"/>
  <c r="AT119" i="19"/>
  <c r="AT120" i="19"/>
  <c r="AT121" i="19"/>
  <c r="AT122" i="19"/>
  <c r="AT123" i="19"/>
  <c r="AT124" i="19"/>
  <c r="AT125" i="19"/>
  <c r="AT126" i="19"/>
  <c r="AT127" i="19"/>
  <c r="AT128" i="19"/>
  <c r="AT129" i="19"/>
  <c r="AT130" i="19"/>
  <c r="AT131" i="19"/>
  <c r="AT132" i="19"/>
  <c r="AT133" i="19"/>
  <c r="AT134" i="19"/>
  <c r="AT135" i="19"/>
  <c r="AT136" i="19"/>
  <c r="AT137" i="19"/>
  <c r="AT138" i="19"/>
  <c r="AT139" i="19"/>
  <c r="AT140" i="19"/>
  <c r="AT141" i="19"/>
  <c r="AT142" i="19"/>
  <c r="AT143" i="19"/>
  <c r="AT144" i="19"/>
  <c r="AT145" i="19"/>
  <c r="AT146" i="19"/>
  <c r="AT147" i="19"/>
  <c r="AT148" i="19"/>
  <c r="AT149" i="19"/>
  <c r="AT150" i="19"/>
  <c r="AT151" i="19"/>
  <c r="AT152" i="19"/>
  <c r="AT153" i="19"/>
  <c r="AT154" i="19"/>
  <c r="AT155" i="19"/>
  <c r="AT156" i="19"/>
  <c r="AT157" i="19"/>
  <c r="AT158" i="19"/>
  <c r="AT159" i="19"/>
  <c r="AT160" i="19"/>
  <c r="AT161" i="19"/>
  <c r="AT162" i="19"/>
  <c r="AT163" i="19"/>
  <c r="AT164" i="19"/>
  <c r="AT165" i="19"/>
  <c r="AT166" i="19"/>
  <c r="AT167" i="19"/>
  <c r="AT168" i="19"/>
  <c r="AT169" i="19"/>
  <c r="AT170" i="19"/>
  <c r="AT171" i="19"/>
  <c r="AT172" i="19"/>
  <c r="AT173" i="19"/>
  <c r="AT174" i="19"/>
  <c r="AT175" i="19"/>
  <c r="AT176" i="19"/>
  <c r="AT177" i="19"/>
  <c r="AT178" i="19"/>
  <c r="AT179" i="19"/>
  <c r="AT180" i="19"/>
  <c r="AT181" i="19"/>
  <c r="AT182" i="19"/>
  <c r="AT183" i="19"/>
  <c r="AT184" i="19"/>
  <c r="AT185" i="19"/>
  <c r="AT186" i="19"/>
  <c r="AT187" i="19"/>
  <c r="AT188" i="19"/>
  <c r="AT189" i="19"/>
  <c r="AT190" i="19"/>
  <c r="AT191" i="19"/>
  <c r="AT192" i="19"/>
  <c r="AT193" i="19"/>
  <c r="AT194" i="19"/>
  <c r="AT195" i="19"/>
  <c r="AT196" i="19"/>
  <c r="AT197" i="19"/>
  <c r="AT198" i="19"/>
  <c r="AT199" i="19"/>
  <c r="AT200" i="19"/>
  <c r="AT201" i="19"/>
  <c r="AT202" i="19"/>
  <c r="AT203" i="19"/>
  <c r="AT204" i="19"/>
  <c r="AT205" i="19"/>
  <c r="AT206" i="19"/>
  <c r="AT207" i="19"/>
  <c r="AT208" i="19"/>
  <c r="AT209" i="19"/>
  <c r="AT210" i="19"/>
  <c r="AT211" i="19"/>
  <c r="AT212" i="19"/>
  <c r="AT213" i="19"/>
  <c r="AT214" i="19"/>
  <c r="AT215" i="19"/>
  <c r="AT216" i="19"/>
  <c r="AT217" i="19"/>
  <c r="AT218" i="19"/>
  <c r="AT219" i="19"/>
  <c r="AT220" i="19"/>
  <c r="AT221" i="19"/>
  <c r="AT222" i="19"/>
  <c r="AT223" i="19"/>
  <c r="AT224" i="19"/>
  <c r="AT225" i="19"/>
  <c r="AT226" i="19"/>
  <c r="AT227" i="19"/>
  <c r="AT228" i="19"/>
  <c r="AT229" i="19"/>
  <c r="AT230" i="19"/>
  <c r="AT231" i="19"/>
  <c r="AT232" i="19"/>
  <c r="AT233" i="19"/>
  <c r="AT234" i="19"/>
  <c r="AT235" i="19"/>
  <c r="AT236" i="19"/>
  <c r="AT237" i="19"/>
  <c r="AT238" i="19"/>
  <c r="AT239" i="19"/>
  <c r="AT240" i="19"/>
  <c r="AT241" i="19"/>
  <c r="AT242" i="19"/>
  <c r="AT243" i="19"/>
  <c r="AT244" i="19"/>
  <c r="AT245" i="19"/>
  <c r="AT246" i="19"/>
  <c r="AT247" i="19"/>
  <c r="AT248" i="19"/>
  <c r="AT249" i="19"/>
  <c r="AT250" i="19"/>
  <c r="AT251" i="19"/>
  <c r="AT252" i="19"/>
  <c r="AT253" i="19"/>
  <c r="AT254" i="19"/>
  <c r="AT255" i="19"/>
  <c r="AT256" i="19"/>
  <c r="AT257" i="19"/>
  <c r="AT258" i="19"/>
  <c r="AT259" i="19"/>
  <c r="AT260" i="19"/>
  <c r="AT261" i="19"/>
  <c r="AT262" i="19"/>
  <c r="AT263" i="19"/>
  <c r="AT264" i="19"/>
  <c r="AT265" i="19"/>
  <c r="AT266" i="19"/>
  <c r="AT267" i="19"/>
  <c r="AT268" i="19"/>
  <c r="AT269" i="19"/>
  <c r="AT270" i="19"/>
  <c r="AT271" i="19"/>
  <c r="AT272" i="19"/>
  <c r="AT273" i="19"/>
  <c r="AT274" i="19"/>
  <c r="AT275" i="19"/>
  <c r="AT276" i="19"/>
  <c r="AT277" i="19"/>
  <c r="AT278" i="19"/>
  <c r="AT279" i="19"/>
  <c r="AT280" i="19"/>
  <c r="AT281" i="19"/>
  <c r="AT282" i="19"/>
  <c r="AT283" i="19"/>
  <c r="AT284" i="19"/>
  <c r="AT285" i="19"/>
  <c r="AT286" i="19"/>
  <c r="AT287" i="19"/>
  <c r="AT288" i="19"/>
  <c r="AT289" i="19"/>
  <c r="AT290" i="19"/>
  <c r="AT291" i="19"/>
  <c r="AT292" i="19"/>
  <c r="AT293" i="19"/>
  <c r="AT294" i="19"/>
  <c r="AT295" i="19"/>
  <c r="AT296" i="19"/>
  <c r="AT297" i="19"/>
  <c r="AT298" i="19"/>
  <c r="AT299" i="19"/>
  <c r="AT300" i="19"/>
  <c r="AT301" i="19"/>
  <c r="AT302" i="19"/>
  <c r="AT303" i="19"/>
  <c r="AT304" i="19"/>
  <c r="AT305" i="19"/>
  <c r="AT306" i="19"/>
  <c r="AT307" i="19"/>
  <c r="AT308" i="19"/>
  <c r="AT309" i="19"/>
  <c r="AT310" i="19"/>
  <c r="AT311" i="19"/>
  <c r="AT312" i="19"/>
  <c r="AT313" i="19"/>
  <c r="AT314" i="19"/>
  <c r="AT315" i="19"/>
  <c r="AT316" i="19"/>
  <c r="AT317" i="19"/>
  <c r="AT318" i="19"/>
  <c r="AT319" i="19"/>
  <c r="AT320" i="19"/>
  <c r="AT321" i="19"/>
  <c r="AT322" i="19"/>
  <c r="AT323" i="19"/>
  <c r="AT324" i="19"/>
  <c r="AT325" i="19"/>
  <c r="AT326" i="19"/>
  <c r="AT327" i="19"/>
  <c r="AT328" i="19"/>
  <c r="AT329" i="19"/>
  <c r="AT330" i="19"/>
  <c r="AT331" i="19"/>
  <c r="AT332" i="19"/>
  <c r="AT333" i="19"/>
  <c r="AT334" i="19"/>
  <c r="AT335" i="19"/>
  <c r="AT336" i="19"/>
  <c r="AT337" i="19"/>
  <c r="AT338" i="19"/>
  <c r="AT339" i="19"/>
  <c r="AT340" i="19"/>
  <c r="AT341" i="19"/>
  <c r="AT342" i="19"/>
  <c r="AT343" i="19"/>
  <c r="AT344" i="19"/>
  <c r="AT345" i="19"/>
  <c r="AT346" i="19"/>
  <c r="AT347" i="19"/>
  <c r="AT348" i="19"/>
  <c r="AT349" i="19"/>
  <c r="AT350" i="19"/>
  <c r="AT351" i="19"/>
  <c r="AT352" i="19"/>
  <c r="AT353" i="19"/>
  <c r="AT354" i="19"/>
  <c r="AT355" i="19"/>
  <c r="AT356" i="19"/>
  <c r="AT357" i="19"/>
  <c r="AT358" i="19"/>
  <c r="AT359" i="19"/>
  <c r="AT360" i="19"/>
  <c r="AT361" i="19"/>
  <c r="AT362" i="19"/>
  <c r="AT363" i="19"/>
  <c r="AT364" i="19"/>
  <c r="AT365" i="19"/>
  <c r="AT366" i="19"/>
  <c r="AT367" i="19"/>
  <c r="AT368" i="19"/>
  <c r="AT369" i="19"/>
  <c r="AT370" i="19"/>
  <c r="AT371" i="19"/>
  <c r="AT372" i="19"/>
  <c r="AT373" i="19"/>
  <c r="AT374" i="19"/>
  <c r="AT375" i="19"/>
  <c r="AT376" i="19"/>
  <c r="AT377" i="19"/>
  <c r="AT378" i="19"/>
  <c r="AT379" i="19"/>
  <c r="AT380" i="19"/>
  <c r="AT381" i="19"/>
  <c r="AT382" i="19"/>
  <c r="AT383" i="19"/>
  <c r="AT384" i="19"/>
  <c r="AT385" i="19"/>
  <c r="AT386" i="19"/>
  <c r="AT387" i="19"/>
  <c r="AT388" i="19"/>
  <c r="AT389" i="19"/>
  <c r="AT390" i="19"/>
  <c r="AT391" i="19"/>
  <c r="AT392" i="19"/>
  <c r="AT393" i="19"/>
  <c r="AT394" i="19"/>
  <c r="AT395" i="19"/>
  <c r="AT396" i="19"/>
  <c r="AT397" i="19"/>
  <c r="AT398" i="19"/>
  <c r="AT399" i="19"/>
  <c r="AT400" i="19"/>
  <c r="AT401" i="19"/>
  <c r="AT402" i="19"/>
  <c r="AT403" i="19"/>
  <c r="AT404" i="19"/>
  <c r="AT405" i="19"/>
  <c r="AT406" i="19"/>
  <c r="AT407" i="19"/>
  <c r="AT408" i="19"/>
  <c r="AT409" i="19"/>
  <c r="AT410" i="19"/>
  <c r="AT411" i="19"/>
  <c r="AT412" i="19"/>
  <c r="AT413" i="19"/>
  <c r="AT414" i="19"/>
  <c r="AT415" i="19"/>
  <c r="AT416" i="19"/>
  <c r="AT417" i="19"/>
  <c r="AT418" i="19"/>
  <c r="AT419" i="19"/>
  <c r="AT420" i="19"/>
  <c r="AT421" i="19"/>
  <c r="AT422" i="19"/>
  <c r="AT423" i="19"/>
  <c r="AT424" i="19"/>
  <c r="AT425" i="19"/>
  <c r="AT426" i="19"/>
  <c r="AT427" i="19"/>
  <c r="AT428" i="19"/>
  <c r="AT429" i="19"/>
  <c r="AT430" i="19"/>
  <c r="AT431" i="19"/>
  <c r="AT432" i="19"/>
  <c r="AT433" i="19"/>
  <c r="AT434" i="19"/>
  <c r="AT435" i="19"/>
  <c r="AT436" i="19"/>
  <c r="AT437" i="19"/>
  <c r="AT438" i="19"/>
  <c r="AT439" i="19"/>
  <c r="AT440" i="19"/>
  <c r="AT441" i="19"/>
  <c r="AT442" i="19"/>
  <c r="AT443" i="19"/>
  <c r="AT444" i="19"/>
  <c r="AT445" i="19"/>
  <c r="AT446" i="19"/>
  <c r="AT447" i="19"/>
  <c r="AT448" i="19"/>
  <c r="AT449" i="19"/>
  <c r="AT450" i="19"/>
  <c r="AT451" i="19"/>
  <c r="AT452" i="19"/>
  <c r="AT453" i="19"/>
  <c r="AT454" i="19"/>
  <c r="AT455" i="19"/>
  <c r="AT456" i="19"/>
  <c r="AT457" i="19"/>
  <c r="AT458" i="19"/>
  <c r="AT459" i="19"/>
  <c r="AT460" i="19"/>
  <c r="AT461" i="19"/>
  <c r="AT462" i="19"/>
  <c r="AT463" i="19"/>
  <c r="AT464" i="19"/>
  <c r="AT465" i="19"/>
  <c r="AT466" i="19"/>
  <c r="AT467" i="19"/>
  <c r="AT468" i="19"/>
  <c r="AT469" i="19"/>
  <c r="AT470" i="19"/>
  <c r="AT471" i="19"/>
  <c r="AT472" i="19"/>
  <c r="AT473" i="19"/>
  <c r="AT474" i="19"/>
  <c r="AT475" i="19"/>
  <c r="AT476" i="19"/>
  <c r="AT477" i="19"/>
  <c r="AT478" i="19"/>
  <c r="AT479" i="19"/>
  <c r="AT480" i="19"/>
  <c r="BY91" i="19"/>
  <c r="BN91" i="19"/>
  <c r="BQ91" i="19"/>
  <c r="BP91" i="19"/>
  <c r="BC91" i="19"/>
  <c r="BI91" i="19"/>
  <c r="D5" i="29"/>
  <c r="C5" i="29"/>
  <c r="C3" i="29"/>
  <c r="H4" i="29"/>
  <c r="F4" i="29"/>
  <c r="E4" i="29"/>
  <c r="D4" i="29"/>
  <c r="C4" i="29"/>
  <c r="G4" i="29"/>
  <c r="AE75" i="19"/>
  <c r="BB78" i="25"/>
  <c r="BB79" i="25"/>
  <c r="BB80" i="25"/>
  <c r="BB81" i="25"/>
  <c r="BB82" i="25"/>
  <c r="BB83" i="25"/>
  <c r="BB84" i="25"/>
  <c r="BB85" i="25"/>
  <c r="BB86" i="25"/>
  <c r="BB94" i="25"/>
  <c r="CA94" i="19" s="1"/>
  <c r="BB95" i="25"/>
  <c r="CA95" i="19" s="1"/>
  <c r="BB96" i="25"/>
  <c r="CA96" i="19" s="1"/>
  <c r="BB97" i="25"/>
  <c r="CA97" i="19" s="1"/>
  <c r="BB98" i="25"/>
  <c r="CA98" i="19" s="1"/>
  <c r="BB99" i="25"/>
  <c r="CA99" i="19" s="1"/>
  <c r="BB100" i="25"/>
  <c r="CA100" i="19" s="1"/>
  <c r="BB101" i="25"/>
  <c r="CA101" i="19" s="1"/>
  <c r="BB102" i="25"/>
  <c r="CA102" i="19" s="1"/>
  <c r="BB103" i="25"/>
  <c r="CA103" i="19" s="1"/>
  <c r="BB104" i="25"/>
  <c r="CA104" i="19" s="1"/>
  <c r="BB105" i="25"/>
  <c r="CA105" i="19" s="1"/>
  <c r="BB106" i="25"/>
  <c r="CA106" i="19" s="1"/>
  <c r="BB107" i="25"/>
  <c r="CA107" i="19" s="1"/>
  <c r="BB108" i="25"/>
  <c r="CA108" i="19" s="1"/>
  <c r="BB109" i="25"/>
  <c r="CA109" i="19" s="1"/>
  <c r="BB110" i="25"/>
  <c r="CA110" i="19" s="1"/>
  <c r="BB111" i="25"/>
  <c r="CA111" i="19" s="1"/>
  <c r="BB112" i="25"/>
  <c r="CA112" i="19" s="1"/>
  <c r="BB113" i="25"/>
  <c r="CA113" i="19" s="1"/>
  <c r="BB114" i="25"/>
  <c r="CA114" i="19" s="1"/>
  <c r="BB115" i="25"/>
  <c r="CA115" i="19" s="1"/>
  <c r="BB116" i="25"/>
  <c r="CA116" i="19" s="1"/>
  <c r="BB117" i="25"/>
  <c r="CA117" i="19" s="1"/>
  <c r="BB118" i="25"/>
  <c r="CA118" i="19" s="1"/>
  <c r="BB119" i="25"/>
  <c r="CA119" i="19" s="1"/>
  <c r="BB120" i="25"/>
  <c r="CA120" i="19" s="1"/>
  <c r="BB121" i="25"/>
  <c r="CA121" i="19" s="1"/>
  <c r="BB122" i="25"/>
  <c r="CA122" i="19" s="1"/>
  <c r="BB123" i="25"/>
  <c r="CA123" i="19" s="1"/>
  <c r="BB124" i="25"/>
  <c r="CA124" i="19" s="1"/>
  <c r="BB125" i="25"/>
  <c r="CA125" i="19" s="1"/>
  <c r="BB126" i="25"/>
  <c r="CA126" i="19" s="1"/>
  <c r="BB127" i="25"/>
  <c r="CA127" i="19" s="1"/>
  <c r="BB128" i="25"/>
  <c r="CA128" i="19" s="1"/>
  <c r="BB129" i="25"/>
  <c r="CA129" i="19" s="1"/>
  <c r="BB130" i="25"/>
  <c r="CA130" i="19" s="1"/>
  <c r="BB131" i="25"/>
  <c r="CA131" i="19" s="1"/>
  <c r="BB132" i="25"/>
  <c r="CA132" i="19" s="1"/>
  <c r="BB133" i="25"/>
  <c r="CA133" i="19" s="1"/>
  <c r="BB134" i="25"/>
  <c r="CA134" i="19" s="1"/>
  <c r="BB135" i="25"/>
  <c r="CA135" i="19" s="1"/>
  <c r="BB136" i="25"/>
  <c r="CA136" i="19" s="1"/>
  <c r="BB137" i="25"/>
  <c r="CA137" i="19" s="1"/>
  <c r="BB138" i="25"/>
  <c r="CA138" i="19" s="1"/>
  <c r="BB139" i="25"/>
  <c r="CA139" i="19" s="1"/>
  <c r="BB140" i="25"/>
  <c r="CA140" i="19" s="1"/>
  <c r="BB141" i="25"/>
  <c r="CA141" i="19" s="1"/>
  <c r="BB142" i="25"/>
  <c r="CA142" i="19" s="1"/>
  <c r="BB143" i="25"/>
  <c r="CA143" i="19" s="1"/>
  <c r="BB144" i="25"/>
  <c r="CA144" i="19" s="1"/>
  <c r="BB145" i="25"/>
  <c r="CA145" i="19" s="1"/>
  <c r="BB146" i="25"/>
  <c r="CA146" i="19" s="1"/>
  <c r="BB147" i="25"/>
  <c r="CA147" i="19" s="1"/>
  <c r="BB148" i="25"/>
  <c r="CA148" i="19" s="1"/>
  <c r="BB149" i="25"/>
  <c r="CA149" i="19" s="1"/>
  <c r="BB150" i="25"/>
  <c r="CA150" i="19" s="1"/>
  <c r="BB151" i="25"/>
  <c r="CA151" i="19" s="1"/>
  <c r="BB152" i="25"/>
  <c r="CA152" i="19" s="1"/>
  <c r="BB153" i="25"/>
  <c r="CA153" i="19" s="1"/>
  <c r="BB154" i="25"/>
  <c r="CA154" i="19" s="1"/>
  <c r="BB155" i="25"/>
  <c r="CA155" i="19" s="1"/>
  <c r="BB156" i="25"/>
  <c r="CA156" i="19" s="1"/>
  <c r="BB157" i="25"/>
  <c r="CA157" i="19" s="1"/>
  <c r="BB158" i="25"/>
  <c r="CA158" i="19" s="1"/>
  <c r="BB159" i="25"/>
  <c r="CA159" i="19" s="1"/>
  <c r="BB160" i="25"/>
  <c r="CA160" i="19" s="1"/>
  <c r="BB161" i="25"/>
  <c r="CA161" i="19" s="1"/>
  <c r="BB162" i="25"/>
  <c r="CA162" i="19" s="1"/>
  <c r="BB163" i="25"/>
  <c r="CA163" i="19" s="1"/>
  <c r="BB164" i="25"/>
  <c r="CA164" i="19" s="1"/>
  <c r="BB165" i="25"/>
  <c r="CA165" i="19" s="1"/>
  <c r="BB166" i="25"/>
  <c r="CA166" i="19" s="1"/>
  <c r="BB167" i="25"/>
  <c r="CA167" i="19" s="1"/>
  <c r="BB168" i="25"/>
  <c r="CA168" i="19" s="1"/>
  <c r="BB169" i="25"/>
  <c r="CA169" i="19" s="1"/>
  <c r="BB170" i="25"/>
  <c r="CA170" i="19" s="1"/>
  <c r="BB171" i="25"/>
  <c r="CA171" i="19" s="1"/>
  <c r="BB172" i="25"/>
  <c r="CA172" i="19" s="1"/>
  <c r="BB173" i="25"/>
  <c r="CA173" i="19" s="1"/>
  <c r="BB174" i="25"/>
  <c r="CA174" i="19" s="1"/>
  <c r="BB175" i="25"/>
  <c r="CA175" i="19" s="1"/>
  <c r="BB176" i="25"/>
  <c r="CA176" i="19" s="1"/>
  <c r="BB177" i="25"/>
  <c r="CA177" i="19" s="1"/>
  <c r="BB178" i="25"/>
  <c r="CA178" i="19" s="1"/>
  <c r="BB179" i="25"/>
  <c r="CA179" i="19" s="1"/>
  <c r="BB180" i="25"/>
  <c r="CA180" i="19" s="1"/>
  <c r="BB181" i="25"/>
  <c r="CA181" i="19" s="1"/>
  <c r="BB182" i="25"/>
  <c r="CA182" i="19" s="1"/>
  <c r="BB183" i="25"/>
  <c r="CA183" i="19" s="1"/>
  <c r="BB184" i="25"/>
  <c r="CA184" i="19" s="1"/>
  <c r="BB185" i="25"/>
  <c r="CA185" i="19" s="1"/>
  <c r="BB186" i="25"/>
  <c r="CA186" i="19" s="1"/>
  <c r="BB187" i="25"/>
  <c r="CA187" i="19" s="1"/>
  <c r="BB188" i="25"/>
  <c r="CA188" i="19" s="1"/>
  <c r="BB189" i="25"/>
  <c r="CA189" i="19" s="1"/>
  <c r="BB190" i="25"/>
  <c r="CA190" i="19" s="1"/>
  <c r="BB191" i="25"/>
  <c r="CA191" i="19" s="1"/>
  <c r="BB192" i="25"/>
  <c r="CA192" i="19" s="1"/>
  <c r="BB193" i="25"/>
  <c r="CA193" i="19" s="1"/>
  <c r="BB194" i="25"/>
  <c r="CA194" i="19" s="1"/>
  <c r="BB195" i="25"/>
  <c r="CA195" i="19" s="1"/>
  <c r="BB196" i="25"/>
  <c r="CA196" i="19" s="1"/>
  <c r="BB197" i="25"/>
  <c r="CA197" i="19" s="1"/>
  <c r="BB198" i="25"/>
  <c r="CA198" i="19" s="1"/>
  <c r="BB199" i="25"/>
  <c r="CA199" i="19" s="1"/>
  <c r="BB200" i="25"/>
  <c r="CA200" i="19" s="1"/>
  <c r="BB201" i="25"/>
  <c r="CA201" i="19" s="1"/>
  <c r="BB202" i="25"/>
  <c r="CA202" i="19" s="1"/>
  <c r="BB203" i="25"/>
  <c r="CA203" i="19" s="1"/>
  <c r="BB204" i="25"/>
  <c r="CA204" i="19" s="1"/>
  <c r="BB205" i="25"/>
  <c r="CA205" i="19" s="1"/>
  <c r="BB206" i="25"/>
  <c r="CA206" i="19" s="1"/>
  <c r="BB207" i="25"/>
  <c r="CA207" i="19" s="1"/>
  <c r="BB208" i="25"/>
  <c r="CA208" i="19" s="1"/>
  <c r="BB209" i="25"/>
  <c r="CA209" i="19" s="1"/>
  <c r="BB210" i="25"/>
  <c r="CA210" i="19" s="1"/>
  <c r="BB211" i="25"/>
  <c r="CA211" i="19" s="1"/>
  <c r="BB212" i="25"/>
  <c r="CA212" i="19" s="1"/>
  <c r="BB213" i="25"/>
  <c r="CA213" i="19" s="1"/>
  <c r="BB214" i="25"/>
  <c r="CA214" i="19" s="1"/>
  <c r="BB215" i="25"/>
  <c r="CA215" i="19" s="1"/>
  <c r="BB216" i="25"/>
  <c r="CA216" i="19" s="1"/>
  <c r="BB217" i="25"/>
  <c r="CA217" i="19" s="1"/>
  <c r="BB218" i="25"/>
  <c r="CA218" i="19" s="1"/>
  <c r="BB219" i="25"/>
  <c r="CA219" i="19" s="1"/>
  <c r="BB220" i="25"/>
  <c r="CA220" i="19" s="1"/>
  <c r="BB221" i="25"/>
  <c r="CA221" i="19" s="1"/>
  <c r="BB222" i="25"/>
  <c r="CA222" i="19" s="1"/>
  <c r="BB223" i="25"/>
  <c r="CA223" i="19" s="1"/>
  <c r="BB224" i="25"/>
  <c r="CA224" i="19" s="1"/>
  <c r="BB225" i="25"/>
  <c r="CA225" i="19" s="1"/>
  <c r="BB226" i="25"/>
  <c r="CA226" i="19" s="1"/>
  <c r="BB227" i="25"/>
  <c r="CA227" i="19" s="1"/>
  <c r="BB228" i="25"/>
  <c r="CA228" i="19" s="1"/>
  <c r="BB229" i="25"/>
  <c r="CA229" i="19" s="1"/>
  <c r="BB230" i="25"/>
  <c r="CA230" i="19" s="1"/>
  <c r="BB231" i="25"/>
  <c r="CA231" i="19" s="1"/>
  <c r="BB232" i="25"/>
  <c r="CA232" i="19" s="1"/>
  <c r="BB233" i="25"/>
  <c r="CA233" i="19" s="1"/>
  <c r="BB234" i="25"/>
  <c r="CA234" i="19" s="1"/>
  <c r="BB235" i="25"/>
  <c r="CA235" i="19" s="1"/>
  <c r="BB236" i="25"/>
  <c r="CA236" i="19" s="1"/>
  <c r="BB237" i="25"/>
  <c r="CA237" i="19" s="1"/>
  <c r="BB238" i="25"/>
  <c r="CA238" i="19" s="1"/>
  <c r="BB239" i="25"/>
  <c r="CA239" i="19" s="1"/>
  <c r="BB240" i="25"/>
  <c r="CA240" i="19" s="1"/>
  <c r="BB241" i="25"/>
  <c r="CA241" i="19" s="1"/>
  <c r="BB242" i="25"/>
  <c r="CA242" i="19" s="1"/>
  <c r="BB243" i="25"/>
  <c r="CA243" i="19" s="1"/>
  <c r="BB244" i="25"/>
  <c r="CA244" i="19" s="1"/>
  <c r="BB245" i="25"/>
  <c r="CA245" i="19" s="1"/>
  <c r="BB246" i="25"/>
  <c r="CA246" i="19" s="1"/>
  <c r="BB247" i="25"/>
  <c r="CA247" i="19" s="1"/>
  <c r="BB248" i="25"/>
  <c r="CA248" i="19" s="1"/>
  <c r="BB249" i="25"/>
  <c r="CA249" i="19" s="1"/>
  <c r="BB250" i="25"/>
  <c r="CA250" i="19" s="1"/>
  <c r="BB251" i="25"/>
  <c r="CA251" i="19" s="1"/>
  <c r="BB252" i="25"/>
  <c r="CA252" i="19" s="1"/>
  <c r="BB253" i="25"/>
  <c r="CA253" i="19" s="1"/>
  <c r="BB254" i="25"/>
  <c r="CA254" i="19" s="1"/>
  <c r="BB255" i="25"/>
  <c r="CA255" i="19" s="1"/>
  <c r="BB256" i="25"/>
  <c r="CA256" i="19" s="1"/>
  <c r="BB257" i="25"/>
  <c r="CA257" i="19" s="1"/>
  <c r="BB258" i="25"/>
  <c r="CA258" i="19" s="1"/>
  <c r="BB259" i="25"/>
  <c r="CA259" i="19" s="1"/>
  <c r="BB260" i="25"/>
  <c r="CA260" i="19" s="1"/>
  <c r="BB261" i="25"/>
  <c r="CA261" i="19" s="1"/>
  <c r="BB262" i="25"/>
  <c r="CA262" i="19" s="1"/>
  <c r="BB263" i="25"/>
  <c r="CA263" i="19" s="1"/>
  <c r="BB264" i="25"/>
  <c r="CA264" i="19" s="1"/>
  <c r="BB265" i="25"/>
  <c r="CA265" i="19" s="1"/>
  <c r="BB266" i="25"/>
  <c r="CA266" i="19" s="1"/>
  <c r="BB267" i="25"/>
  <c r="CA267" i="19" s="1"/>
  <c r="BB268" i="25"/>
  <c r="CA268" i="19" s="1"/>
  <c r="BB269" i="25"/>
  <c r="CA269" i="19" s="1"/>
  <c r="BB270" i="25"/>
  <c r="CA270" i="19" s="1"/>
  <c r="BB271" i="25"/>
  <c r="CA271" i="19" s="1"/>
  <c r="BB272" i="25"/>
  <c r="CA272" i="19" s="1"/>
  <c r="BB273" i="25"/>
  <c r="CA273" i="19" s="1"/>
  <c r="BB274" i="25"/>
  <c r="CA274" i="19" s="1"/>
  <c r="BB275" i="25"/>
  <c r="CA275" i="19" s="1"/>
  <c r="BB276" i="25"/>
  <c r="CA276" i="19" s="1"/>
  <c r="BB277" i="25"/>
  <c r="CA277" i="19" s="1"/>
  <c r="BB278" i="25"/>
  <c r="CA278" i="19" s="1"/>
  <c r="BB279" i="25"/>
  <c r="CA279" i="19" s="1"/>
  <c r="BB280" i="25"/>
  <c r="CA280" i="19" s="1"/>
  <c r="BB281" i="25"/>
  <c r="CA281" i="19" s="1"/>
  <c r="BB282" i="25"/>
  <c r="CA282" i="19" s="1"/>
  <c r="BB283" i="25"/>
  <c r="CA283" i="19" s="1"/>
  <c r="BB284" i="25"/>
  <c r="CA284" i="19" s="1"/>
  <c r="BB285" i="25"/>
  <c r="CA285" i="19" s="1"/>
  <c r="BB286" i="25"/>
  <c r="CA286" i="19" s="1"/>
  <c r="BB287" i="25"/>
  <c r="CA287" i="19" s="1"/>
  <c r="BB288" i="25"/>
  <c r="CA288" i="19" s="1"/>
  <c r="BB289" i="25"/>
  <c r="CA289" i="19" s="1"/>
  <c r="BB290" i="25"/>
  <c r="CA290" i="19" s="1"/>
  <c r="BB291" i="25"/>
  <c r="CA291" i="19" s="1"/>
  <c r="BB292" i="25"/>
  <c r="CA292" i="19" s="1"/>
  <c r="BB293" i="25"/>
  <c r="CA293" i="19" s="1"/>
  <c r="BB294" i="25"/>
  <c r="CA294" i="19" s="1"/>
  <c r="BB295" i="25"/>
  <c r="CA295" i="19" s="1"/>
  <c r="BB296" i="25"/>
  <c r="CA296" i="19" s="1"/>
  <c r="BB297" i="25"/>
  <c r="CA297" i="19" s="1"/>
  <c r="BB298" i="25"/>
  <c r="CA298" i="19" s="1"/>
  <c r="BB299" i="25"/>
  <c r="CA299" i="19" s="1"/>
  <c r="BB300" i="25"/>
  <c r="CA300" i="19" s="1"/>
  <c r="BB301" i="25"/>
  <c r="CA301" i="19" s="1"/>
  <c r="BB302" i="25"/>
  <c r="CA302" i="19" s="1"/>
  <c r="BB303" i="25"/>
  <c r="CA303" i="19" s="1"/>
  <c r="BB304" i="25"/>
  <c r="CA304" i="19" s="1"/>
  <c r="BB305" i="25"/>
  <c r="CA305" i="19" s="1"/>
  <c r="BB306" i="25"/>
  <c r="CA306" i="19" s="1"/>
  <c r="BB307" i="25"/>
  <c r="CA307" i="19" s="1"/>
  <c r="BB308" i="25"/>
  <c r="CA308" i="19" s="1"/>
  <c r="BB309" i="25"/>
  <c r="CA309" i="19" s="1"/>
  <c r="BB310" i="25"/>
  <c r="CA310" i="19" s="1"/>
  <c r="BB311" i="25"/>
  <c r="CA311" i="19" s="1"/>
  <c r="BB312" i="25"/>
  <c r="CA312" i="19" s="1"/>
  <c r="BB313" i="25"/>
  <c r="CA313" i="19" s="1"/>
  <c r="BB314" i="25"/>
  <c r="CA314" i="19" s="1"/>
  <c r="BB315" i="25"/>
  <c r="CA315" i="19" s="1"/>
  <c r="BB316" i="25"/>
  <c r="CA316" i="19" s="1"/>
  <c r="BB317" i="25"/>
  <c r="CA317" i="19" s="1"/>
  <c r="BB318" i="25"/>
  <c r="CA318" i="19" s="1"/>
  <c r="BB319" i="25"/>
  <c r="CA319" i="19" s="1"/>
  <c r="BB320" i="25"/>
  <c r="CA320" i="19" s="1"/>
  <c r="BB321" i="25"/>
  <c r="CA321" i="19" s="1"/>
  <c r="BB322" i="25"/>
  <c r="CA322" i="19" s="1"/>
  <c r="BB323" i="25"/>
  <c r="CA323" i="19" s="1"/>
  <c r="BB324" i="25"/>
  <c r="CA324" i="19" s="1"/>
  <c r="BB325" i="25"/>
  <c r="CA325" i="19" s="1"/>
  <c r="BB326" i="25"/>
  <c r="CA326" i="19" s="1"/>
  <c r="BB327" i="25"/>
  <c r="CA327" i="19" s="1"/>
  <c r="BB328" i="25"/>
  <c r="CA328" i="19" s="1"/>
  <c r="BB329" i="25"/>
  <c r="CA329" i="19" s="1"/>
  <c r="BB330" i="25"/>
  <c r="CA330" i="19" s="1"/>
  <c r="BB331" i="25"/>
  <c r="CA331" i="19" s="1"/>
  <c r="BB332" i="25"/>
  <c r="CA332" i="19" s="1"/>
  <c r="BB333" i="25"/>
  <c r="CA333" i="19" s="1"/>
  <c r="BB334" i="25"/>
  <c r="CA334" i="19" s="1"/>
  <c r="BB335" i="25"/>
  <c r="CA335" i="19" s="1"/>
  <c r="BB336" i="25"/>
  <c r="CA336" i="19" s="1"/>
  <c r="BB337" i="25"/>
  <c r="CA337" i="19" s="1"/>
  <c r="BB338" i="25"/>
  <c r="CA338" i="19" s="1"/>
  <c r="BB339" i="25"/>
  <c r="CA339" i="19" s="1"/>
  <c r="BB340" i="25"/>
  <c r="CA340" i="19" s="1"/>
  <c r="BB341" i="25"/>
  <c r="CA341" i="19" s="1"/>
  <c r="BB342" i="25"/>
  <c r="CA342" i="19" s="1"/>
  <c r="BB343" i="25"/>
  <c r="CA343" i="19" s="1"/>
  <c r="BB344" i="25"/>
  <c r="CA344" i="19" s="1"/>
  <c r="BB345" i="25"/>
  <c r="CA345" i="19" s="1"/>
  <c r="BB346" i="25"/>
  <c r="CA346" i="19" s="1"/>
  <c r="BB347" i="25"/>
  <c r="CA347" i="19" s="1"/>
  <c r="BB348" i="25"/>
  <c r="CA348" i="19" s="1"/>
  <c r="BB349" i="25"/>
  <c r="CA349" i="19" s="1"/>
  <c r="BB350" i="25"/>
  <c r="CA350" i="19" s="1"/>
  <c r="BB351" i="25"/>
  <c r="CA351" i="19" s="1"/>
  <c r="BB352" i="25"/>
  <c r="CA352" i="19" s="1"/>
  <c r="BB353" i="25"/>
  <c r="CA353" i="19" s="1"/>
  <c r="BB354" i="25"/>
  <c r="CA354" i="19" s="1"/>
  <c r="BB355" i="25"/>
  <c r="CA355" i="19" s="1"/>
  <c r="BB356" i="25"/>
  <c r="CA356" i="19" s="1"/>
  <c r="BB357" i="25"/>
  <c r="CA357" i="19" s="1"/>
  <c r="BB358" i="25"/>
  <c r="CA358" i="19" s="1"/>
  <c r="BB359" i="25"/>
  <c r="CA359" i="19" s="1"/>
  <c r="BB360" i="25"/>
  <c r="CA360" i="19" s="1"/>
  <c r="BB361" i="25"/>
  <c r="CA361" i="19" s="1"/>
  <c r="BB362" i="25"/>
  <c r="CA362" i="19" s="1"/>
  <c r="BB363" i="25"/>
  <c r="CA363" i="19" s="1"/>
  <c r="BB364" i="25"/>
  <c r="CA364" i="19" s="1"/>
  <c r="BB365" i="25"/>
  <c r="CA365" i="19" s="1"/>
  <c r="BB366" i="25"/>
  <c r="CA366" i="19" s="1"/>
  <c r="BB367" i="25"/>
  <c r="CA367" i="19" s="1"/>
  <c r="BB368" i="25"/>
  <c r="CA368" i="19" s="1"/>
  <c r="BB369" i="25"/>
  <c r="CA369" i="19" s="1"/>
  <c r="BB370" i="25"/>
  <c r="CA370" i="19" s="1"/>
  <c r="BB371" i="25"/>
  <c r="CA371" i="19" s="1"/>
  <c r="BB372" i="25"/>
  <c r="CA372" i="19" s="1"/>
  <c r="BB373" i="25"/>
  <c r="CA373" i="19" s="1"/>
  <c r="BB374" i="25"/>
  <c r="CA374" i="19" s="1"/>
  <c r="BB375" i="25"/>
  <c r="CA375" i="19" s="1"/>
  <c r="BB376" i="25"/>
  <c r="CA376" i="19" s="1"/>
  <c r="BB377" i="25"/>
  <c r="CA377" i="19" s="1"/>
  <c r="BB378" i="25"/>
  <c r="CA378" i="19" s="1"/>
  <c r="BB379" i="25"/>
  <c r="CA379" i="19" s="1"/>
  <c r="BB380" i="25"/>
  <c r="CA380" i="19" s="1"/>
  <c r="BB381" i="25"/>
  <c r="CA381" i="19" s="1"/>
  <c r="BB382" i="25"/>
  <c r="CA382" i="19" s="1"/>
  <c r="BB383" i="25"/>
  <c r="CA383" i="19" s="1"/>
  <c r="BB384" i="25"/>
  <c r="CA384" i="19" s="1"/>
  <c r="BB385" i="25"/>
  <c r="CA385" i="19" s="1"/>
  <c r="BB386" i="25"/>
  <c r="CA386" i="19" s="1"/>
  <c r="BB387" i="25"/>
  <c r="CA387" i="19" s="1"/>
  <c r="BB388" i="25"/>
  <c r="CA388" i="19" s="1"/>
  <c r="BB389" i="25"/>
  <c r="CA389" i="19" s="1"/>
  <c r="BB390" i="25"/>
  <c r="CA390" i="19" s="1"/>
  <c r="BB391" i="25"/>
  <c r="CA391" i="19" s="1"/>
  <c r="BB392" i="25"/>
  <c r="CA392" i="19" s="1"/>
  <c r="BB393" i="25"/>
  <c r="CA393" i="19" s="1"/>
  <c r="BB394" i="25"/>
  <c r="CA394" i="19" s="1"/>
  <c r="BB395" i="25"/>
  <c r="CA395" i="19" s="1"/>
  <c r="BB396" i="25"/>
  <c r="CA396" i="19" s="1"/>
  <c r="BB397" i="25"/>
  <c r="CA397" i="19" s="1"/>
  <c r="BB398" i="25"/>
  <c r="CA398" i="19" s="1"/>
  <c r="BB399" i="25"/>
  <c r="CA399" i="19" s="1"/>
  <c r="BB400" i="25"/>
  <c r="CA400" i="19" s="1"/>
  <c r="BB401" i="25"/>
  <c r="CA401" i="19" s="1"/>
  <c r="BB402" i="25"/>
  <c r="CA402" i="19" s="1"/>
  <c r="BB403" i="25"/>
  <c r="CA403" i="19" s="1"/>
  <c r="BB404" i="25"/>
  <c r="CA404" i="19" s="1"/>
  <c r="BB405" i="25"/>
  <c r="CA405" i="19" s="1"/>
  <c r="BB406" i="25"/>
  <c r="CA406" i="19" s="1"/>
  <c r="BB407" i="25"/>
  <c r="CA407" i="19" s="1"/>
  <c r="BB408" i="25"/>
  <c r="CA408" i="19" s="1"/>
  <c r="BB409" i="25"/>
  <c r="CA409" i="19" s="1"/>
  <c r="BB410" i="25"/>
  <c r="CA410" i="19" s="1"/>
  <c r="BB411" i="25"/>
  <c r="CA411" i="19" s="1"/>
  <c r="BB412" i="25"/>
  <c r="CA412" i="19" s="1"/>
  <c r="BB413" i="25"/>
  <c r="CA413" i="19" s="1"/>
  <c r="BB414" i="25"/>
  <c r="CA414" i="19" s="1"/>
  <c r="BB415" i="25"/>
  <c r="CA415" i="19" s="1"/>
  <c r="BB416" i="25"/>
  <c r="CA416" i="19" s="1"/>
  <c r="BB417" i="25"/>
  <c r="CA417" i="19" s="1"/>
  <c r="BB418" i="25"/>
  <c r="CA418" i="19" s="1"/>
  <c r="BB419" i="25"/>
  <c r="CA419" i="19" s="1"/>
  <c r="BB420" i="25"/>
  <c r="CA420" i="19" s="1"/>
  <c r="BB421" i="25"/>
  <c r="CA421" i="19" s="1"/>
  <c r="BB422" i="25"/>
  <c r="CA422" i="19" s="1"/>
  <c r="BB423" i="25"/>
  <c r="CA423" i="19" s="1"/>
  <c r="BB424" i="25"/>
  <c r="CA424" i="19" s="1"/>
  <c r="BB425" i="25"/>
  <c r="CA425" i="19" s="1"/>
  <c r="BB426" i="25"/>
  <c r="CA426" i="19" s="1"/>
  <c r="BB427" i="25"/>
  <c r="CA427" i="19" s="1"/>
  <c r="BB428" i="25"/>
  <c r="CA428" i="19" s="1"/>
  <c r="BB429" i="25"/>
  <c r="CA429" i="19" s="1"/>
  <c r="BB430" i="25"/>
  <c r="CA430" i="19" s="1"/>
  <c r="BB431" i="25"/>
  <c r="CA431" i="19" s="1"/>
  <c r="BB432" i="25"/>
  <c r="CA432" i="19" s="1"/>
  <c r="BB433" i="25"/>
  <c r="CA433" i="19" s="1"/>
  <c r="BB434" i="25"/>
  <c r="CA434" i="19" s="1"/>
  <c r="BB435" i="25"/>
  <c r="CA435" i="19" s="1"/>
  <c r="BB436" i="25"/>
  <c r="CA436" i="19" s="1"/>
  <c r="BB437" i="25"/>
  <c r="CA437" i="19" s="1"/>
  <c r="BB438" i="25"/>
  <c r="CA438" i="19" s="1"/>
  <c r="BB439" i="25"/>
  <c r="CA439" i="19" s="1"/>
  <c r="BB440" i="25"/>
  <c r="CA440" i="19" s="1"/>
  <c r="BB441" i="25"/>
  <c r="CA441" i="19" s="1"/>
  <c r="BB442" i="25"/>
  <c r="CA442" i="19" s="1"/>
  <c r="BB443" i="25"/>
  <c r="CA443" i="19" s="1"/>
  <c r="BB444" i="25"/>
  <c r="CA444" i="19" s="1"/>
  <c r="BB445" i="25"/>
  <c r="CA445" i="19" s="1"/>
  <c r="BB446" i="25"/>
  <c r="CA446" i="19" s="1"/>
  <c r="BB447" i="25"/>
  <c r="CA447" i="19" s="1"/>
  <c r="BB448" i="25"/>
  <c r="CA448" i="19" s="1"/>
  <c r="BB449" i="25"/>
  <c r="CA449" i="19" s="1"/>
  <c r="BB450" i="25"/>
  <c r="CA450" i="19" s="1"/>
  <c r="BB451" i="25"/>
  <c r="CA451" i="19" s="1"/>
  <c r="BB452" i="25"/>
  <c r="CA452" i="19" s="1"/>
  <c r="BB453" i="25"/>
  <c r="CA453" i="19" s="1"/>
  <c r="BB454" i="25"/>
  <c r="CA454" i="19" s="1"/>
  <c r="BB455" i="25"/>
  <c r="CA455" i="19" s="1"/>
  <c r="BB456" i="25"/>
  <c r="CA456" i="19" s="1"/>
  <c r="BB457" i="25"/>
  <c r="CA457" i="19" s="1"/>
  <c r="BB458" i="25"/>
  <c r="CA458" i="19" s="1"/>
  <c r="BB459" i="25"/>
  <c r="CA459" i="19" s="1"/>
  <c r="BB460" i="25"/>
  <c r="CA460" i="19" s="1"/>
  <c r="BB461" i="25"/>
  <c r="CA461" i="19" s="1"/>
  <c r="BB462" i="25"/>
  <c r="CA462" i="19" s="1"/>
  <c r="BB463" i="25"/>
  <c r="CA463" i="19" s="1"/>
  <c r="BB464" i="25"/>
  <c r="CA464" i="19" s="1"/>
  <c r="BB465" i="25"/>
  <c r="CA465" i="19" s="1"/>
  <c r="BB466" i="25"/>
  <c r="CA466" i="19" s="1"/>
  <c r="BB467" i="25"/>
  <c r="CA467" i="19" s="1"/>
  <c r="BB468" i="25"/>
  <c r="CA468" i="19" s="1"/>
  <c r="BB469" i="25"/>
  <c r="CA469" i="19" s="1"/>
  <c r="BB470" i="25"/>
  <c r="CA470" i="19" s="1"/>
  <c r="BB472" i="25"/>
  <c r="CA472" i="19" s="1"/>
  <c r="BB473" i="25"/>
  <c r="CA473" i="19" s="1"/>
  <c r="BB474" i="25"/>
  <c r="CA474" i="19" s="1"/>
  <c r="BB475" i="25"/>
  <c r="CA475" i="19" s="1"/>
  <c r="BB476" i="25"/>
  <c r="CA476" i="19" s="1"/>
  <c r="BB477" i="25"/>
  <c r="CA477" i="19" s="1"/>
  <c r="BB478" i="25"/>
  <c r="CA478" i="19" s="1"/>
  <c r="BB479" i="25"/>
  <c r="CA479" i="19" s="1"/>
  <c r="AQ92" i="25"/>
  <c r="AQ93" i="25"/>
  <c r="AQ94" i="25"/>
  <c r="AQ95" i="25"/>
  <c r="AQ96" i="25"/>
  <c r="AQ97" i="25"/>
  <c r="AQ98" i="25"/>
  <c r="AQ99" i="25"/>
  <c r="AQ100" i="25"/>
  <c r="AQ101" i="25"/>
  <c r="AQ102" i="25"/>
  <c r="AQ103" i="25"/>
  <c r="AQ104" i="25"/>
  <c r="AQ105" i="25"/>
  <c r="AQ106" i="25"/>
  <c r="AQ107" i="25"/>
  <c r="AQ108" i="25"/>
  <c r="AQ109" i="25"/>
  <c r="AQ110" i="25"/>
  <c r="AQ111" i="25"/>
  <c r="AQ112" i="25"/>
  <c r="AQ113" i="25"/>
  <c r="AQ114" i="25"/>
  <c r="AQ115" i="25"/>
  <c r="AQ116" i="25"/>
  <c r="AQ117" i="25"/>
  <c r="AQ118" i="25"/>
  <c r="AQ119" i="25"/>
  <c r="AQ120" i="25"/>
  <c r="AQ121" i="25"/>
  <c r="AQ122" i="25"/>
  <c r="AQ123" i="25"/>
  <c r="AQ124" i="25"/>
  <c r="AQ125" i="25"/>
  <c r="AQ126" i="25"/>
  <c r="AQ127" i="25"/>
  <c r="AQ128" i="25"/>
  <c r="AQ129" i="25"/>
  <c r="AQ130" i="25"/>
  <c r="AQ131" i="25"/>
  <c r="AQ132" i="25"/>
  <c r="AQ133" i="25"/>
  <c r="AQ134" i="25"/>
  <c r="AQ135" i="25"/>
  <c r="AQ136" i="25"/>
  <c r="AQ137" i="25"/>
  <c r="AQ138" i="25"/>
  <c r="AQ139" i="25"/>
  <c r="AQ140" i="25"/>
  <c r="AQ141" i="25"/>
  <c r="AQ142" i="25"/>
  <c r="AQ143" i="25"/>
  <c r="AQ144" i="25"/>
  <c r="AQ145" i="25"/>
  <c r="AQ146" i="25"/>
  <c r="AQ147" i="25"/>
  <c r="AQ148" i="25"/>
  <c r="AQ149" i="25"/>
  <c r="AQ150" i="25"/>
  <c r="AQ151" i="25"/>
  <c r="AQ152" i="25"/>
  <c r="AQ153" i="25"/>
  <c r="AQ154" i="25"/>
  <c r="AQ155" i="25"/>
  <c r="AQ156" i="25"/>
  <c r="AQ157" i="25"/>
  <c r="AQ158" i="25"/>
  <c r="AQ159" i="25"/>
  <c r="AQ160" i="25"/>
  <c r="AQ161" i="25"/>
  <c r="AQ162" i="25"/>
  <c r="AQ163" i="25"/>
  <c r="AQ164" i="25"/>
  <c r="AQ165" i="25"/>
  <c r="AQ166" i="25"/>
  <c r="AQ167" i="25"/>
  <c r="AQ168" i="25"/>
  <c r="AQ169" i="25"/>
  <c r="AQ170" i="25"/>
  <c r="AQ171" i="25"/>
  <c r="AQ172" i="25"/>
  <c r="AQ173" i="25"/>
  <c r="AQ174" i="25"/>
  <c r="AQ175" i="25"/>
  <c r="AQ176" i="25"/>
  <c r="AQ177" i="25"/>
  <c r="AQ178" i="25"/>
  <c r="AQ179" i="25"/>
  <c r="AQ180" i="25"/>
  <c r="AQ181" i="25"/>
  <c r="AQ182" i="25"/>
  <c r="AQ183" i="25"/>
  <c r="AQ184" i="25"/>
  <c r="AQ185" i="25"/>
  <c r="AQ186" i="25"/>
  <c r="AQ187" i="25"/>
  <c r="AQ188" i="25"/>
  <c r="AQ189" i="25"/>
  <c r="AQ190" i="25"/>
  <c r="AQ191" i="25"/>
  <c r="AQ192" i="25"/>
  <c r="AQ193" i="25"/>
  <c r="AQ194" i="25"/>
  <c r="AQ195" i="25"/>
  <c r="AQ196" i="25"/>
  <c r="AQ197" i="25"/>
  <c r="AQ198" i="25"/>
  <c r="AQ199" i="25"/>
  <c r="AQ200" i="25"/>
  <c r="AQ201" i="25"/>
  <c r="AQ202" i="25"/>
  <c r="AQ203" i="25"/>
  <c r="AQ204" i="25"/>
  <c r="AQ205" i="25"/>
  <c r="AQ206" i="25"/>
  <c r="AQ207" i="25"/>
  <c r="AQ208" i="25"/>
  <c r="AQ209" i="25"/>
  <c r="AQ210" i="25"/>
  <c r="AQ211" i="25"/>
  <c r="AQ212" i="25"/>
  <c r="AQ213" i="25"/>
  <c r="AQ214" i="25"/>
  <c r="AQ215" i="25"/>
  <c r="AQ216" i="25"/>
  <c r="AQ217" i="25"/>
  <c r="AQ218" i="25"/>
  <c r="AQ219" i="25"/>
  <c r="AQ220" i="25"/>
  <c r="AQ221" i="25"/>
  <c r="AQ222" i="25"/>
  <c r="AQ223" i="25"/>
  <c r="AQ224" i="25"/>
  <c r="AQ225" i="25"/>
  <c r="AQ226" i="25"/>
  <c r="AQ227" i="25"/>
  <c r="AQ228" i="25"/>
  <c r="AQ229" i="25"/>
  <c r="AQ230" i="25"/>
  <c r="AQ231" i="25"/>
  <c r="AQ232" i="25"/>
  <c r="AQ233" i="25"/>
  <c r="AQ234" i="25"/>
  <c r="AQ235" i="25"/>
  <c r="AQ236" i="25"/>
  <c r="AQ237" i="25"/>
  <c r="AQ238" i="25"/>
  <c r="AQ239" i="25"/>
  <c r="AQ240" i="25"/>
  <c r="AQ241" i="25"/>
  <c r="AQ242" i="25"/>
  <c r="AQ243" i="25"/>
  <c r="AQ244" i="25"/>
  <c r="AQ245" i="25"/>
  <c r="AQ246" i="25"/>
  <c r="AQ247" i="25"/>
  <c r="AQ248" i="25"/>
  <c r="AQ249" i="25"/>
  <c r="AQ250" i="25"/>
  <c r="AQ251" i="25"/>
  <c r="AQ252" i="25"/>
  <c r="AQ253" i="25"/>
  <c r="AQ254" i="25"/>
  <c r="AQ255" i="25"/>
  <c r="AQ256" i="25"/>
  <c r="AQ257" i="25"/>
  <c r="AQ258" i="25"/>
  <c r="AQ259" i="25"/>
  <c r="AQ260" i="25"/>
  <c r="AQ261" i="25"/>
  <c r="AQ262" i="25"/>
  <c r="AQ263" i="25"/>
  <c r="AQ264" i="25"/>
  <c r="AQ265" i="25"/>
  <c r="AQ266" i="25"/>
  <c r="AQ267" i="25"/>
  <c r="AQ268" i="25"/>
  <c r="AQ269" i="25"/>
  <c r="AQ270" i="25"/>
  <c r="AQ271" i="25"/>
  <c r="AQ272" i="25"/>
  <c r="AQ273" i="25"/>
  <c r="AQ274" i="25"/>
  <c r="AQ275" i="25"/>
  <c r="AQ276" i="25"/>
  <c r="AQ277" i="25"/>
  <c r="AQ278" i="25"/>
  <c r="AQ279" i="25"/>
  <c r="AQ280" i="25"/>
  <c r="AQ281" i="25"/>
  <c r="AQ282" i="25"/>
  <c r="AQ283" i="25"/>
  <c r="AQ284" i="25"/>
  <c r="AQ285" i="25"/>
  <c r="AQ286" i="25"/>
  <c r="AQ287" i="25"/>
  <c r="AQ288" i="25"/>
  <c r="AQ289" i="25"/>
  <c r="AQ290" i="25"/>
  <c r="AQ291" i="25"/>
  <c r="AQ292" i="25"/>
  <c r="AQ293" i="25"/>
  <c r="AQ294" i="25"/>
  <c r="AQ295" i="25"/>
  <c r="AQ296" i="25"/>
  <c r="AQ297" i="25"/>
  <c r="AQ298" i="25"/>
  <c r="AQ299" i="25"/>
  <c r="AQ300" i="25"/>
  <c r="AQ301" i="25"/>
  <c r="AQ302" i="25"/>
  <c r="AQ303" i="25"/>
  <c r="AQ304" i="25"/>
  <c r="AQ305" i="25"/>
  <c r="AQ306" i="25"/>
  <c r="AQ307" i="25"/>
  <c r="AQ308" i="25"/>
  <c r="AQ309" i="25"/>
  <c r="AQ310" i="25"/>
  <c r="AQ311" i="25"/>
  <c r="AQ312" i="25"/>
  <c r="AQ313" i="25"/>
  <c r="AQ314" i="25"/>
  <c r="AQ315" i="25"/>
  <c r="AQ316" i="25"/>
  <c r="AQ317" i="25"/>
  <c r="AQ318" i="25"/>
  <c r="AQ319" i="25"/>
  <c r="AQ320" i="25"/>
  <c r="AQ321" i="25"/>
  <c r="AQ322" i="25"/>
  <c r="AQ323" i="25"/>
  <c r="AQ324" i="25"/>
  <c r="AQ325" i="25"/>
  <c r="AQ326" i="25"/>
  <c r="AQ327" i="25"/>
  <c r="AQ328" i="25"/>
  <c r="AQ329" i="25"/>
  <c r="AQ330" i="25"/>
  <c r="AQ331" i="25"/>
  <c r="AQ332" i="25"/>
  <c r="AQ333" i="25"/>
  <c r="AQ334" i="25"/>
  <c r="AQ335" i="25"/>
  <c r="AQ336" i="25"/>
  <c r="AQ337" i="25"/>
  <c r="AQ338" i="25"/>
  <c r="AQ339" i="25"/>
  <c r="AQ340" i="25"/>
  <c r="AQ341" i="25"/>
  <c r="AQ342" i="25"/>
  <c r="AQ343" i="25"/>
  <c r="AQ344" i="25"/>
  <c r="AQ345" i="25"/>
  <c r="AQ346" i="25"/>
  <c r="AQ347" i="25"/>
  <c r="AQ348" i="25"/>
  <c r="AQ349" i="25"/>
  <c r="AQ350" i="25"/>
  <c r="AQ351" i="25"/>
  <c r="AQ352" i="25"/>
  <c r="AQ353" i="25"/>
  <c r="AQ354" i="25"/>
  <c r="AQ355" i="25"/>
  <c r="AQ356" i="25"/>
  <c r="AQ357" i="25"/>
  <c r="AQ358" i="25"/>
  <c r="AQ359" i="25"/>
  <c r="AQ360" i="25"/>
  <c r="AQ361" i="25"/>
  <c r="AQ362" i="25"/>
  <c r="AQ363" i="25"/>
  <c r="AQ364" i="25"/>
  <c r="AQ365" i="25"/>
  <c r="AQ366" i="25"/>
  <c r="AQ367" i="25"/>
  <c r="AQ368" i="25"/>
  <c r="AQ369" i="25"/>
  <c r="AQ370" i="25"/>
  <c r="AQ371" i="25"/>
  <c r="AQ372" i="25"/>
  <c r="AQ373" i="25"/>
  <c r="AQ374" i="25"/>
  <c r="AQ375" i="25"/>
  <c r="AQ376" i="25"/>
  <c r="AQ377" i="25"/>
  <c r="AQ378" i="25"/>
  <c r="AQ379" i="25"/>
  <c r="AQ380" i="25"/>
  <c r="AQ381" i="25"/>
  <c r="AQ382" i="25"/>
  <c r="AQ383" i="25"/>
  <c r="AQ384" i="25"/>
  <c r="AQ385" i="25"/>
  <c r="AQ386" i="25"/>
  <c r="AQ387" i="25"/>
  <c r="AQ388" i="25"/>
  <c r="AQ389" i="25"/>
  <c r="AQ390" i="25"/>
  <c r="AQ391" i="25"/>
  <c r="AQ392" i="25"/>
  <c r="AQ393" i="25"/>
  <c r="AQ394" i="25"/>
  <c r="AQ395" i="25"/>
  <c r="AQ396" i="25"/>
  <c r="AQ397" i="25"/>
  <c r="AQ398" i="25"/>
  <c r="AQ399" i="25"/>
  <c r="AQ400" i="25"/>
  <c r="AQ401" i="25"/>
  <c r="AQ402" i="25"/>
  <c r="AQ403" i="25"/>
  <c r="AQ404" i="25"/>
  <c r="AQ405" i="25"/>
  <c r="AQ406" i="25"/>
  <c r="AQ407" i="25"/>
  <c r="AQ408" i="25"/>
  <c r="AQ409" i="25"/>
  <c r="AQ410" i="25"/>
  <c r="AQ411" i="25"/>
  <c r="AQ412" i="25"/>
  <c r="AQ413" i="25"/>
  <c r="AQ414" i="25"/>
  <c r="AQ415" i="25"/>
  <c r="AQ416" i="25"/>
  <c r="AQ417" i="25"/>
  <c r="AQ418" i="25"/>
  <c r="AQ419" i="25"/>
  <c r="AQ420" i="25"/>
  <c r="AQ421" i="25"/>
  <c r="AQ422" i="25"/>
  <c r="AQ423" i="25"/>
  <c r="AQ424" i="25"/>
  <c r="AQ425" i="25"/>
  <c r="AQ426" i="25"/>
  <c r="AQ427" i="25"/>
  <c r="AQ428" i="25"/>
  <c r="AQ429" i="25"/>
  <c r="AQ430" i="25"/>
  <c r="AQ431" i="25"/>
  <c r="AQ432" i="25"/>
  <c r="AQ433" i="25"/>
  <c r="AQ434" i="25"/>
  <c r="AQ435" i="25"/>
  <c r="AQ436" i="25"/>
  <c r="AQ437" i="25"/>
  <c r="AQ438" i="25"/>
  <c r="AQ439" i="25"/>
  <c r="AQ440" i="25"/>
  <c r="AQ441" i="25"/>
  <c r="AQ442" i="25"/>
  <c r="AQ443" i="25"/>
  <c r="AQ444" i="25"/>
  <c r="AQ445" i="25"/>
  <c r="AQ446" i="25"/>
  <c r="AQ447" i="25"/>
  <c r="AQ448" i="25"/>
  <c r="AQ449" i="25"/>
  <c r="AQ450" i="25"/>
  <c r="AQ451" i="25"/>
  <c r="AQ452" i="25"/>
  <c r="AQ453" i="25"/>
  <c r="AQ454" i="25"/>
  <c r="AQ455" i="25"/>
  <c r="AQ456" i="25"/>
  <c r="AQ457" i="25"/>
  <c r="AQ458" i="25"/>
  <c r="AQ459" i="25"/>
  <c r="AQ460" i="25"/>
  <c r="AQ461" i="25"/>
  <c r="AQ462" i="25"/>
  <c r="AQ463" i="25"/>
  <c r="AQ464" i="25"/>
  <c r="AQ465" i="25"/>
  <c r="AQ466" i="25"/>
  <c r="AQ467" i="25"/>
  <c r="AQ468" i="25"/>
  <c r="AQ469" i="25"/>
  <c r="AQ470" i="25"/>
  <c r="AQ471" i="25"/>
  <c r="AQ472" i="25"/>
  <c r="AQ473" i="25"/>
  <c r="AQ474" i="25"/>
  <c r="AQ475" i="25"/>
  <c r="AQ476" i="25"/>
  <c r="AQ477" i="25"/>
  <c r="AQ478" i="25"/>
  <c r="AQ479" i="25"/>
  <c r="AQ480" i="25"/>
  <c r="AQ481" i="25"/>
  <c r="AQ87" i="25"/>
  <c r="AQ88" i="25"/>
  <c r="AQ89" i="25"/>
  <c r="AQ90" i="25"/>
  <c r="AK91" i="25"/>
  <c r="AK92" i="25"/>
  <c r="BR92" i="19" s="1"/>
  <c r="AK93" i="25"/>
  <c r="AK94" i="25"/>
  <c r="AK95" i="25"/>
  <c r="AK96" i="25"/>
  <c r="AK97" i="25"/>
  <c r="AK98" i="25"/>
  <c r="AK99" i="25"/>
  <c r="AK100" i="25"/>
  <c r="AK101" i="25"/>
  <c r="AK102" i="25"/>
  <c r="AK103" i="25"/>
  <c r="AK104" i="25"/>
  <c r="AK105" i="25"/>
  <c r="AK106" i="25"/>
  <c r="AK107" i="25"/>
  <c r="AK108" i="25"/>
  <c r="AK109" i="25"/>
  <c r="AK110" i="25"/>
  <c r="AK111" i="25"/>
  <c r="AK112" i="25"/>
  <c r="AK113" i="25"/>
  <c r="AK114" i="25"/>
  <c r="AK115" i="25"/>
  <c r="AK116" i="25"/>
  <c r="AK117" i="25"/>
  <c r="AK118" i="25"/>
  <c r="AK119" i="25"/>
  <c r="AK120" i="25"/>
  <c r="AK121" i="25"/>
  <c r="AK122" i="25"/>
  <c r="AK123" i="25"/>
  <c r="AK124" i="25"/>
  <c r="AK125" i="25"/>
  <c r="AK126" i="25"/>
  <c r="AK127" i="25"/>
  <c r="AK128" i="25"/>
  <c r="AK129" i="25"/>
  <c r="AK130" i="25"/>
  <c r="AK131" i="25"/>
  <c r="AK132" i="25"/>
  <c r="AK133" i="25"/>
  <c r="AK134" i="25"/>
  <c r="AK135" i="25"/>
  <c r="AK136" i="25"/>
  <c r="AK137" i="25"/>
  <c r="AK138" i="25"/>
  <c r="AK139" i="25"/>
  <c r="AK140" i="25"/>
  <c r="AK141" i="25"/>
  <c r="AK142" i="25"/>
  <c r="AK143" i="25"/>
  <c r="AK144" i="25"/>
  <c r="AK145" i="25"/>
  <c r="AK146" i="25"/>
  <c r="AK147" i="25"/>
  <c r="AK148" i="25"/>
  <c r="AK149" i="25"/>
  <c r="AK150" i="25"/>
  <c r="AK151" i="25"/>
  <c r="AK152" i="25"/>
  <c r="AK153" i="25"/>
  <c r="AK154" i="25"/>
  <c r="AK155" i="25"/>
  <c r="AK156" i="25"/>
  <c r="AK157" i="25"/>
  <c r="AK158" i="25"/>
  <c r="AK159" i="25"/>
  <c r="AK160" i="25"/>
  <c r="AK161" i="25"/>
  <c r="AK162" i="25"/>
  <c r="AK163" i="25"/>
  <c r="AK164" i="25"/>
  <c r="AK165" i="25"/>
  <c r="AK166" i="25"/>
  <c r="AK167" i="25"/>
  <c r="AK168" i="25"/>
  <c r="AK169" i="25"/>
  <c r="AK170" i="25"/>
  <c r="AK171" i="25"/>
  <c r="AK172" i="25"/>
  <c r="AK173" i="25"/>
  <c r="AK174" i="25"/>
  <c r="AK175" i="25"/>
  <c r="AK176" i="25"/>
  <c r="AK177" i="25"/>
  <c r="AK178" i="25"/>
  <c r="AK179" i="25"/>
  <c r="AK180" i="25"/>
  <c r="AK181" i="25"/>
  <c r="AK182" i="25"/>
  <c r="AK183" i="25"/>
  <c r="AK184" i="25"/>
  <c r="AK185" i="25"/>
  <c r="AK186" i="25"/>
  <c r="AK187" i="25"/>
  <c r="AK188" i="25"/>
  <c r="AK189" i="25"/>
  <c r="AK190" i="25"/>
  <c r="AK191" i="25"/>
  <c r="AK192" i="25"/>
  <c r="AK193" i="25"/>
  <c r="AK194" i="25"/>
  <c r="AK195" i="25"/>
  <c r="AK196" i="25"/>
  <c r="AK197" i="25"/>
  <c r="AK198" i="25"/>
  <c r="AK199" i="25"/>
  <c r="AK200" i="25"/>
  <c r="AK201" i="25"/>
  <c r="AK202" i="25"/>
  <c r="AK203" i="25"/>
  <c r="AK204" i="25"/>
  <c r="AK205" i="25"/>
  <c r="AK206" i="25"/>
  <c r="AK207" i="25"/>
  <c r="AK208" i="25"/>
  <c r="AK209" i="25"/>
  <c r="AK210" i="25"/>
  <c r="AK211" i="25"/>
  <c r="AK212" i="25"/>
  <c r="AK213" i="25"/>
  <c r="AK214" i="25"/>
  <c r="AK215" i="25"/>
  <c r="AK216" i="25"/>
  <c r="AK217" i="25"/>
  <c r="AK218" i="25"/>
  <c r="AK219" i="25"/>
  <c r="AK220" i="25"/>
  <c r="AK221" i="25"/>
  <c r="AK222" i="25"/>
  <c r="AK223" i="25"/>
  <c r="AK224" i="25"/>
  <c r="AK225" i="25"/>
  <c r="AK226" i="25"/>
  <c r="AK227" i="25"/>
  <c r="AK228" i="25"/>
  <c r="AK229" i="25"/>
  <c r="AK230" i="25"/>
  <c r="AK231" i="25"/>
  <c r="AK232" i="25"/>
  <c r="AK233" i="25"/>
  <c r="AK234" i="25"/>
  <c r="AK235" i="25"/>
  <c r="AK236" i="25"/>
  <c r="AK237" i="25"/>
  <c r="AK238" i="25"/>
  <c r="AK239" i="25"/>
  <c r="AK240" i="25"/>
  <c r="AK241" i="25"/>
  <c r="AK242" i="25"/>
  <c r="AK243" i="25"/>
  <c r="AK244" i="25"/>
  <c r="AK245" i="25"/>
  <c r="AK246" i="25"/>
  <c r="AK247" i="25"/>
  <c r="AK248" i="25"/>
  <c r="AK249" i="25"/>
  <c r="AK250" i="25"/>
  <c r="AK251" i="25"/>
  <c r="AK252" i="25"/>
  <c r="AK253" i="25"/>
  <c r="AK254" i="25"/>
  <c r="AK255" i="25"/>
  <c r="AK256" i="25"/>
  <c r="AK257" i="25"/>
  <c r="AK258" i="25"/>
  <c r="AK259" i="25"/>
  <c r="AK260" i="25"/>
  <c r="AK261" i="25"/>
  <c r="AK262" i="25"/>
  <c r="AK263" i="25"/>
  <c r="AK264" i="25"/>
  <c r="AK265" i="25"/>
  <c r="AK266" i="25"/>
  <c r="AK267" i="25"/>
  <c r="AK268" i="25"/>
  <c r="AK269" i="25"/>
  <c r="AK270" i="25"/>
  <c r="AK271" i="25"/>
  <c r="AK272" i="25"/>
  <c r="AK273" i="25"/>
  <c r="AK274" i="25"/>
  <c r="AK275" i="25"/>
  <c r="AK276" i="25"/>
  <c r="AK277" i="25"/>
  <c r="AK278" i="25"/>
  <c r="AK279" i="25"/>
  <c r="AK280" i="25"/>
  <c r="AK281" i="25"/>
  <c r="AK282" i="25"/>
  <c r="AK283" i="25"/>
  <c r="AK284" i="25"/>
  <c r="AK285" i="25"/>
  <c r="AK286" i="25"/>
  <c r="AK287" i="25"/>
  <c r="AK288" i="25"/>
  <c r="AK289" i="25"/>
  <c r="AK290" i="25"/>
  <c r="AK291" i="25"/>
  <c r="AK292" i="25"/>
  <c r="AK293" i="25"/>
  <c r="AK294" i="25"/>
  <c r="AK295" i="25"/>
  <c r="AK296" i="25"/>
  <c r="AK297" i="25"/>
  <c r="AK298" i="25"/>
  <c r="AK299" i="25"/>
  <c r="AK300" i="25"/>
  <c r="AK301" i="25"/>
  <c r="AK302" i="25"/>
  <c r="AK303" i="25"/>
  <c r="AK304" i="25"/>
  <c r="AK305" i="25"/>
  <c r="AK306" i="25"/>
  <c r="AK307" i="25"/>
  <c r="AK308" i="25"/>
  <c r="AK309" i="25"/>
  <c r="AK310" i="25"/>
  <c r="AK311" i="25"/>
  <c r="AK312" i="25"/>
  <c r="AK313" i="25"/>
  <c r="AK314" i="25"/>
  <c r="AK315" i="25"/>
  <c r="AK316" i="25"/>
  <c r="AK317" i="25"/>
  <c r="AK318" i="25"/>
  <c r="AK319" i="25"/>
  <c r="AK320" i="25"/>
  <c r="AK321" i="25"/>
  <c r="AK322" i="25"/>
  <c r="AK323" i="25"/>
  <c r="AK324" i="25"/>
  <c r="AK325" i="25"/>
  <c r="AK326" i="25"/>
  <c r="AK327" i="25"/>
  <c r="AK328" i="25"/>
  <c r="AK329" i="25"/>
  <c r="AK330" i="25"/>
  <c r="AK331" i="25"/>
  <c r="AK332" i="25"/>
  <c r="AK333" i="25"/>
  <c r="AK334" i="25"/>
  <c r="AK335" i="25"/>
  <c r="AK336" i="25"/>
  <c r="AK337" i="25"/>
  <c r="AK338" i="25"/>
  <c r="AK339" i="25"/>
  <c r="AK340" i="25"/>
  <c r="AK341" i="25"/>
  <c r="AK342" i="25"/>
  <c r="AK343" i="25"/>
  <c r="AK344" i="25"/>
  <c r="AK345" i="25"/>
  <c r="AK346" i="25"/>
  <c r="AK347" i="25"/>
  <c r="AK348" i="25"/>
  <c r="AK349" i="25"/>
  <c r="AK350" i="25"/>
  <c r="AK351" i="25"/>
  <c r="AK352" i="25"/>
  <c r="AK353" i="25"/>
  <c r="AK354" i="25"/>
  <c r="AK355" i="25"/>
  <c r="AK356" i="25"/>
  <c r="AK357" i="25"/>
  <c r="AK358" i="25"/>
  <c r="AK359" i="25"/>
  <c r="AK360" i="25"/>
  <c r="AK361" i="25"/>
  <c r="AK362" i="25"/>
  <c r="AK363" i="25"/>
  <c r="AK364" i="25"/>
  <c r="AK365" i="25"/>
  <c r="AK366" i="25"/>
  <c r="AK367" i="25"/>
  <c r="AK368" i="25"/>
  <c r="AK369" i="25"/>
  <c r="AK370" i="25"/>
  <c r="AK371" i="25"/>
  <c r="AK372" i="25"/>
  <c r="AK373" i="25"/>
  <c r="AK374" i="25"/>
  <c r="AK375" i="25"/>
  <c r="AK376" i="25"/>
  <c r="AK377" i="25"/>
  <c r="AK378" i="25"/>
  <c r="AK379" i="25"/>
  <c r="AK380" i="25"/>
  <c r="AK381" i="25"/>
  <c r="AK382" i="25"/>
  <c r="AK383" i="25"/>
  <c r="AK384" i="25"/>
  <c r="AK385" i="25"/>
  <c r="AK386" i="25"/>
  <c r="AK387" i="25"/>
  <c r="AK388" i="25"/>
  <c r="AK389" i="25"/>
  <c r="AK390" i="25"/>
  <c r="AK391" i="25"/>
  <c r="AK392" i="25"/>
  <c r="AK393" i="25"/>
  <c r="AK394" i="25"/>
  <c r="AK395" i="25"/>
  <c r="AK396" i="25"/>
  <c r="AK397" i="25"/>
  <c r="AK398" i="25"/>
  <c r="AK399" i="25"/>
  <c r="AK400" i="25"/>
  <c r="AK401" i="25"/>
  <c r="AK402" i="25"/>
  <c r="AK403" i="25"/>
  <c r="AK404" i="25"/>
  <c r="AK405" i="25"/>
  <c r="AK406" i="25"/>
  <c r="AK407" i="25"/>
  <c r="AK408" i="25"/>
  <c r="AK409" i="25"/>
  <c r="AK410" i="25"/>
  <c r="AK411" i="25"/>
  <c r="AK412" i="25"/>
  <c r="AK413" i="25"/>
  <c r="AK414" i="25"/>
  <c r="AK415" i="25"/>
  <c r="AK416" i="25"/>
  <c r="AK417" i="25"/>
  <c r="AK418" i="25"/>
  <c r="AK419" i="25"/>
  <c r="AK420" i="25"/>
  <c r="AK421" i="25"/>
  <c r="AK422" i="25"/>
  <c r="AK423" i="25"/>
  <c r="AK424" i="25"/>
  <c r="AK425" i="25"/>
  <c r="AK426" i="25"/>
  <c r="AK427" i="25"/>
  <c r="AK428" i="25"/>
  <c r="AK429" i="25"/>
  <c r="AK430" i="25"/>
  <c r="AK431" i="25"/>
  <c r="AK432" i="25"/>
  <c r="AK433" i="25"/>
  <c r="AK434" i="25"/>
  <c r="AK435" i="25"/>
  <c r="AK436" i="25"/>
  <c r="AK437" i="25"/>
  <c r="AK438" i="25"/>
  <c r="AK439" i="25"/>
  <c r="AK440" i="25"/>
  <c r="AK441" i="25"/>
  <c r="AK442" i="25"/>
  <c r="AK443" i="25"/>
  <c r="AK444" i="25"/>
  <c r="AK445" i="25"/>
  <c r="AK446" i="25"/>
  <c r="AK447" i="25"/>
  <c r="AK448" i="25"/>
  <c r="AK449" i="25"/>
  <c r="AK450" i="25"/>
  <c r="AK451" i="25"/>
  <c r="AK452" i="25"/>
  <c r="AK453" i="25"/>
  <c r="AK454" i="25"/>
  <c r="AK455" i="25"/>
  <c r="AK456" i="25"/>
  <c r="AK457" i="25"/>
  <c r="AK458" i="25"/>
  <c r="AK459" i="25"/>
  <c r="AK460" i="25"/>
  <c r="AK461" i="25"/>
  <c r="AK462" i="25"/>
  <c r="AK463" i="25"/>
  <c r="AK464" i="25"/>
  <c r="AK465" i="25"/>
  <c r="AK466" i="25"/>
  <c r="AK467" i="25"/>
  <c r="AK468" i="25"/>
  <c r="AK469" i="25"/>
  <c r="AK470" i="25"/>
  <c r="AK471" i="25"/>
  <c r="BR471" i="19" s="1"/>
  <c r="AK472" i="25"/>
  <c r="AK473" i="25"/>
  <c r="AK474" i="25"/>
  <c r="AK475" i="25"/>
  <c r="AK476" i="25"/>
  <c r="AK477" i="25"/>
  <c r="AK478" i="25"/>
  <c r="AK479" i="25"/>
  <c r="AK480" i="25"/>
  <c r="AK481" i="25"/>
  <c r="BR481" i="19" s="1"/>
  <c r="AK87" i="25"/>
  <c r="AK88" i="25"/>
  <c r="AK89" i="25"/>
  <c r="AJ88" i="25"/>
  <c r="AJ89" i="25"/>
  <c r="AJ90" i="25"/>
  <c r="AJ91" i="25"/>
  <c r="AJ92" i="25"/>
  <c r="AJ93" i="25"/>
  <c r="AJ94" i="25"/>
  <c r="AJ95" i="25"/>
  <c r="AJ96" i="25"/>
  <c r="AJ97" i="25"/>
  <c r="AJ98" i="25"/>
  <c r="AJ99" i="25"/>
  <c r="AJ100" i="25"/>
  <c r="AJ101" i="25"/>
  <c r="AJ102" i="25"/>
  <c r="AJ103" i="25"/>
  <c r="AJ104" i="25"/>
  <c r="AJ105" i="25"/>
  <c r="AJ106" i="25"/>
  <c r="AJ107" i="25"/>
  <c r="AJ108" i="25"/>
  <c r="AJ109" i="25"/>
  <c r="AJ110" i="25"/>
  <c r="AJ111" i="25"/>
  <c r="AJ112" i="25"/>
  <c r="AJ113" i="25"/>
  <c r="AJ114" i="25"/>
  <c r="AJ115" i="25"/>
  <c r="AJ116" i="25"/>
  <c r="AJ117" i="25"/>
  <c r="AJ118" i="25"/>
  <c r="AJ119" i="25"/>
  <c r="AJ120" i="25"/>
  <c r="AJ121" i="25"/>
  <c r="AJ122" i="25"/>
  <c r="AJ123" i="25"/>
  <c r="AJ124" i="25"/>
  <c r="AJ125" i="25"/>
  <c r="AJ126" i="25"/>
  <c r="AJ127" i="25"/>
  <c r="AJ128" i="25"/>
  <c r="AJ129" i="25"/>
  <c r="AJ130" i="25"/>
  <c r="AJ131" i="25"/>
  <c r="AJ132" i="25"/>
  <c r="AJ133" i="25"/>
  <c r="AJ134" i="25"/>
  <c r="AJ135" i="25"/>
  <c r="AJ136" i="25"/>
  <c r="AJ137" i="25"/>
  <c r="AJ138" i="25"/>
  <c r="AJ139" i="25"/>
  <c r="AJ140" i="25"/>
  <c r="AJ141" i="25"/>
  <c r="AJ142" i="25"/>
  <c r="AJ143" i="25"/>
  <c r="AJ144" i="25"/>
  <c r="AJ145" i="25"/>
  <c r="AJ146" i="25"/>
  <c r="AJ147" i="25"/>
  <c r="AJ148" i="25"/>
  <c r="AJ149" i="25"/>
  <c r="AJ150" i="25"/>
  <c r="AJ151" i="25"/>
  <c r="AJ152" i="25"/>
  <c r="AJ153" i="25"/>
  <c r="AJ154" i="25"/>
  <c r="AJ155" i="25"/>
  <c r="AJ156" i="25"/>
  <c r="AJ157" i="25"/>
  <c r="AJ158" i="25"/>
  <c r="AJ159" i="25"/>
  <c r="AJ160" i="25"/>
  <c r="AJ161" i="25"/>
  <c r="AJ162" i="25"/>
  <c r="AJ163" i="25"/>
  <c r="AJ164" i="25"/>
  <c r="AJ165" i="25"/>
  <c r="AJ166" i="25"/>
  <c r="AJ167" i="25"/>
  <c r="AJ168" i="25"/>
  <c r="AJ169" i="25"/>
  <c r="AJ170" i="25"/>
  <c r="AJ171" i="25"/>
  <c r="AJ172" i="25"/>
  <c r="AJ173" i="25"/>
  <c r="AJ174" i="25"/>
  <c r="AJ175" i="25"/>
  <c r="AJ176" i="25"/>
  <c r="AJ177" i="25"/>
  <c r="AJ178" i="25"/>
  <c r="AJ179" i="25"/>
  <c r="AJ180" i="25"/>
  <c r="AJ181" i="25"/>
  <c r="AJ182" i="25"/>
  <c r="AJ183" i="25"/>
  <c r="AJ184" i="25"/>
  <c r="AJ185" i="25"/>
  <c r="AJ186" i="25"/>
  <c r="AJ187" i="25"/>
  <c r="AJ188" i="25"/>
  <c r="AJ189" i="25"/>
  <c r="AJ190" i="25"/>
  <c r="AJ191" i="25"/>
  <c r="AJ192" i="25"/>
  <c r="AJ193" i="25"/>
  <c r="AJ194" i="25"/>
  <c r="AJ195" i="25"/>
  <c r="AJ196" i="25"/>
  <c r="AJ197" i="25"/>
  <c r="AJ198" i="25"/>
  <c r="AJ199" i="25"/>
  <c r="AJ200" i="25"/>
  <c r="AJ201" i="25"/>
  <c r="AJ202" i="25"/>
  <c r="AJ203" i="25"/>
  <c r="AJ204" i="25"/>
  <c r="AJ205" i="25"/>
  <c r="AJ206" i="25"/>
  <c r="AJ207" i="25"/>
  <c r="AJ208" i="25"/>
  <c r="AJ209" i="25"/>
  <c r="AJ210" i="25"/>
  <c r="AJ211" i="25"/>
  <c r="AJ212" i="25"/>
  <c r="AJ213" i="25"/>
  <c r="AJ214" i="25"/>
  <c r="AJ215" i="25"/>
  <c r="AJ216" i="25"/>
  <c r="AJ217" i="25"/>
  <c r="AJ218" i="25"/>
  <c r="AJ219" i="25"/>
  <c r="AJ220" i="25"/>
  <c r="AJ221" i="25"/>
  <c r="AJ222" i="25"/>
  <c r="AJ223" i="25"/>
  <c r="AJ224" i="25"/>
  <c r="AJ225" i="25"/>
  <c r="AJ226" i="25"/>
  <c r="AJ227" i="25"/>
  <c r="AJ228" i="25"/>
  <c r="AJ229" i="25"/>
  <c r="AJ230" i="25"/>
  <c r="AJ231" i="25"/>
  <c r="AJ232" i="25"/>
  <c r="AJ233" i="25"/>
  <c r="AJ234" i="25"/>
  <c r="AJ235" i="25"/>
  <c r="AJ236" i="25"/>
  <c r="AJ237" i="25"/>
  <c r="AJ238" i="25"/>
  <c r="AJ239" i="25"/>
  <c r="AJ240" i="25"/>
  <c r="AJ241" i="25"/>
  <c r="AJ242" i="25"/>
  <c r="AJ243" i="25"/>
  <c r="AJ244" i="25"/>
  <c r="AJ245" i="25"/>
  <c r="AJ246" i="25"/>
  <c r="AJ247" i="25"/>
  <c r="AJ248" i="25"/>
  <c r="AJ249" i="25"/>
  <c r="AJ250" i="25"/>
  <c r="AJ251" i="25"/>
  <c r="AJ252" i="25"/>
  <c r="AJ253" i="25"/>
  <c r="AJ254" i="25"/>
  <c r="AJ255" i="25"/>
  <c r="AJ256" i="25"/>
  <c r="AJ257" i="25"/>
  <c r="AJ258" i="25"/>
  <c r="AJ259" i="25"/>
  <c r="AJ260" i="25"/>
  <c r="AJ261" i="25"/>
  <c r="AJ262" i="25"/>
  <c r="AJ263" i="25"/>
  <c r="AJ264" i="25"/>
  <c r="AJ265" i="25"/>
  <c r="AJ266" i="25"/>
  <c r="AJ267" i="25"/>
  <c r="AJ268" i="25"/>
  <c r="AJ269" i="25"/>
  <c r="AJ270" i="25"/>
  <c r="AJ271" i="25"/>
  <c r="AJ272" i="25"/>
  <c r="AJ273" i="25"/>
  <c r="AJ274" i="25"/>
  <c r="AJ275" i="25"/>
  <c r="AJ276" i="25"/>
  <c r="AJ277" i="25"/>
  <c r="AJ278" i="25"/>
  <c r="AJ279" i="25"/>
  <c r="AJ280" i="25"/>
  <c r="AJ281" i="25"/>
  <c r="AJ282" i="25"/>
  <c r="AJ283" i="25"/>
  <c r="AJ284" i="25"/>
  <c r="AJ285" i="25"/>
  <c r="AJ286" i="25"/>
  <c r="AJ287" i="25"/>
  <c r="AJ288" i="25"/>
  <c r="AJ289" i="25"/>
  <c r="AJ290" i="25"/>
  <c r="AJ291" i="25"/>
  <c r="AJ292" i="25"/>
  <c r="AJ293" i="25"/>
  <c r="AJ294" i="25"/>
  <c r="AJ295" i="25"/>
  <c r="AJ296" i="25"/>
  <c r="AJ297" i="25"/>
  <c r="AJ298" i="25"/>
  <c r="AJ299" i="25"/>
  <c r="AJ300" i="25"/>
  <c r="AJ301" i="25"/>
  <c r="AJ302" i="25"/>
  <c r="AJ303" i="25"/>
  <c r="AJ304" i="25"/>
  <c r="AJ305" i="25"/>
  <c r="AJ306" i="25"/>
  <c r="AJ307" i="25"/>
  <c r="AJ308" i="25"/>
  <c r="AJ309" i="25"/>
  <c r="AJ310" i="25"/>
  <c r="AJ311" i="25"/>
  <c r="AJ312" i="25"/>
  <c r="AJ313" i="25"/>
  <c r="AJ314" i="25"/>
  <c r="AJ315" i="25"/>
  <c r="AJ316" i="25"/>
  <c r="AJ317" i="25"/>
  <c r="AJ318" i="25"/>
  <c r="AJ319" i="25"/>
  <c r="AJ320" i="25"/>
  <c r="AJ321" i="25"/>
  <c r="AJ322" i="25"/>
  <c r="AJ323" i="25"/>
  <c r="AJ324" i="25"/>
  <c r="AJ325" i="25"/>
  <c r="AJ326" i="25"/>
  <c r="AJ327" i="25"/>
  <c r="AJ328" i="25"/>
  <c r="AJ329" i="25"/>
  <c r="AJ330" i="25"/>
  <c r="AJ331" i="25"/>
  <c r="AJ332" i="25"/>
  <c r="AJ333" i="25"/>
  <c r="AJ334" i="25"/>
  <c r="AJ335" i="25"/>
  <c r="AJ336" i="25"/>
  <c r="AJ337" i="25"/>
  <c r="AJ338" i="25"/>
  <c r="AJ339" i="25"/>
  <c r="AJ340" i="25"/>
  <c r="AJ341" i="25"/>
  <c r="AJ342" i="25"/>
  <c r="AJ343" i="25"/>
  <c r="AJ344" i="25"/>
  <c r="AJ345" i="25"/>
  <c r="AJ346" i="25"/>
  <c r="AJ347" i="25"/>
  <c r="AJ348" i="25"/>
  <c r="AJ349" i="25"/>
  <c r="AJ350" i="25"/>
  <c r="AJ351" i="25"/>
  <c r="AJ352" i="25"/>
  <c r="AJ353" i="25"/>
  <c r="AJ354" i="25"/>
  <c r="AJ355" i="25"/>
  <c r="AJ356" i="25"/>
  <c r="AJ357" i="25"/>
  <c r="AJ358" i="25"/>
  <c r="AJ359" i="25"/>
  <c r="AJ360" i="25"/>
  <c r="AJ361" i="25"/>
  <c r="AJ362" i="25"/>
  <c r="AJ363" i="25"/>
  <c r="AJ364" i="25"/>
  <c r="AJ365" i="25"/>
  <c r="AJ366" i="25"/>
  <c r="AJ367" i="25"/>
  <c r="AJ368" i="25"/>
  <c r="AJ369" i="25"/>
  <c r="AJ370" i="25"/>
  <c r="AJ371" i="25"/>
  <c r="AJ372" i="25"/>
  <c r="AJ373" i="25"/>
  <c r="AJ374" i="25"/>
  <c r="AJ375" i="25"/>
  <c r="AJ376" i="25"/>
  <c r="AJ377" i="25"/>
  <c r="AJ378" i="25"/>
  <c r="AJ379" i="25"/>
  <c r="AJ380" i="25"/>
  <c r="AJ381" i="25"/>
  <c r="AJ382" i="25"/>
  <c r="AJ383" i="25"/>
  <c r="AJ384" i="25"/>
  <c r="AJ385" i="25"/>
  <c r="AJ386" i="25"/>
  <c r="AJ387" i="25"/>
  <c r="AJ388" i="25"/>
  <c r="AJ389" i="25"/>
  <c r="AJ390" i="25"/>
  <c r="AJ391" i="25"/>
  <c r="AJ392" i="25"/>
  <c r="AJ393" i="25"/>
  <c r="AJ394" i="25"/>
  <c r="AJ395" i="25"/>
  <c r="AJ396" i="25"/>
  <c r="AJ397" i="25"/>
  <c r="AJ398" i="25"/>
  <c r="AJ399" i="25"/>
  <c r="AJ400" i="25"/>
  <c r="AJ401" i="25"/>
  <c r="AJ402" i="25"/>
  <c r="AJ403" i="25"/>
  <c r="AJ404" i="25"/>
  <c r="AJ405" i="25"/>
  <c r="AJ406" i="25"/>
  <c r="AJ407" i="25"/>
  <c r="AJ408" i="25"/>
  <c r="AJ409" i="25"/>
  <c r="AJ410" i="25"/>
  <c r="AJ411" i="25"/>
  <c r="AJ412" i="25"/>
  <c r="AJ413" i="25"/>
  <c r="AJ414" i="25"/>
  <c r="AJ415" i="25"/>
  <c r="AJ416" i="25"/>
  <c r="AJ417" i="25"/>
  <c r="AJ418" i="25"/>
  <c r="AJ419" i="25"/>
  <c r="AJ420" i="25"/>
  <c r="AJ421" i="25"/>
  <c r="AJ422" i="25"/>
  <c r="AJ423" i="25"/>
  <c r="AJ424" i="25"/>
  <c r="AJ425" i="25"/>
  <c r="AJ426" i="25"/>
  <c r="AJ427" i="25"/>
  <c r="AJ428" i="25"/>
  <c r="AJ429" i="25"/>
  <c r="AJ430" i="25"/>
  <c r="AJ431" i="25"/>
  <c r="AJ432" i="25"/>
  <c r="AJ433" i="25"/>
  <c r="AJ434" i="25"/>
  <c r="AJ435" i="25"/>
  <c r="AJ436" i="25"/>
  <c r="AJ437" i="25"/>
  <c r="AJ438" i="25"/>
  <c r="AJ439" i="25"/>
  <c r="AJ440" i="25"/>
  <c r="AJ441" i="25"/>
  <c r="AJ442" i="25"/>
  <c r="AJ443" i="25"/>
  <c r="AJ444" i="25"/>
  <c r="AJ445" i="25"/>
  <c r="AJ446" i="25"/>
  <c r="AJ447" i="25"/>
  <c r="AJ448" i="25"/>
  <c r="AJ449" i="25"/>
  <c r="AJ450" i="25"/>
  <c r="AJ451" i="25"/>
  <c r="AJ452" i="25"/>
  <c r="AJ453" i="25"/>
  <c r="AJ454" i="25"/>
  <c r="AJ455" i="25"/>
  <c r="AJ456" i="25"/>
  <c r="AJ457" i="25"/>
  <c r="AJ458" i="25"/>
  <c r="AJ459" i="25"/>
  <c r="AJ460" i="25"/>
  <c r="AJ461" i="25"/>
  <c r="AJ462" i="25"/>
  <c r="AJ463" i="25"/>
  <c r="AJ464" i="25"/>
  <c r="AJ465" i="25"/>
  <c r="AJ466" i="25"/>
  <c r="AJ467" i="25"/>
  <c r="AJ468" i="25"/>
  <c r="AJ469" i="25"/>
  <c r="AJ470" i="25"/>
  <c r="AJ471" i="25"/>
  <c r="AJ472" i="25"/>
  <c r="AJ473" i="25"/>
  <c r="AJ474" i="25"/>
  <c r="AJ475" i="25"/>
  <c r="AJ476" i="25"/>
  <c r="AJ477" i="25"/>
  <c r="AJ478" i="25"/>
  <c r="AJ479" i="25"/>
  <c r="AJ480" i="25"/>
  <c r="AJ481" i="25"/>
  <c r="AJ87" i="25"/>
  <c r="AI92" i="25"/>
  <c r="AI93" i="25"/>
  <c r="AI94" i="25"/>
  <c r="AI95" i="25"/>
  <c r="AI96" i="25"/>
  <c r="AI97" i="25"/>
  <c r="AI98" i="25"/>
  <c r="AI99" i="25"/>
  <c r="AI100" i="25"/>
  <c r="AI101" i="25"/>
  <c r="AI102" i="25"/>
  <c r="AI103" i="25"/>
  <c r="AI104" i="25"/>
  <c r="AI105" i="25"/>
  <c r="AI106" i="25"/>
  <c r="AI107" i="25"/>
  <c r="AI108" i="25"/>
  <c r="AI109" i="25"/>
  <c r="AI110" i="25"/>
  <c r="AI111" i="25"/>
  <c r="AI112" i="25"/>
  <c r="AI113" i="25"/>
  <c r="AI114" i="25"/>
  <c r="AI115" i="25"/>
  <c r="AI116" i="25"/>
  <c r="AI117" i="25"/>
  <c r="AI118" i="25"/>
  <c r="AI119" i="25"/>
  <c r="AI120" i="25"/>
  <c r="AI121" i="25"/>
  <c r="AI122" i="25"/>
  <c r="AI123" i="25"/>
  <c r="AI124" i="25"/>
  <c r="AI125" i="25"/>
  <c r="AI126" i="25"/>
  <c r="AI127" i="25"/>
  <c r="AI128" i="25"/>
  <c r="AI129" i="25"/>
  <c r="AI130" i="25"/>
  <c r="AI131" i="25"/>
  <c r="AI132" i="25"/>
  <c r="AI133" i="25"/>
  <c r="AI134" i="25"/>
  <c r="AI135" i="25"/>
  <c r="AI136" i="25"/>
  <c r="AI137" i="25"/>
  <c r="AI138" i="25"/>
  <c r="AI139" i="25"/>
  <c r="AI140" i="25"/>
  <c r="AI141" i="25"/>
  <c r="AI142" i="25"/>
  <c r="AI143" i="25"/>
  <c r="AI144" i="25"/>
  <c r="AI145" i="25"/>
  <c r="AI146" i="25"/>
  <c r="AI147" i="25"/>
  <c r="AI148" i="25"/>
  <c r="AI149" i="25"/>
  <c r="AI150" i="25"/>
  <c r="AI151" i="25"/>
  <c r="AI152" i="25"/>
  <c r="AI153" i="25"/>
  <c r="AI154" i="25"/>
  <c r="AI155" i="25"/>
  <c r="AI156" i="25"/>
  <c r="AI157" i="25"/>
  <c r="AI158" i="25"/>
  <c r="AI159" i="25"/>
  <c r="AI160" i="25"/>
  <c r="AI161" i="25"/>
  <c r="AI162" i="25"/>
  <c r="AI163" i="25"/>
  <c r="AI164" i="25"/>
  <c r="AI165" i="25"/>
  <c r="AI166" i="25"/>
  <c r="AI167" i="25"/>
  <c r="AI168" i="25"/>
  <c r="AI169" i="25"/>
  <c r="AI170" i="25"/>
  <c r="AI171" i="25"/>
  <c r="AI172" i="25"/>
  <c r="AI173" i="25"/>
  <c r="AI174" i="25"/>
  <c r="AI175" i="25"/>
  <c r="AI176" i="25"/>
  <c r="AI177" i="25"/>
  <c r="AI178" i="25"/>
  <c r="AI179" i="25"/>
  <c r="AI180" i="25"/>
  <c r="AI181" i="25"/>
  <c r="AI182" i="25"/>
  <c r="AI183" i="25"/>
  <c r="AI184" i="25"/>
  <c r="AI185" i="25"/>
  <c r="AI186" i="25"/>
  <c r="AI187" i="25"/>
  <c r="AI188" i="25"/>
  <c r="AI189" i="25"/>
  <c r="AI190" i="25"/>
  <c r="AI191" i="25"/>
  <c r="AI192" i="25"/>
  <c r="AI193" i="25"/>
  <c r="AI194" i="25"/>
  <c r="AI195" i="25"/>
  <c r="AI196" i="25"/>
  <c r="AI197" i="25"/>
  <c r="AI198" i="25"/>
  <c r="AI199" i="25"/>
  <c r="AI200" i="25"/>
  <c r="AI201" i="25"/>
  <c r="AI202" i="25"/>
  <c r="AI203" i="25"/>
  <c r="AI204" i="25"/>
  <c r="AI205" i="25"/>
  <c r="AI206" i="25"/>
  <c r="AI207" i="25"/>
  <c r="AI208" i="25"/>
  <c r="AI209" i="25"/>
  <c r="AI210" i="25"/>
  <c r="AI211" i="25"/>
  <c r="AI212" i="25"/>
  <c r="AI213" i="25"/>
  <c r="AI214" i="25"/>
  <c r="AI215" i="25"/>
  <c r="AI216" i="25"/>
  <c r="AI217" i="25"/>
  <c r="AI218" i="25"/>
  <c r="AI219" i="25"/>
  <c r="AI220" i="25"/>
  <c r="AI221" i="25"/>
  <c r="AI222" i="25"/>
  <c r="AI223" i="25"/>
  <c r="AI224" i="25"/>
  <c r="AI225" i="25"/>
  <c r="AI226" i="25"/>
  <c r="AI227" i="25"/>
  <c r="AI228" i="25"/>
  <c r="AI229" i="25"/>
  <c r="AI230" i="25"/>
  <c r="AI231" i="25"/>
  <c r="AI232" i="25"/>
  <c r="AI233" i="25"/>
  <c r="AI234" i="25"/>
  <c r="AI235" i="25"/>
  <c r="AI236" i="25"/>
  <c r="AI237" i="25"/>
  <c r="AI238" i="25"/>
  <c r="AI239" i="25"/>
  <c r="AI240" i="25"/>
  <c r="AI241" i="25"/>
  <c r="AI242" i="25"/>
  <c r="AI243" i="25"/>
  <c r="AI244" i="25"/>
  <c r="AI245" i="25"/>
  <c r="AI246" i="25"/>
  <c r="AI247" i="25"/>
  <c r="AI248" i="25"/>
  <c r="AI249" i="25"/>
  <c r="AI250" i="25"/>
  <c r="AI251" i="25"/>
  <c r="AI252" i="25"/>
  <c r="AI253" i="25"/>
  <c r="AI254" i="25"/>
  <c r="AI255" i="25"/>
  <c r="AI256" i="25"/>
  <c r="AI257" i="25"/>
  <c r="AI258" i="25"/>
  <c r="AI259" i="25"/>
  <c r="AI260" i="25"/>
  <c r="AI261" i="25"/>
  <c r="AI262" i="25"/>
  <c r="AI263" i="25"/>
  <c r="AI264" i="25"/>
  <c r="AI265" i="25"/>
  <c r="AI266" i="25"/>
  <c r="AI267" i="25"/>
  <c r="AI268" i="25"/>
  <c r="AI269" i="25"/>
  <c r="AI270" i="25"/>
  <c r="AI271" i="25"/>
  <c r="AI272" i="25"/>
  <c r="AI273" i="25"/>
  <c r="AI274" i="25"/>
  <c r="AI275" i="25"/>
  <c r="AI276" i="25"/>
  <c r="AI277" i="25"/>
  <c r="AI278" i="25"/>
  <c r="AI279" i="25"/>
  <c r="AI280" i="25"/>
  <c r="AI281" i="25"/>
  <c r="AI282" i="25"/>
  <c r="AI283" i="25"/>
  <c r="AI284" i="25"/>
  <c r="AI285" i="25"/>
  <c r="AI286" i="25"/>
  <c r="AI287" i="25"/>
  <c r="AI288" i="25"/>
  <c r="AI289" i="25"/>
  <c r="AI290" i="25"/>
  <c r="AI291" i="25"/>
  <c r="AI292" i="25"/>
  <c r="AI293" i="25"/>
  <c r="AI294" i="25"/>
  <c r="AI295" i="25"/>
  <c r="AI296" i="25"/>
  <c r="AI297" i="25"/>
  <c r="AI298" i="25"/>
  <c r="AI299" i="25"/>
  <c r="AI300" i="25"/>
  <c r="AI301" i="25"/>
  <c r="AI302" i="25"/>
  <c r="AI303" i="25"/>
  <c r="AI304" i="25"/>
  <c r="AI305" i="25"/>
  <c r="AI306" i="25"/>
  <c r="AI307" i="25"/>
  <c r="AI308" i="25"/>
  <c r="AI309" i="25"/>
  <c r="AI310" i="25"/>
  <c r="AI311" i="25"/>
  <c r="AI312" i="25"/>
  <c r="AI313" i="25"/>
  <c r="AI314" i="25"/>
  <c r="AI315" i="25"/>
  <c r="AI316" i="25"/>
  <c r="AI317" i="25"/>
  <c r="AI318" i="25"/>
  <c r="AI319" i="25"/>
  <c r="AI320" i="25"/>
  <c r="AI321" i="25"/>
  <c r="AI322" i="25"/>
  <c r="AI323" i="25"/>
  <c r="AI324" i="25"/>
  <c r="AI325" i="25"/>
  <c r="AI326" i="25"/>
  <c r="AI327" i="25"/>
  <c r="AI328" i="25"/>
  <c r="AI329" i="25"/>
  <c r="AI330" i="25"/>
  <c r="AI331" i="25"/>
  <c r="AI332" i="25"/>
  <c r="AI333" i="25"/>
  <c r="AI334" i="25"/>
  <c r="AI335" i="25"/>
  <c r="AI336" i="25"/>
  <c r="AI337" i="25"/>
  <c r="AI338" i="25"/>
  <c r="AI339" i="25"/>
  <c r="AI340" i="25"/>
  <c r="AI341" i="25"/>
  <c r="AI342" i="25"/>
  <c r="AI343" i="25"/>
  <c r="AI344" i="25"/>
  <c r="AI345" i="25"/>
  <c r="AI346" i="25"/>
  <c r="AI347" i="25"/>
  <c r="AI348" i="25"/>
  <c r="AI349" i="25"/>
  <c r="AI350" i="25"/>
  <c r="AI351" i="25"/>
  <c r="AI352" i="25"/>
  <c r="AI353" i="25"/>
  <c r="AI354" i="25"/>
  <c r="AI355" i="25"/>
  <c r="AI356" i="25"/>
  <c r="AI357" i="25"/>
  <c r="AI358" i="25"/>
  <c r="AI359" i="25"/>
  <c r="AI360" i="25"/>
  <c r="AI361" i="25"/>
  <c r="AI362" i="25"/>
  <c r="AI363" i="25"/>
  <c r="AI364" i="25"/>
  <c r="AI365" i="25"/>
  <c r="AI366" i="25"/>
  <c r="AI367" i="25"/>
  <c r="AI368" i="25"/>
  <c r="AI369" i="25"/>
  <c r="AI370" i="25"/>
  <c r="AI371" i="25"/>
  <c r="AI372" i="25"/>
  <c r="AI373" i="25"/>
  <c r="AI374" i="25"/>
  <c r="AI375" i="25"/>
  <c r="AI376" i="25"/>
  <c r="AI377" i="25"/>
  <c r="AI378" i="25"/>
  <c r="AI379" i="25"/>
  <c r="AI380" i="25"/>
  <c r="AI381" i="25"/>
  <c r="AI382" i="25"/>
  <c r="AI383" i="25"/>
  <c r="AI384" i="25"/>
  <c r="AI385" i="25"/>
  <c r="AI386" i="25"/>
  <c r="AI387" i="25"/>
  <c r="AI388" i="25"/>
  <c r="AI389" i="25"/>
  <c r="AI390" i="25"/>
  <c r="AI391" i="25"/>
  <c r="AI392" i="25"/>
  <c r="AI393" i="25"/>
  <c r="AI394" i="25"/>
  <c r="AI395" i="25"/>
  <c r="AI396" i="25"/>
  <c r="AI397" i="25"/>
  <c r="AI398" i="25"/>
  <c r="AI399" i="25"/>
  <c r="AI400" i="25"/>
  <c r="AI401" i="25"/>
  <c r="AI402" i="25"/>
  <c r="AI403" i="25"/>
  <c r="AI404" i="25"/>
  <c r="AI405" i="25"/>
  <c r="AI406" i="25"/>
  <c r="AI407" i="25"/>
  <c r="AI408" i="25"/>
  <c r="AI409" i="25"/>
  <c r="AI410" i="25"/>
  <c r="AI411" i="25"/>
  <c r="AI412" i="25"/>
  <c r="AI413" i="25"/>
  <c r="AI414" i="25"/>
  <c r="AI415" i="25"/>
  <c r="AI416" i="25"/>
  <c r="AI417" i="25"/>
  <c r="AI418" i="25"/>
  <c r="AI419" i="25"/>
  <c r="AI420" i="25"/>
  <c r="AI421" i="25"/>
  <c r="AI422" i="25"/>
  <c r="AI423" i="25"/>
  <c r="AI424" i="25"/>
  <c r="AI425" i="25"/>
  <c r="AI426" i="25"/>
  <c r="AI427" i="25"/>
  <c r="AI428" i="25"/>
  <c r="AI429" i="25"/>
  <c r="AI430" i="25"/>
  <c r="AI431" i="25"/>
  <c r="AI432" i="25"/>
  <c r="AI433" i="25"/>
  <c r="AI434" i="25"/>
  <c r="AI435" i="25"/>
  <c r="AI436" i="25"/>
  <c r="AI437" i="25"/>
  <c r="AI438" i="25"/>
  <c r="AI439" i="25"/>
  <c r="AI440" i="25"/>
  <c r="AI441" i="25"/>
  <c r="AI442" i="25"/>
  <c r="AI443" i="25"/>
  <c r="AI444" i="25"/>
  <c r="AI445" i="25"/>
  <c r="AI446" i="25"/>
  <c r="AI447" i="25"/>
  <c r="AI448" i="25"/>
  <c r="AI449" i="25"/>
  <c r="AI450" i="25"/>
  <c r="AI451" i="25"/>
  <c r="AI452" i="25"/>
  <c r="AI453" i="25"/>
  <c r="AI454" i="25"/>
  <c r="AI455" i="25"/>
  <c r="AI456" i="25"/>
  <c r="AI457" i="25"/>
  <c r="AI458" i="25"/>
  <c r="AI459" i="25"/>
  <c r="AI460" i="25"/>
  <c r="AI461" i="25"/>
  <c r="AI462" i="25"/>
  <c r="AI463" i="25"/>
  <c r="AI464" i="25"/>
  <c r="AI465" i="25"/>
  <c r="AI466" i="25"/>
  <c r="AI467" i="25"/>
  <c r="AI468" i="25"/>
  <c r="AI469" i="25"/>
  <c r="AI470" i="25"/>
  <c r="AI471" i="25"/>
  <c r="AI472" i="25"/>
  <c r="AI473" i="25"/>
  <c r="AI474" i="25"/>
  <c r="AI475" i="25"/>
  <c r="AI476" i="25"/>
  <c r="AI477" i="25"/>
  <c r="AI478" i="25"/>
  <c r="AI479" i="25"/>
  <c r="AI480" i="25"/>
  <c r="AI481" i="25"/>
  <c r="AH92" i="25"/>
  <c r="AH93" i="25"/>
  <c r="AH94" i="25"/>
  <c r="AH95" i="25"/>
  <c r="AH96" i="25"/>
  <c r="AH97" i="25"/>
  <c r="AH98" i="25"/>
  <c r="AH99" i="25"/>
  <c r="AH100" i="25"/>
  <c r="AH101" i="25"/>
  <c r="AH102" i="25"/>
  <c r="AH103" i="25"/>
  <c r="AH104" i="25"/>
  <c r="AH105" i="25"/>
  <c r="AH106" i="25"/>
  <c r="AH107" i="25"/>
  <c r="AH108" i="25"/>
  <c r="AH109" i="25"/>
  <c r="AH110" i="25"/>
  <c r="AH111" i="25"/>
  <c r="AH112" i="25"/>
  <c r="AH113" i="25"/>
  <c r="AH114" i="25"/>
  <c r="AH115" i="25"/>
  <c r="AH116" i="25"/>
  <c r="AH117" i="25"/>
  <c r="AH118" i="25"/>
  <c r="AH119" i="25"/>
  <c r="AH120" i="25"/>
  <c r="AH121" i="25"/>
  <c r="AH122" i="25"/>
  <c r="AH123" i="25"/>
  <c r="AH124" i="25"/>
  <c r="AH125" i="25"/>
  <c r="AH126" i="25"/>
  <c r="AH127" i="25"/>
  <c r="AH128" i="25"/>
  <c r="AH129" i="25"/>
  <c r="AH130" i="25"/>
  <c r="AH131" i="25"/>
  <c r="AH132" i="25"/>
  <c r="AH133" i="25"/>
  <c r="AH134" i="25"/>
  <c r="AH135" i="25"/>
  <c r="AH136" i="25"/>
  <c r="AH137" i="25"/>
  <c r="AH138" i="25"/>
  <c r="AH139" i="25"/>
  <c r="AH140" i="25"/>
  <c r="AH141" i="25"/>
  <c r="AH142" i="25"/>
  <c r="AH143" i="25"/>
  <c r="AH144" i="25"/>
  <c r="AH145" i="25"/>
  <c r="AH146" i="25"/>
  <c r="AH147" i="25"/>
  <c r="AH148" i="25"/>
  <c r="AH149" i="25"/>
  <c r="AH150" i="25"/>
  <c r="AH151" i="25"/>
  <c r="AH152" i="25"/>
  <c r="AH153" i="25"/>
  <c r="AH154" i="25"/>
  <c r="AH155" i="25"/>
  <c r="AH156" i="25"/>
  <c r="AH157" i="25"/>
  <c r="AH158" i="25"/>
  <c r="AH159" i="25"/>
  <c r="AH160" i="25"/>
  <c r="AH161" i="25"/>
  <c r="AH162" i="25"/>
  <c r="AH163" i="25"/>
  <c r="AH164" i="25"/>
  <c r="AH165" i="25"/>
  <c r="AH166" i="25"/>
  <c r="AH167" i="25"/>
  <c r="AH168" i="25"/>
  <c r="AH169" i="25"/>
  <c r="AH170" i="25"/>
  <c r="AH171" i="25"/>
  <c r="AH172" i="25"/>
  <c r="AH173" i="25"/>
  <c r="AH174" i="25"/>
  <c r="AH175" i="25"/>
  <c r="AH176" i="25"/>
  <c r="AH177" i="25"/>
  <c r="AH178" i="25"/>
  <c r="AH179" i="25"/>
  <c r="AH180" i="25"/>
  <c r="AH181" i="25"/>
  <c r="AH182" i="25"/>
  <c r="AH183" i="25"/>
  <c r="AH184" i="25"/>
  <c r="AH185" i="25"/>
  <c r="AH186" i="25"/>
  <c r="AH187" i="25"/>
  <c r="AH188" i="25"/>
  <c r="AH189" i="25"/>
  <c r="AH190" i="25"/>
  <c r="AH191" i="25"/>
  <c r="AH192" i="25"/>
  <c r="AH193" i="25"/>
  <c r="AH194" i="25"/>
  <c r="AH195" i="25"/>
  <c r="AH196" i="25"/>
  <c r="AH197" i="25"/>
  <c r="AH198" i="25"/>
  <c r="AH199" i="25"/>
  <c r="AH200" i="25"/>
  <c r="AH201" i="25"/>
  <c r="AH202" i="25"/>
  <c r="AH203" i="25"/>
  <c r="AH204" i="25"/>
  <c r="AH205" i="25"/>
  <c r="AH206" i="25"/>
  <c r="AH207" i="25"/>
  <c r="AH208" i="25"/>
  <c r="AH209" i="25"/>
  <c r="AH210" i="25"/>
  <c r="AH211" i="25"/>
  <c r="AH212" i="25"/>
  <c r="AH213" i="25"/>
  <c r="AH214" i="25"/>
  <c r="AH215" i="25"/>
  <c r="AH216" i="25"/>
  <c r="AH217" i="25"/>
  <c r="AH218" i="25"/>
  <c r="AH219" i="25"/>
  <c r="AH220" i="25"/>
  <c r="AH221" i="25"/>
  <c r="AH222" i="25"/>
  <c r="AH223" i="25"/>
  <c r="AH224" i="25"/>
  <c r="AH225" i="25"/>
  <c r="AH226" i="25"/>
  <c r="AH227" i="25"/>
  <c r="AH228" i="25"/>
  <c r="AH229" i="25"/>
  <c r="AH230" i="25"/>
  <c r="AH231" i="25"/>
  <c r="AH232" i="25"/>
  <c r="AH233" i="25"/>
  <c r="AH234" i="25"/>
  <c r="AH235" i="25"/>
  <c r="AH236" i="25"/>
  <c r="AH237" i="25"/>
  <c r="AH238" i="25"/>
  <c r="AH239" i="25"/>
  <c r="AH240" i="25"/>
  <c r="AH241" i="25"/>
  <c r="AH242" i="25"/>
  <c r="AH243" i="25"/>
  <c r="AH244" i="25"/>
  <c r="AH245" i="25"/>
  <c r="AH246" i="25"/>
  <c r="AH247" i="25"/>
  <c r="AH248" i="25"/>
  <c r="AH249" i="25"/>
  <c r="AH250" i="25"/>
  <c r="AH251" i="25"/>
  <c r="AH252" i="25"/>
  <c r="AH253" i="25"/>
  <c r="AH254" i="25"/>
  <c r="AH255" i="25"/>
  <c r="AH256" i="25"/>
  <c r="AH257" i="25"/>
  <c r="AH258" i="25"/>
  <c r="AH259" i="25"/>
  <c r="AH260" i="25"/>
  <c r="AH261" i="25"/>
  <c r="AH262" i="25"/>
  <c r="AH263" i="25"/>
  <c r="AH264" i="25"/>
  <c r="AH265" i="25"/>
  <c r="AH266" i="25"/>
  <c r="AH267" i="25"/>
  <c r="AH268" i="25"/>
  <c r="AH269" i="25"/>
  <c r="AH270" i="25"/>
  <c r="AH271" i="25"/>
  <c r="AH272" i="25"/>
  <c r="AH273" i="25"/>
  <c r="AH274" i="25"/>
  <c r="AH275" i="25"/>
  <c r="AH276" i="25"/>
  <c r="AH277" i="25"/>
  <c r="AH278" i="25"/>
  <c r="AH279" i="25"/>
  <c r="AH280" i="25"/>
  <c r="AH281" i="25"/>
  <c r="AH282" i="25"/>
  <c r="AH283" i="25"/>
  <c r="AH284" i="25"/>
  <c r="AH285" i="25"/>
  <c r="AH286" i="25"/>
  <c r="AH287" i="25"/>
  <c r="AH288" i="25"/>
  <c r="AH289" i="25"/>
  <c r="AH290" i="25"/>
  <c r="AH291" i="25"/>
  <c r="AH292" i="25"/>
  <c r="AH293" i="25"/>
  <c r="AH294" i="25"/>
  <c r="AH295" i="25"/>
  <c r="AH296" i="25"/>
  <c r="AH297" i="25"/>
  <c r="AH298" i="25"/>
  <c r="AH299" i="25"/>
  <c r="AH300" i="25"/>
  <c r="AH301" i="25"/>
  <c r="AH302" i="25"/>
  <c r="AH303" i="25"/>
  <c r="AH304" i="25"/>
  <c r="AH305" i="25"/>
  <c r="AH306" i="25"/>
  <c r="AH307" i="25"/>
  <c r="AH308" i="25"/>
  <c r="AH309" i="25"/>
  <c r="AH310" i="25"/>
  <c r="AH311" i="25"/>
  <c r="AH312" i="25"/>
  <c r="AH313" i="25"/>
  <c r="AH314" i="25"/>
  <c r="AH315" i="25"/>
  <c r="AH316" i="25"/>
  <c r="AH317" i="25"/>
  <c r="AH318" i="25"/>
  <c r="AH319" i="25"/>
  <c r="AH320" i="25"/>
  <c r="AH321" i="25"/>
  <c r="AH322" i="25"/>
  <c r="AH323" i="25"/>
  <c r="AH324" i="25"/>
  <c r="AH325" i="25"/>
  <c r="AH326" i="25"/>
  <c r="AH327" i="25"/>
  <c r="AH328" i="25"/>
  <c r="AH329" i="25"/>
  <c r="AH330" i="25"/>
  <c r="AH331" i="25"/>
  <c r="AH332" i="25"/>
  <c r="AH333" i="25"/>
  <c r="AH334" i="25"/>
  <c r="AH335" i="25"/>
  <c r="AH336" i="25"/>
  <c r="AH337" i="25"/>
  <c r="AH338" i="25"/>
  <c r="AH339" i="25"/>
  <c r="AH340" i="25"/>
  <c r="AH341" i="25"/>
  <c r="AH342" i="25"/>
  <c r="AH343" i="25"/>
  <c r="AH344" i="25"/>
  <c r="AH345" i="25"/>
  <c r="AH346" i="25"/>
  <c r="AH347" i="25"/>
  <c r="AH348" i="25"/>
  <c r="AH349" i="25"/>
  <c r="AH350" i="25"/>
  <c r="AH351" i="25"/>
  <c r="AH352" i="25"/>
  <c r="AH353" i="25"/>
  <c r="AH354" i="25"/>
  <c r="AH355" i="25"/>
  <c r="AH356" i="25"/>
  <c r="AH357" i="25"/>
  <c r="AH358" i="25"/>
  <c r="AH359" i="25"/>
  <c r="AH360" i="25"/>
  <c r="AH361" i="25"/>
  <c r="AH362" i="25"/>
  <c r="AH363" i="25"/>
  <c r="AH364" i="25"/>
  <c r="AH365" i="25"/>
  <c r="AH366" i="25"/>
  <c r="AH367" i="25"/>
  <c r="AH368" i="25"/>
  <c r="AH369" i="25"/>
  <c r="AH370" i="25"/>
  <c r="AH371" i="25"/>
  <c r="AH372" i="25"/>
  <c r="AH373" i="25"/>
  <c r="AH374" i="25"/>
  <c r="AH375" i="25"/>
  <c r="AH376" i="25"/>
  <c r="AH377" i="25"/>
  <c r="AH378" i="25"/>
  <c r="AH379" i="25"/>
  <c r="AH380" i="25"/>
  <c r="AH381" i="25"/>
  <c r="AH382" i="25"/>
  <c r="AH383" i="25"/>
  <c r="AH384" i="25"/>
  <c r="AH385" i="25"/>
  <c r="AH386" i="25"/>
  <c r="AH387" i="25"/>
  <c r="AH388" i="25"/>
  <c r="AH389" i="25"/>
  <c r="AH390" i="25"/>
  <c r="AH391" i="25"/>
  <c r="AH392" i="25"/>
  <c r="AH393" i="25"/>
  <c r="AH394" i="25"/>
  <c r="AH395" i="25"/>
  <c r="AH396" i="25"/>
  <c r="AH397" i="25"/>
  <c r="AH398" i="25"/>
  <c r="AH399" i="25"/>
  <c r="AH400" i="25"/>
  <c r="AH401" i="25"/>
  <c r="AH402" i="25"/>
  <c r="AH403" i="25"/>
  <c r="AH404" i="25"/>
  <c r="AH405" i="25"/>
  <c r="AH406" i="25"/>
  <c r="AH407" i="25"/>
  <c r="AH408" i="25"/>
  <c r="AH409" i="25"/>
  <c r="AH410" i="25"/>
  <c r="AH411" i="25"/>
  <c r="AH412" i="25"/>
  <c r="AH413" i="25"/>
  <c r="AH414" i="25"/>
  <c r="AH415" i="25"/>
  <c r="AH416" i="25"/>
  <c r="AH417" i="25"/>
  <c r="AH418" i="25"/>
  <c r="AH419" i="25"/>
  <c r="AH420" i="25"/>
  <c r="AH421" i="25"/>
  <c r="AH422" i="25"/>
  <c r="AH423" i="25"/>
  <c r="AH424" i="25"/>
  <c r="AH425" i="25"/>
  <c r="AH426" i="25"/>
  <c r="AH427" i="25"/>
  <c r="AH428" i="25"/>
  <c r="AH429" i="25"/>
  <c r="AH430" i="25"/>
  <c r="AH431" i="25"/>
  <c r="AH432" i="25"/>
  <c r="AH433" i="25"/>
  <c r="AH434" i="25"/>
  <c r="AH435" i="25"/>
  <c r="AH436" i="25"/>
  <c r="AH437" i="25"/>
  <c r="AH438" i="25"/>
  <c r="AH439" i="25"/>
  <c r="AH440" i="25"/>
  <c r="AH441" i="25"/>
  <c r="AH442" i="25"/>
  <c r="AH443" i="25"/>
  <c r="AH444" i="25"/>
  <c r="AH445" i="25"/>
  <c r="AH446" i="25"/>
  <c r="AH447" i="25"/>
  <c r="AH448" i="25"/>
  <c r="AH449" i="25"/>
  <c r="AH450" i="25"/>
  <c r="AH451" i="25"/>
  <c r="AH452" i="25"/>
  <c r="AH453" i="25"/>
  <c r="AH454" i="25"/>
  <c r="AH455" i="25"/>
  <c r="AH456" i="25"/>
  <c r="AH457" i="25"/>
  <c r="AH458" i="25"/>
  <c r="AH459" i="25"/>
  <c r="AH460" i="25"/>
  <c r="AH461" i="25"/>
  <c r="AH462" i="25"/>
  <c r="AH463" i="25"/>
  <c r="AH464" i="25"/>
  <c r="AH465" i="25"/>
  <c r="AH466" i="25"/>
  <c r="AH467" i="25"/>
  <c r="AH468" i="25"/>
  <c r="AH469" i="25"/>
  <c r="AH470" i="25"/>
  <c r="AH471" i="25"/>
  <c r="AH472" i="25"/>
  <c r="AH473" i="25"/>
  <c r="AH474" i="25"/>
  <c r="AH475" i="25"/>
  <c r="AH476" i="25"/>
  <c r="AH477" i="25"/>
  <c r="AH478" i="25"/>
  <c r="AH479" i="25"/>
  <c r="AH480" i="25"/>
  <c r="AH481" i="25"/>
  <c r="AG92" i="25"/>
  <c r="AG93" i="25"/>
  <c r="AG94" i="25"/>
  <c r="AG95" i="25"/>
  <c r="AG96" i="25"/>
  <c r="AG97" i="25"/>
  <c r="AG98" i="25"/>
  <c r="AG99" i="25"/>
  <c r="AG100" i="25"/>
  <c r="AG101" i="25"/>
  <c r="AG102" i="25"/>
  <c r="AG103" i="25"/>
  <c r="AG104" i="25"/>
  <c r="AG105" i="25"/>
  <c r="AG106" i="25"/>
  <c r="AG107" i="25"/>
  <c r="AG108" i="25"/>
  <c r="AG109" i="25"/>
  <c r="AG110" i="25"/>
  <c r="AG111" i="25"/>
  <c r="AG112" i="25"/>
  <c r="AG113" i="25"/>
  <c r="AG114" i="25"/>
  <c r="AG115" i="25"/>
  <c r="AG116" i="25"/>
  <c r="AG117" i="25"/>
  <c r="AG118" i="25"/>
  <c r="AG119" i="25"/>
  <c r="AG120" i="25"/>
  <c r="AG121" i="25"/>
  <c r="AG122" i="25"/>
  <c r="AG123" i="25"/>
  <c r="AG124" i="25"/>
  <c r="AG125" i="25"/>
  <c r="AG126" i="25"/>
  <c r="AG127" i="25"/>
  <c r="AG128" i="25"/>
  <c r="AG129" i="25"/>
  <c r="AG130" i="25"/>
  <c r="AG131" i="25"/>
  <c r="AG132" i="25"/>
  <c r="AG133" i="25"/>
  <c r="AG134" i="25"/>
  <c r="AG135" i="25"/>
  <c r="AG136" i="25"/>
  <c r="AG137" i="25"/>
  <c r="AG138" i="25"/>
  <c r="AG139" i="25"/>
  <c r="AG140" i="25"/>
  <c r="AG141" i="25"/>
  <c r="AG142" i="25"/>
  <c r="AG143" i="25"/>
  <c r="AG144" i="25"/>
  <c r="AG145" i="25"/>
  <c r="AG146" i="25"/>
  <c r="AG147" i="25"/>
  <c r="AG148" i="25"/>
  <c r="AG149" i="25"/>
  <c r="AG150" i="25"/>
  <c r="AG151" i="25"/>
  <c r="AG152" i="25"/>
  <c r="AG153" i="25"/>
  <c r="AG154" i="25"/>
  <c r="AG155" i="25"/>
  <c r="AG156" i="25"/>
  <c r="AG157" i="25"/>
  <c r="AG158" i="25"/>
  <c r="AG159" i="25"/>
  <c r="AG160" i="25"/>
  <c r="AG161" i="25"/>
  <c r="AG162" i="25"/>
  <c r="AG163" i="25"/>
  <c r="AG164" i="25"/>
  <c r="AG165" i="25"/>
  <c r="AG166" i="25"/>
  <c r="AG167" i="25"/>
  <c r="AG168" i="25"/>
  <c r="AG169" i="25"/>
  <c r="AG170" i="25"/>
  <c r="AG171" i="25"/>
  <c r="AG172" i="25"/>
  <c r="AG173" i="25"/>
  <c r="AG174" i="25"/>
  <c r="AG175" i="25"/>
  <c r="AG176" i="25"/>
  <c r="AG177" i="25"/>
  <c r="AG178" i="25"/>
  <c r="AG179" i="25"/>
  <c r="AG180" i="25"/>
  <c r="AG181" i="25"/>
  <c r="AG182" i="25"/>
  <c r="AG183" i="25"/>
  <c r="AG184" i="25"/>
  <c r="AG185" i="25"/>
  <c r="AG186" i="25"/>
  <c r="AG187" i="25"/>
  <c r="AG188" i="25"/>
  <c r="AG189" i="25"/>
  <c r="AG190" i="25"/>
  <c r="AG191" i="25"/>
  <c r="AG192" i="25"/>
  <c r="AG193" i="25"/>
  <c r="AG194" i="25"/>
  <c r="AG195" i="25"/>
  <c r="AG196" i="25"/>
  <c r="AG197" i="25"/>
  <c r="AG198" i="25"/>
  <c r="AG199" i="25"/>
  <c r="AG200" i="25"/>
  <c r="AG201" i="25"/>
  <c r="AG202" i="25"/>
  <c r="AG203" i="25"/>
  <c r="AG204" i="25"/>
  <c r="AG205" i="25"/>
  <c r="AG206" i="25"/>
  <c r="AG207" i="25"/>
  <c r="AG208" i="25"/>
  <c r="AG209" i="25"/>
  <c r="AG210" i="25"/>
  <c r="AG211" i="25"/>
  <c r="AG212" i="25"/>
  <c r="AG213" i="25"/>
  <c r="AG214" i="25"/>
  <c r="AG215" i="25"/>
  <c r="AG216" i="25"/>
  <c r="AG217" i="25"/>
  <c r="AG218" i="25"/>
  <c r="AG219" i="25"/>
  <c r="AG220" i="25"/>
  <c r="AG221" i="25"/>
  <c r="AG222" i="25"/>
  <c r="AG223" i="25"/>
  <c r="AG224" i="25"/>
  <c r="AG225" i="25"/>
  <c r="AG226" i="25"/>
  <c r="AG227" i="25"/>
  <c r="AG228" i="25"/>
  <c r="AG229" i="25"/>
  <c r="AG230" i="25"/>
  <c r="AG231" i="25"/>
  <c r="AG232" i="25"/>
  <c r="AG233" i="25"/>
  <c r="AG234" i="25"/>
  <c r="AG235" i="25"/>
  <c r="AG236" i="25"/>
  <c r="AG237" i="25"/>
  <c r="AG238" i="25"/>
  <c r="AG239" i="25"/>
  <c r="AG240" i="25"/>
  <c r="AG241" i="25"/>
  <c r="AG242" i="25"/>
  <c r="AG243" i="25"/>
  <c r="AG244" i="25"/>
  <c r="AG245" i="25"/>
  <c r="AG246" i="25"/>
  <c r="AG247" i="25"/>
  <c r="AG248" i="25"/>
  <c r="AG249" i="25"/>
  <c r="AG250" i="25"/>
  <c r="AG251" i="25"/>
  <c r="AG252" i="25"/>
  <c r="AG253" i="25"/>
  <c r="AG254" i="25"/>
  <c r="AG255" i="25"/>
  <c r="AG256" i="25"/>
  <c r="AG257" i="25"/>
  <c r="AG258" i="25"/>
  <c r="AG259" i="25"/>
  <c r="AG260" i="25"/>
  <c r="AG261" i="25"/>
  <c r="AG262" i="25"/>
  <c r="AG263" i="25"/>
  <c r="AG264" i="25"/>
  <c r="AG265" i="25"/>
  <c r="AG266" i="25"/>
  <c r="AG267" i="25"/>
  <c r="AG268" i="25"/>
  <c r="AG269" i="25"/>
  <c r="AG270" i="25"/>
  <c r="AG271" i="25"/>
  <c r="AG272" i="25"/>
  <c r="AG273" i="25"/>
  <c r="AG274" i="25"/>
  <c r="AG275" i="25"/>
  <c r="AG276" i="25"/>
  <c r="AG277" i="25"/>
  <c r="AG278" i="25"/>
  <c r="AG279" i="25"/>
  <c r="AG280" i="25"/>
  <c r="AG281" i="25"/>
  <c r="AG282" i="25"/>
  <c r="AG283" i="25"/>
  <c r="AG284" i="25"/>
  <c r="AG285" i="25"/>
  <c r="AG286" i="25"/>
  <c r="AG287" i="25"/>
  <c r="AG288" i="25"/>
  <c r="AG289" i="25"/>
  <c r="AG290" i="25"/>
  <c r="AG291" i="25"/>
  <c r="AG292" i="25"/>
  <c r="AG293" i="25"/>
  <c r="AG294" i="25"/>
  <c r="AG295" i="25"/>
  <c r="AG296" i="25"/>
  <c r="AG297" i="25"/>
  <c r="AG298" i="25"/>
  <c r="AG299" i="25"/>
  <c r="AG300" i="25"/>
  <c r="AG301" i="25"/>
  <c r="AG302" i="25"/>
  <c r="AG303" i="25"/>
  <c r="AG304" i="25"/>
  <c r="AG305" i="25"/>
  <c r="AG306" i="25"/>
  <c r="AG307" i="25"/>
  <c r="AG308" i="25"/>
  <c r="AG309" i="25"/>
  <c r="AG310" i="25"/>
  <c r="AG311" i="25"/>
  <c r="AG312" i="25"/>
  <c r="AG313" i="25"/>
  <c r="AG314" i="25"/>
  <c r="AG315" i="25"/>
  <c r="AG316" i="25"/>
  <c r="AG317" i="25"/>
  <c r="AG318" i="25"/>
  <c r="AG319" i="25"/>
  <c r="AG320" i="25"/>
  <c r="AG321" i="25"/>
  <c r="AG322" i="25"/>
  <c r="AG323" i="25"/>
  <c r="AG324" i="25"/>
  <c r="AG325" i="25"/>
  <c r="AG326" i="25"/>
  <c r="AG327" i="25"/>
  <c r="AG328" i="25"/>
  <c r="AG329" i="25"/>
  <c r="AG330" i="25"/>
  <c r="AG331" i="25"/>
  <c r="AG332" i="25"/>
  <c r="AG333" i="25"/>
  <c r="AG334" i="25"/>
  <c r="AG335" i="25"/>
  <c r="AG336" i="25"/>
  <c r="AG337" i="25"/>
  <c r="AG338" i="25"/>
  <c r="AG339" i="25"/>
  <c r="AG340" i="25"/>
  <c r="AG341" i="25"/>
  <c r="AG342" i="25"/>
  <c r="AG343" i="25"/>
  <c r="AG344" i="25"/>
  <c r="AG345" i="25"/>
  <c r="AG346" i="25"/>
  <c r="AG347" i="25"/>
  <c r="AG348" i="25"/>
  <c r="AG349" i="25"/>
  <c r="AG350" i="25"/>
  <c r="AG351" i="25"/>
  <c r="AG352" i="25"/>
  <c r="AG353" i="25"/>
  <c r="AG354" i="25"/>
  <c r="AG355" i="25"/>
  <c r="AG356" i="25"/>
  <c r="AG357" i="25"/>
  <c r="AG358" i="25"/>
  <c r="AG359" i="25"/>
  <c r="AG360" i="25"/>
  <c r="AG361" i="25"/>
  <c r="AG362" i="25"/>
  <c r="AG363" i="25"/>
  <c r="AG364" i="25"/>
  <c r="AG365" i="25"/>
  <c r="AG366" i="25"/>
  <c r="AG367" i="25"/>
  <c r="AG368" i="25"/>
  <c r="AG369" i="25"/>
  <c r="AG370" i="25"/>
  <c r="AG371" i="25"/>
  <c r="AG372" i="25"/>
  <c r="AG373" i="25"/>
  <c r="AG374" i="25"/>
  <c r="AG375" i="25"/>
  <c r="AG376" i="25"/>
  <c r="AG377" i="25"/>
  <c r="AG378" i="25"/>
  <c r="AG379" i="25"/>
  <c r="AG380" i="25"/>
  <c r="AG381" i="25"/>
  <c r="AG382" i="25"/>
  <c r="AG383" i="25"/>
  <c r="AG384" i="25"/>
  <c r="AG385" i="25"/>
  <c r="AG386" i="25"/>
  <c r="AG387" i="25"/>
  <c r="AG388" i="25"/>
  <c r="AG389" i="25"/>
  <c r="AG390" i="25"/>
  <c r="AG391" i="25"/>
  <c r="AG392" i="25"/>
  <c r="AG393" i="25"/>
  <c r="AG394" i="25"/>
  <c r="AG395" i="25"/>
  <c r="AG396" i="25"/>
  <c r="AG397" i="25"/>
  <c r="AG398" i="25"/>
  <c r="AG399" i="25"/>
  <c r="AG400" i="25"/>
  <c r="AG401" i="25"/>
  <c r="AG402" i="25"/>
  <c r="AG403" i="25"/>
  <c r="AG404" i="25"/>
  <c r="AG405" i="25"/>
  <c r="AG406" i="25"/>
  <c r="AG407" i="25"/>
  <c r="AG408" i="25"/>
  <c r="AG409" i="25"/>
  <c r="AG410" i="25"/>
  <c r="AG411" i="25"/>
  <c r="AG412" i="25"/>
  <c r="AG413" i="25"/>
  <c r="AG414" i="25"/>
  <c r="AG415" i="25"/>
  <c r="AG416" i="25"/>
  <c r="AG417" i="25"/>
  <c r="AG418" i="25"/>
  <c r="AG419" i="25"/>
  <c r="AG420" i="25"/>
  <c r="AG421" i="25"/>
  <c r="AG422" i="25"/>
  <c r="AG423" i="25"/>
  <c r="AG424" i="25"/>
  <c r="AG425" i="25"/>
  <c r="AG426" i="25"/>
  <c r="AG427" i="25"/>
  <c r="AG428" i="25"/>
  <c r="AG429" i="25"/>
  <c r="AG430" i="25"/>
  <c r="AG431" i="25"/>
  <c r="AG432" i="25"/>
  <c r="AG433" i="25"/>
  <c r="AG434" i="25"/>
  <c r="AG435" i="25"/>
  <c r="AG436" i="25"/>
  <c r="AG437" i="25"/>
  <c r="AG438" i="25"/>
  <c r="AG439" i="25"/>
  <c r="AG440" i="25"/>
  <c r="AG441" i="25"/>
  <c r="AG442" i="25"/>
  <c r="AG443" i="25"/>
  <c r="AG444" i="25"/>
  <c r="AG445" i="25"/>
  <c r="AG446" i="25"/>
  <c r="AG447" i="25"/>
  <c r="AG448" i="25"/>
  <c r="AG449" i="25"/>
  <c r="AG450" i="25"/>
  <c r="AG451" i="25"/>
  <c r="AG452" i="25"/>
  <c r="AG453" i="25"/>
  <c r="AG454" i="25"/>
  <c r="AG455" i="25"/>
  <c r="AG456" i="25"/>
  <c r="AG457" i="25"/>
  <c r="AG458" i="25"/>
  <c r="AG459" i="25"/>
  <c r="AG460" i="25"/>
  <c r="AG461" i="25"/>
  <c r="AG462" i="25"/>
  <c r="AG463" i="25"/>
  <c r="AG464" i="25"/>
  <c r="AG465" i="25"/>
  <c r="AG466" i="25"/>
  <c r="AG467" i="25"/>
  <c r="AG468" i="25"/>
  <c r="AG469" i="25"/>
  <c r="AG470" i="25"/>
  <c r="AG471" i="25"/>
  <c r="AG472" i="25"/>
  <c r="AG473" i="25"/>
  <c r="AG474" i="25"/>
  <c r="AG475" i="25"/>
  <c r="AG476" i="25"/>
  <c r="AG477" i="25"/>
  <c r="AG478" i="25"/>
  <c r="AG479" i="25"/>
  <c r="AG480" i="25"/>
  <c r="AG481" i="25"/>
  <c r="L92" i="25"/>
  <c r="L93" i="25"/>
  <c r="L94" i="25"/>
  <c r="L95" i="25"/>
  <c r="L96" i="25"/>
  <c r="L97" i="25"/>
  <c r="L98" i="25"/>
  <c r="L99" i="25"/>
  <c r="L100" i="25"/>
  <c r="L101" i="25"/>
  <c r="L102" i="25"/>
  <c r="L103" i="25"/>
  <c r="L104" i="25"/>
  <c r="L105" i="25"/>
  <c r="L106" i="25"/>
  <c r="L107" i="25"/>
  <c r="L108" i="25"/>
  <c r="L109" i="25"/>
  <c r="L110" i="25"/>
  <c r="L111" i="25"/>
  <c r="L112" i="25"/>
  <c r="L113" i="25"/>
  <c r="L114" i="25"/>
  <c r="L115" i="25"/>
  <c r="L116" i="25"/>
  <c r="L117" i="25"/>
  <c r="L118" i="25"/>
  <c r="L119" i="25"/>
  <c r="L120" i="25"/>
  <c r="L121" i="25"/>
  <c r="L122" i="25"/>
  <c r="L123" i="25"/>
  <c r="L124" i="25"/>
  <c r="L125" i="25"/>
  <c r="L126" i="25"/>
  <c r="L127" i="25"/>
  <c r="L128" i="25"/>
  <c r="L129" i="25"/>
  <c r="L130" i="25"/>
  <c r="L131" i="25"/>
  <c r="L132" i="25"/>
  <c r="L133" i="25"/>
  <c r="L134" i="25"/>
  <c r="L135" i="25"/>
  <c r="L136" i="25"/>
  <c r="L137" i="25"/>
  <c r="L138" i="25"/>
  <c r="L139" i="25"/>
  <c r="L140" i="25"/>
  <c r="L141" i="25"/>
  <c r="L142" i="25"/>
  <c r="L143" i="25"/>
  <c r="L144" i="25"/>
  <c r="L145" i="25"/>
  <c r="L146" i="25"/>
  <c r="L147" i="25"/>
  <c r="L148" i="25"/>
  <c r="L149" i="25"/>
  <c r="L150" i="25"/>
  <c r="L151" i="25"/>
  <c r="L152" i="25"/>
  <c r="L153" i="25"/>
  <c r="L154" i="25"/>
  <c r="L155" i="25"/>
  <c r="L156" i="25"/>
  <c r="L157" i="25"/>
  <c r="L158" i="25"/>
  <c r="L159" i="25"/>
  <c r="L160" i="25"/>
  <c r="L161" i="25"/>
  <c r="L162" i="25"/>
  <c r="L163" i="25"/>
  <c r="L164" i="25"/>
  <c r="L165" i="25"/>
  <c r="L166" i="25"/>
  <c r="L167" i="25"/>
  <c r="L168" i="25"/>
  <c r="L169" i="25"/>
  <c r="L170" i="25"/>
  <c r="L171" i="25"/>
  <c r="L172" i="25"/>
  <c r="L173" i="25"/>
  <c r="L174" i="25"/>
  <c r="L175" i="25"/>
  <c r="L176" i="25"/>
  <c r="L177" i="25"/>
  <c r="L178" i="25"/>
  <c r="L179" i="25"/>
  <c r="L180" i="25"/>
  <c r="L181" i="25"/>
  <c r="L182" i="25"/>
  <c r="L183" i="25"/>
  <c r="L184" i="25"/>
  <c r="L185" i="25"/>
  <c r="L186" i="25"/>
  <c r="L187" i="25"/>
  <c r="L188" i="25"/>
  <c r="L189" i="25"/>
  <c r="L190" i="25"/>
  <c r="L191" i="25"/>
  <c r="L192" i="25"/>
  <c r="L193" i="25"/>
  <c r="L194" i="25"/>
  <c r="L195" i="25"/>
  <c r="L196" i="25"/>
  <c r="L197" i="25"/>
  <c r="L198" i="25"/>
  <c r="L199" i="25"/>
  <c r="L200" i="25"/>
  <c r="L201" i="25"/>
  <c r="L202" i="25"/>
  <c r="L203" i="25"/>
  <c r="L204" i="25"/>
  <c r="L205" i="25"/>
  <c r="L206" i="25"/>
  <c r="L207" i="25"/>
  <c r="L208" i="25"/>
  <c r="L209" i="25"/>
  <c r="L210" i="25"/>
  <c r="L211" i="25"/>
  <c r="L212" i="25"/>
  <c r="L213" i="25"/>
  <c r="L214" i="25"/>
  <c r="L215" i="25"/>
  <c r="L216" i="25"/>
  <c r="L217" i="25"/>
  <c r="L218" i="25"/>
  <c r="L219" i="25"/>
  <c r="L220" i="25"/>
  <c r="L221" i="25"/>
  <c r="L222" i="25"/>
  <c r="L223" i="25"/>
  <c r="L224" i="25"/>
  <c r="L225" i="25"/>
  <c r="L226" i="25"/>
  <c r="L227" i="25"/>
  <c r="L228" i="25"/>
  <c r="L229" i="25"/>
  <c r="L230" i="25"/>
  <c r="L231" i="25"/>
  <c r="L232" i="25"/>
  <c r="L233" i="25"/>
  <c r="L234" i="25"/>
  <c r="L235" i="25"/>
  <c r="L236" i="25"/>
  <c r="L237" i="25"/>
  <c r="L238" i="25"/>
  <c r="L239" i="25"/>
  <c r="L240" i="25"/>
  <c r="L241" i="25"/>
  <c r="L242" i="25"/>
  <c r="L243" i="25"/>
  <c r="L244" i="25"/>
  <c r="L245" i="25"/>
  <c r="L246" i="25"/>
  <c r="L247" i="25"/>
  <c r="L248" i="25"/>
  <c r="L249" i="25"/>
  <c r="L250" i="25"/>
  <c r="L251" i="25"/>
  <c r="L252" i="25"/>
  <c r="L253" i="25"/>
  <c r="L254" i="25"/>
  <c r="L255" i="25"/>
  <c r="L256" i="25"/>
  <c r="L257" i="25"/>
  <c r="L258" i="25"/>
  <c r="L259" i="25"/>
  <c r="L260" i="25"/>
  <c r="L261" i="25"/>
  <c r="L262" i="25"/>
  <c r="L263" i="25"/>
  <c r="L264" i="25"/>
  <c r="L265" i="25"/>
  <c r="L266" i="25"/>
  <c r="L267" i="25"/>
  <c r="L268" i="25"/>
  <c r="L269" i="25"/>
  <c r="L270" i="25"/>
  <c r="L271" i="25"/>
  <c r="L272" i="25"/>
  <c r="L273" i="25"/>
  <c r="L274" i="25"/>
  <c r="L275" i="25"/>
  <c r="L276" i="25"/>
  <c r="L277" i="25"/>
  <c r="L278" i="25"/>
  <c r="L279" i="25"/>
  <c r="L280" i="25"/>
  <c r="L281" i="25"/>
  <c r="L282" i="25"/>
  <c r="L283" i="25"/>
  <c r="L284" i="25"/>
  <c r="L285" i="25"/>
  <c r="L286" i="25"/>
  <c r="L287" i="25"/>
  <c r="L288" i="25"/>
  <c r="L289" i="25"/>
  <c r="L290" i="25"/>
  <c r="L291" i="25"/>
  <c r="L292" i="25"/>
  <c r="L293" i="25"/>
  <c r="L294" i="25"/>
  <c r="L295" i="25"/>
  <c r="L296" i="25"/>
  <c r="L297" i="25"/>
  <c r="L298" i="25"/>
  <c r="L299" i="25"/>
  <c r="L300" i="25"/>
  <c r="L301" i="25"/>
  <c r="L302" i="25"/>
  <c r="L303" i="25"/>
  <c r="L304" i="25"/>
  <c r="L305" i="25"/>
  <c r="L306" i="25"/>
  <c r="L307" i="25"/>
  <c r="L308" i="25"/>
  <c r="L309" i="25"/>
  <c r="L310" i="25"/>
  <c r="L311" i="25"/>
  <c r="L312" i="25"/>
  <c r="L313" i="25"/>
  <c r="L314" i="25"/>
  <c r="L315" i="25"/>
  <c r="L316" i="25"/>
  <c r="L317" i="25"/>
  <c r="L318" i="25"/>
  <c r="L319" i="25"/>
  <c r="L320" i="25"/>
  <c r="L321" i="25"/>
  <c r="L322" i="25"/>
  <c r="L323" i="25"/>
  <c r="L324" i="25"/>
  <c r="L325" i="25"/>
  <c r="L326" i="25"/>
  <c r="L327" i="25"/>
  <c r="L328" i="25"/>
  <c r="L329" i="25"/>
  <c r="L330" i="25"/>
  <c r="L331" i="25"/>
  <c r="L332" i="25"/>
  <c r="L333" i="25"/>
  <c r="L334" i="25"/>
  <c r="L335" i="25"/>
  <c r="L336" i="25"/>
  <c r="L337" i="25"/>
  <c r="L338" i="25"/>
  <c r="L339" i="25"/>
  <c r="L340" i="25"/>
  <c r="L341" i="25"/>
  <c r="L342" i="25"/>
  <c r="L343" i="25"/>
  <c r="L344" i="25"/>
  <c r="L345" i="25"/>
  <c r="L346" i="25"/>
  <c r="L347" i="25"/>
  <c r="L348" i="25"/>
  <c r="L349" i="25"/>
  <c r="L350" i="25"/>
  <c r="L351" i="25"/>
  <c r="L352" i="25"/>
  <c r="L353" i="25"/>
  <c r="L354" i="25"/>
  <c r="L355" i="25"/>
  <c r="L356" i="25"/>
  <c r="L357" i="25"/>
  <c r="L358" i="25"/>
  <c r="L359" i="25"/>
  <c r="L360" i="25"/>
  <c r="L361" i="25"/>
  <c r="L362" i="25"/>
  <c r="L363" i="25"/>
  <c r="L364" i="25"/>
  <c r="L365" i="25"/>
  <c r="L366" i="25"/>
  <c r="L367" i="25"/>
  <c r="L368" i="25"/>
  <c r="L369" i="25"/>
  <c r="L370" i="25"/>
  <c r="L371" i="25"/>
  <c r="L372" i="25"/>
  <c r="L373" i="25"/>
  <c r="L374" i="25"/>
  <c r="L375" i="25"/>
  <c r="L376" i="25"/>
  <c r="L377" i="25"/>
  <c r="L378" i="25"/>
  <c r="L379" i="25"/>
  <c r="L380" i="25"/>
  <c r="L381" i="25"/>
  <c r="L382" i="25"/>
  <c r="L383" i="25"/>
  <c r="L384" i="25"/>
  <c r="L385" i="25"/>
  <c r="L386" i="25"/>
  <c r="L387" i="25"/>
  <c r="L388" i="25"/>
  <c r="L389" i="25"/>
  <c r="L390" i="25"/>
  <c r="L391" i="25"/>
  <c r="L392" i="25"/>
  <c r="L393" i="25"/>
  <c r="L394" i="25"/>
  <c r="L395" i="25"/>
  <c r="L396" i="25"/>
  <c r="L397" i="25"/>
  <c r="L398" i="25"/>
  <c r="L399" i="25"/>
  <c r="L400" i="25"/>
  <c r="L401" i="25"/>
  <c r="L402" i="25"/>
  <c r="L403" i="25"/>
  <c r="L404" i="25"/>
  <c r="L405" i="25"/>
  <c r="L406" i="25"/>
  <c r="L407" i="25"/>
  <c r="L408" i="25"/>
  <c r="L409" i="25"/>
  <c r="L410" i="25"/>
  <c r="L411" i="25"/>
  <c r="L412" i="25"/>
  <c r="L413" i="25"/>
  <c r="L414" i="25"/>
  <c r="L415" i="25"/>
  <c r="L416" i="25"/>
  <c r="L417" i="25"/>
  <c r="L418" i="25"/>
  <c r="L419" i="25"/>
  <c r="L420" i="25"/>
  <c r="L421" i="25"/>
  <c r="L422" i="25"/>
  <c r="L423" i="25"/>
  <c r="L424" i="25"/>
  <c r="L425" i="25"/>
  <c r="L426" i="25"/>
  <c r="L427" i="25"/>
  <c r="L428" i="25"/>
  <c r="L429" i="25"/>
  <c r="L430" i="25"/>
  <c r="L431" i="25"/>
  <c r="L432" i="25"/>
  <c r="L433" i="25"/>
  <c r="L434" i="25"/>
  <c r="L435" i="25"/>
  <c r="L436" i="25"/>
  <c r="L437" i="25"/>
  <c r="L438" i="25"/>
  <c r="L439" i="25"/>
  <c r="L440" i="25"/>
  <c r="L441" i="25"/>
  <c r="L442" i="25"/>
  <c r="L443" i="25"/>
  <c r="L444" i="25"/>
  <c r="L445" i="25"/>
  <c r="L446" i="25"/>
  <c r="L447" i="25"/>
  <c r="L448" i="25"/>
  <c r="L449" i="25"/>
  <c r="L450" i="25"/>
  <c r="L451" i="25"/>
  <c r="L452" i="25"/>
  <c r="L453" i="25"/>
  <c r="L454" i="25"/>
  <c r="L455" i="25"/>
  <c r="L456" i="25"/>
  <c r="L457" i="25"/>
  <c r="L458" i="25"/>
  <c r="L459" i="25"/>
  <c r="L460" i="25"/>
  <c r="L461" i="25"/>
  <c r="L462" i="25"/>
  <c r="L463" i="25"/>
  <c r="L464" i="25"/>
  <c r="L465" i="25"/>
  <c r="L466" i="25"/>
  <c r="L467" i="25"/>
  <c r="L468" i="25"/>
  <c r="L469" i="25"/>
  <c r="L470" i="25"/>
  <c r="L471" i="25"/>
  <c r="L472" i="25"/>
  <c r="L473" i="25"/>
  <c r="L474" i="25"/>
  <c r="L475" i="25"/>
  <c r="L476" i="25"/>
  <c r="L477" i="25"/>
  <c r="L478" i="25"/>
  <c r="L479" i="25"/>
  <c r="L480" i="25"/>
  <c r="L481" i="25"/>
  <c r="K88" i="25"/>
  <c r="K89" i="25"/>
  <c r="K90" i="25"/>
  <c r="K91" i="25"/>
  <c r="K92" i="25"/>
  <c r="K93" i="25"/>
  <c r="K94" i="25"/>
  <c r="K95" i="25"/>
  <c r="K96" i="25"/>
  <c r="K97" i="25"/>
  <c r="K98" i="25"/>
  <c r="K99" i="25"/>
  <c r="K100" i="25"/>
  <c r="K101" i="25"/>
  <c r="K102" i="25"/>
  <c r="K103" i="25"/>
  <c r="K104" i="25"/>
  <c r="K105" i="25"/>
  <c r="K106" i="25"/>
  <c r="K107" i="25"/>
  <c r="K108" i="25"/>
  <c r="K109" i="25"/>
  <c r="K110" i="25"/>
  <c r="K111" i="25"/>
  <c r="K112" i="25"/>
  <c r="K113" i="25"/>
  <c r="K114" i="25"/>
  <c r="K115" i="25"/>
  <c r="K116" i="25"/>
  <c r="K117" i="25"/>
  <c r="K118" i="25"/>
  <c r="K119" i="25"/>
  <c r="K120" i="25"/>
  <c r="K121" i="25"/>
  <c r="K122" i="25"/>
  <c r="K123" i="25"/>
  <c r="K124" i="25"/>
  <c r="K125" i="25"/>
  <c r="K126" i="25"/>
  <c r="K127" i="25"/>
  <c r="K128" i="25"/>
  <c r="K129" i="25"/>
  <c r="K130" i="25"/>
  <c r="K131" i="25"/>
  <c r="K132" i="25"/>
  <c r="K133" i="25"/>
  <c r="K134" i="25"/>
  <c r="K135" i="25"/>
  <c r="K136" i="25"/>
  <c r="K137" i="25"/>
  <c r="K138" i="25"/>
  <c r="K139" i="25"/>
  <c r="K140" i="25"/>
  <c r="K141" i="25"/>
  <c r="K142" i="25"/>
  <c r="K143" i="25"/>
  <c r="K144" i="25"/>
  <c r="K145" i="25"/>
  <c r="K146" i="25"/>
  <c r="K147" i="25"/>
  <c r="K148" i="25"/>
  <c r="K149" i="25"/>
  <c r="K150" i="25"/>
  <c r="K151" i="25"/>
  <c r="K152" i="25"/>
  <c r="K153" i="25"/>
  <c r="K154" i="25"/>
  <c r="K155" i="25"/>
  <c r="K156" i="25"/>
  <c r="K157" i="25"/>
  <c r="K158" i="25"/>
  <c r="K159" i="25"/>
  <c r="K160" i="25"/>
  <c r="K161" i="25"/>
  <c r="K162" i="25"/>
  <c r="K163" i="25"/>
  <c r="K164" i="25"/>
  <c r="K165" i="25"/>
  <c r="K166" i="25"/>
  <c r="K167" i="25"/>
  <c r="K168" i="25"/>
  <c r="K169" i="25"/>
  <c r="K170" i="25"/>
  <c r="K171" i="25"/>
  <c r="K172" i="25"/>
  <c r="K173" i="25"/>
  <c r="K174" i="25"/>
  <c r="K175" i="25"/>
  <c r="K176" i="25"/>
  <c r="K177" i="25"/>
  <c r="K178" i="25"/>
  <c r="K179" i="25"/>
  <c r="K180" i="25"/>
  <c r="K181" i="25"/>
  <c r="K182" i="25"/>
  <c r="K183" i="25"/>
  <c r="K184" i="25"/>
  <c r="K185" i="25"/>
  <c r="K186" i="25"/>
  <c r="K187" i="25"/>
  <c r="K188" i="25"/>
  <c r="K189" i="25"/>
  <c r="K190" i="25"/>
  <c r="K191" i="25"/>
  <c r="K192" i="25"/>
  <c r="K193" i="25"/>
  <c r="K194" i="25"/>
  <c r="K195" i="25"/>
  <c r="K196" i="25"/>
  <c r="K197" i="25"/>
  <c r="K198" i="25"/>
  <c r="K199" i="25"/>
  <c r="K200" i="25"/>
  <c r="K201" i="25"/>
  <c r="K202" i="25"/>
  <c r="K203" i="25"/>
  <c r="K204" i="25"/>
  <c r="K205" i="25"/>
  <c r="K206" i="25"/>
  <c r="K207" i="25"/>
  <c r="K208" i="25"/>
  <c r="K209" i="25"/>
  <c r="K210" i="25"/>
  <c r="K211" i="25"/>
  <c r="K212" i="25"/>
  <c r="K213" i="25"/>
  <c r="K214" i="25"/>
  <c r="K215" i="25"/>
  <c r="K216" i="25"/>
  <c r="K217" i="25"/>
  <c r="K218" i="25"/>
  <c r="K219" i="25"/>
  <c r="K220" i="25"/>
  <c r="K221" i="25"/>
  <c r="K222" i="25"/>
  <c r="K223" i="25"/>
  <c r="K224" i="25"/>
  <c r="K225" i="25"/>
  <c r="K226" i="25"/>
  <c r="K227" i="25"/>
  <c r="K228" i="25"/>
  <c r="K229" i="25"/>
  <c r="K230" i="25"/>
  <c r="K231" i="25"/>
  <c r="K232" i="25"/>
  <c r="K233" i="25"/>
  <c r="K234" i="25"/>
  <c r="K235" i="25"/>
  <c r="K236" i="25"/>
  <c r="K237" i="25"/>
  <c r="K238" i="25"/>
  <c r="K239" i="25"/>
  <c r="K240" i="25"/>
  <c r="K241" i="25"/>
  <c r="K242" i="25"/>
  <c r="K243" i="25"/>
  <c r="K244" i="25"/>
  <c r="K245" i="25"/>
  <c r="K246" i="25"/>
  <c r="K247" i="25"/>
  <c r="K248" i="25"/>
  <c r="K249" i="25"/>
  <c r="K250" i="25"/>
  <c r="K251" i="25"/>
  <c r="K252" i="25"/>
  <c r="K253" i="25"/>
  <c r="K254" i="25"/>
  <c r="K255" i="25"/>
  <c r="K256" i="25"/>
  <c r="K257" i="25"/>
  <c r="K258" i="25"/>
  <c r="K259" i="25"/>
  <c r="K260" i="25"/>
  <c r="K261" i="25"/>
  <c r="K262" i="25"/>
  <c r="K263" i="25"/>
  <c r="K264" i="25"/>
  <c r="K265" i="25"/>
  <c r="K266" i="25"/>
  <c r="K267" i="25"/>
  <c r="K268" i="25"/>
  <c r="K269" i="25"/>
  <c r="K270" i="25"/>
  <c r="K271" i="25"/>
  <c r="K272" i="25"/>
  <c r="K273" i="25"/>
  <c r="K274" i="25"/>
  <c r="K275" i="25"/>
  <c r="K276" i="25"/>
  <c r="K277" i="25"/>
  <c r="K278" i="25"/>
  <c r="K279" i="25"/>
  <c r="K280" i="25"/>
  <c r="K281" i="25"/>
  <c r="K282" i="25"/>
  <c r="K283" i="25"/>
  <c r="K284" i="25"/>
  <c r="K285" i="25"/>
  <c r="K286" i="25"/>
  <c r="K287" i="25"/>
  <c r="K288" i="25"/>
  <c r="K289" i="25"/>
  <c r="K290" i="25"/>
  <c r="K291" i="25"/>
  <c r="K292" i="25"/>
  <c r="K293" i="25"/>
  <c r="K294" i="25"/>
  <c r="K295" i="25"/>
  <c r="K296" i="25"/>
  <c r="K297" i="25"/>
  <c r="K298" i="25"/>
  <c r="K299" i="25"/>
  <c r="K300" i="25"/>
  <c r="K301" i="25"/>
  <c r="K302" i="25"/>
  <c r="K303" i="25"/>
  <c r="K304" i="25"/>
  <c r="K305" i="25"/>
  <c r="K306" i="25"/>
  <c r="K307" i="25"/>
  <c r="K308" i="25"/>
  <c r="K309" i="25"/>
  <c r="K310" i="25"/>
  <c r="K311" i="25"/>
  <c r="K312" i="25"/>
  <c r="K313" i="25"/>
  <c r="K314" i="25"/>
  <c r="K315" i="25"/>
  <c r="K316" i="25"/>
  <c r="K317" i="25"/>
  <c r="K318" i="25"/>
  <c r="K319" i="25"/>
  <c r="K320" i="25"/>
  <c r="K321" i="25"/>
  <c r="K322" i="25"/>
  <c r="K323" i="25"/>
  <c r="K324" i="25"/>
  <c r="K325" i="25"/>
  <c r="K326" i="25"/>
  <c r="K327" i="25"/>
  <c r="K328" i="25"/>
  <c r="K329" i="25"/>
  <c r="K330" i="25"/>
  <c r="K331" i="25"/>
  <c r="K332" i="25"/>
  <c r="K333" i="25"/>
  <c r="K334" i="25"/>
  <c r="K335" i="25"/>
  <c r="K336" i="25"/>
  <c r="K337" i="25"/>
  <c r="K338" i="25"/>
  <c r="K339" i="25"/>
  <c r="K340" i="25"/>
  <c r="K341" i="25"/>
  <c r="K342" i="25"/>
  <c r="K343" i="25"/>
  <c r="K344" i="25"/>
  <c r="K345" i="25"/>
  <c r="K346" i="25"/>
  <c r="K347" i="25"/>
  <c r="K348" i="25"/>
  <c r="K349" i="25"/>
  <c r="K350" i="25"/>
  <c r="K351" i="25"/>
  <c r="K352" i="25"/>
  <c r="K353" i="25"/>
  <c r="K354" i="25"/>
  <c r="K355" i="25"/>
  <c r="K356" i="25"/>
  <c r="K357" i="25"/>
  <c r="K358" i="25"/>
  <c r="K359" i="25"/>
  <c r="K360" i="25"/>
  <c r="K361" i="25"/>
  <c r="K362" i="25"/>
  <c r="K363" i="25"/>
  <c r="K364" i="25"/>
  <c r="K365" i="25"/>
  <c r="K366" i="25"/>
  <c r="K367" i="25"/>
  <c r="K368" i="25"/>
  <c r="K369" i="25"/>
  <c r="K370" i="25"/>
  <c r="K371" i="25"/>
  <c r="K372" i="25"/>
  <c r="K373" i="25"/>
  <c r="K374" i="25"/>
  <c r="K375" i="25"/>
  <c r="K376" i="25"/>
  <c r="K377" i="25"/>
  <c r="K378" i="25"/>
  <c r="K379" i="25"/>
  <c r="K380" i="25"/>
  <c r="K381" i="25"/>
  <c r="K382" i="25"/>
  <c r="K383" i="25"/>
  <c r="K384" i="25"/>
  <c r="K385" i="25"/>
  <c r="K386" i="25"/>
  <c r="K387" i="25"/>
  <c r="K388" i="25"/>
  <c r="K389" i="25"/>
  <c r="K390" i="25"/>
  <c r="K391" i="25"/>
  <c r="K392" i="25"/>
  <c r="K393" i="25"/>
  <c r="K394" i="25"/>
  <c r="K395" i="25"/>
  <c r="K396" i="25"/>
  <c r="K397" i="25"/>
  <c r="K398" i="25"/>
  <c r="K399" i="25"/>
  <c r="K400" i="25"/>
  <c r="K401" i="25"/>
  <c r="K402" i="25"/>
  <c r="K403" i="25"/>
  <c r="K404" i="25"/>
  <c r="K405" i="25"/>
  <c r="K406" i="25"/>
  <c r="K407" i="25"/>
  <c r="K408" i="25"/>
  <c r="K409" i="25"/>
  <c r="K410" i="25"/>
  <c r="K411" i="25"/>
  <c r="K412" i="25"/>
  <c r="K413" i="25"/>
  <c r="K414" i="25"/>
  <c r="K415" i="25"/>
  <c r="K416" i="25"/>
  <c r="K417" i="25"/>
  <c r="K418" i="25"/>
  <c r="K419" i="25"/>
  <c r="K420" i="25"/>
  <c r="K421" i="25"/>
  <c r="K422" i="25"/>
  <c r="K423" i="25"/>
  <c r="K424" i="25"/>
  <c r="K425" i="25"/>
  <c r="K426" i="25"/>
  <c r="K427" i="25"/>
  <c r="K428" i="25"/>
  <c r="K429" i="25"/>
  <c r="K430" i="25"/>
  <c r="K431" i="25"/>
  <c r="K432" i="25"/>
  <c r="K433" i="25"/>
  <c r="K434" i="25"/>
  <c r="K435" i="25"/>
  <c r="K436" i="25"/>
  <c r="K437" i="25"/>
  <c r="K438" i="25"/>
  <c r="K439" i="25"/>
  <c r="K440" i="25"/>
  <c r="K441" i="25"/>
  <c r="K442" i="25"/>
  <c r="K443" i="25"/>
  <c r="K444" i="25"/>
  <c r="K445" i="25"/>
  <c r="K446" i="25"/>
  <c r="K447" i="25"/>
  <c r="K448" i="25"/>
  <c r="K449" i="25"/>
  <c r="K450" i="25"/>
  <c r="K451" i="25"/>
  <c r="K452" i="25"/>
  <c r="K453" i="25"/>
  <c r="K454" i="25"/>
  <c r="K455" i="25"/>
  <c r="K456" i="25"/>
  <c r="K457" i="25"/>
  <c r="K458" i="25"/>
  <c r="K459" i="25"/>
  <c r="K460" i="25"/>
  <c r="K461" i="25"/>
  <c r="K462" i="25"/>
  <c r="K463" i="25"/>
  <c r="K464" i="25"/>
  <c r="K465" i="25"/>
  <c r="K466" i="25"/>
  <c r="K467" i="25"/>
  <c r="K468" i="25"/>
  <c r="K469" i="25"/>
  <c r="K470" i="25"/>
  <c r="K471" i="25"/>
  <c r="K472" i="25"/>
  <c r="K473" i="25"/>
  <c r="K474" i="25"/>
  <c r="K475" i="25"/>
  <c r="K476" i="25"/>
  <c r="K477" i="25"/>
  <c r="K478" i="25"/>
  <c r="K479" i="25"/>
  <c r="K480" i="25"/>
  <c r="K481" i="25"/>
  <c r="J92" i="25"/>
  <c r="J93" i="25"/>
  <c r="J94" i="25"/>
  <c r="J95" i="25"/>
  <c r="J96" i="25"/>
  <c r="J97" i="25"/>
  <c r="J98" i="25"/>
  <c r="J99" i="25"/>
  <c r="J100" i="25"/>
  <c r="J101" i="25"/>
  <c r="J102" i="25"/>
  <c r="J103" i="25"/>
  <c r="J104" i="25"/>
  <c r="J105" i="25"/>
  <c r="J106" i="25"/>
  <c r="J107" i="25"/>
  <c r="J108" i="25"/>
  <c r="J109" i="25"/>
  <c r="J110" i="25"/>
  <c r="J111" i="25"/>
  <c r="J112" i="25"/>
  <c r="J113" i="25"/>
  <c r="J114" i="25"/>
  <c r="J115" i="25"/>
  <c r="J116" i="25"/>
  <c r="J117" i="25"/>
  <c r="J118" i="25"/>
  <c r="J119" i="25"/>
  <c r="J120" i="25"/>
  <c r="J121" i="25"/>
  <c r="J122" i="25"/>
  <c r="J123" i="25"/>
  <c r="J124" i="25"/>
  <c r="J125" i="25"/>
  <c r="J126" i="25"/>
  <c r="J127" i="25"/>
  <c r="J128" i="25"/>
  <c r="J129" i="25"/>
  <c r="J130" i="25"/>
  <c r="J131" i="25"/>
  <c r="J132" i="25"/>
  <c r="J133" i="25"/>
  <c r="J134" i="25"/>
  <c r="J135" i="25"/>
  <c r="J136" i="25"/>
  <c r="J137" i="25"/>
  <c r="J138" i="25"/>
  <c r="J139" i="25"/>
  <c r="J140" i="25"/>
  <c r="J141" i="25"/>
  <c r="J142" i="25"/>
  <c r="J143" i="25"/>
  <c r="J144" i="25"/>
  <c r="J145" i="25"/>
  <c r="J146" i="25"/>
  <c r="J147" i="25"/>
  <c r="J148" i="25"/>
  <c r="J149" i="25"/>
  <c r="J150" i="25"/>
  <c r="J151" i="25"/>
  <c r="J152" i="25"/>
  <c r="J153" i="25"/>
  <c r="J154" i="25"/>
  <c r="J155" i="25"/>
  <c r="J156" i="25"/>
  <c r="J157" i="25"/>
  <c r="J158" i="25"/>
  <c r="J159" i="25"/>
  <c r="J160" i="25"/>
  <c r="J161" i="25"/>
  <c r="J162" i="25"/>
  <c r="J163" i="25"/>
  <c r="J164" i="25"/>
  <c r="J165" i="25"/>
  <c r="J166" i="25"/>
  <c r="J167" i="25"/>
  <c r="J168" i="25"/>
  <c r="J169" i="25"/>
  <c r="J170" i="25"/>
  <c r="J171" i="25"/>
  <c r="J172" i="25"/>
  <c r="J173" i="25"/>
  <c r="J174" i="25"/>
  <c r="J175" i="25"/>
  <c r="J176" i="25"/>
  <c r="J177" i="25"/>
  <c r="J178" i="25"/>
  <c r="J179" i="25"/>
  <c r="J180" i="25"/>
  <c r="J181" i="25"/>
  <c r="J182" i="25"/>
  <c r="J183" i="25"/>
  <c r="J184" i="25"/>
  <c r="J185" i="25"/>
  <c r="J186" i="25"/>
  <c r="J187" i="25"/>
  <c r="J188" i="25"/>
  <c r="J189" i="25"/>
  <c r="J190" i="25"/>
  <c r="J191" i="25"/>
  <c r="J192" i="25"/>
  <c r="J193" i="25"/>
  <c r="J194" i="25"/>
  <c r="J195" i="25"/>
  <c r="J196" i="25"/>
  <c r="J197" i="25"/>
  <c r="J198" i="25"/>
  <c r="J199" i="25"/>
  <c r="J200" i="25"/>
  <c r="J201" i="25"/>
  <c r="J202" i="25"/>
  <c r="J203" i="25"/>
  <c r="J204" i="25"/>
  <c r="J205" i="25"/>
  <c r="J206" i="25"/>
  <c r="J207" i="25"/>
  <c r="J208" i="25"/>
  <c r="J209" i="25"/>
  <c r="J210" i="25"/>
  <c r="J211" i="25"/>
  <c r="J212" i="25"/>
  <c r="J213" i="25"/>
  <c r="J214" i="25"/>
  <c r="J215" i="25"/>
  <c r="J216" i="25"/>
  <c r="J217" i="25"/>
  <c r="J218" i="25"/>
  <c r="J219" i="25"/>
  <c r="J220" i="25"/>
  <c r="J221" i="25"/>
  <c r="J222" i="25"/>
  <c r="J223" i="25"/>
  <c r="J224" i="25"/>
  <c r="J225" i="25"/>
  <c r="J226" i="25"/>
  <c r="J227" i="25"/>
  <c r="J228" i="25"/>
  <c r="J229" i="25"/>
  <c r="J230" i="25"/>
  <c r="J231" i="25"/>
  <c r="J232" i="25"/>
  <c r="J233" i="25"/>
  <c r="J234" i="25"/>
  <c r="J235" i="25"/>
  <c r="J236" i="25"/>
  <c r="J237" i="25"/>
  <c r="J238" i="25"/>
  <c r="J239" i="25"/>
  <c r="J240" i="25"/>
  <c r="J241" i="25"/>
  <c r="J242" i="25"/>
  <c r="J243" i="25"/>
  <c r="J244" i="25"/>
  <c r="J245" i="25"/>
  <c r="J246" i="25"/>
  <c r="J247" i="25"/>
  <c r="J248" i="25"/>
  <c r="J249" i="25"/>
  <c r="J250" i="25"/>
  <c r="J251" i="25"/>
  <c r="J252" i="25"/>
  <c r="J253" i="25"/>
  <c r="J254" i="25"/>
  <c r="J255" i="25"/>
  <c r="J256" i="25"/>
  <c r="J257" i="25"/>
  <c r="J258" i="25"/>
  <c r="J259" i="25"/>
  <c r="J260" i="25"/>
  <c r="J261" i="25"/>
  <c r="J262" i="25"/>
  <c r="J263" i="25"/>
  <c r="J264" i="25"/>
  <c r="J265" i="25"/>
  <c r="J266" i="25"/>
  <c r="J267" i="25"/>
  <c r="J268" i="25"/>
  <c r="J269" i="25"/>
  <c r="J270" i="25"/>
  <c r="J271" i="25"/>
  <c r="J272" i="25"/>
  <c r="J273" i="25"/>
  <c r="J274" i="25"/>
  <c r="J275" i="25"/>
  <c r="J276" i="25"/>
  <c r="J277" i="25"/>
  <c r="J278" i="25"/>
  <c r="J279" i="25"/>
  <c r="J280" i="25"/>
  <c r="J281" i="25"/>
  <c r="J282" i="25"/>
  <c r="J283" i="25"/>
  <c r="J284" i="25"/>
  <c r="J285" i="25"/>
  <c r="J286" i="25"/>
  <c r="J287" i="25"/>
  <c r="J288" i="25"/>
  <c r="J289" i="25"/>
  <c r="J290" i="25"/>
  <c r="J291" i="25"/>
  <c r="J292" i="25"/>
  <c r="J293" i="25"/>
  <c r="J294" i="25"/>
  <c r="J295" i="25"/>
  <c r="J296" i="25"/>
  <c r="J297" i="25"/>
  <c r="J298" i="25"/>
  <c r="J299" i="25"/>
  <c r="J300" i="25"/>
  <c r="J301" i="25"/>
  <c r="J302" i="25"/>
  <c r="J303" i="25"/>
  <c r="J304" i="25"/>
  <c r="J305" i="25"/>
  <c r="J306" i="25"/>
  <c r="J307" i="25"/>
  <c r="J308" i="25"/>
  <c r="J309" i="25"/>
  <c r="J310" i="25"/>
  <c r="J311" i="25"/>
  <c r="J312" i="25"/>
  <c r="J313" i="25"/>
  <c r="J314" i="25"/>
  <c r="J315" i="25"/>
  <c r="J316" i="25"/>
  <c r="J317" i="25"/>
  <c r="J318" i="25"/>
  <c r="J319" i="25"/>
  <c r="J320" i="25"/>
  <c r="J321" i="25"/>
  <c r="J322" i="25"/>
  <c r="J323" i="25"/>
  <c r="J324" i="25"/>
  <c r="J325" i="25"/>
  <c r="J326" i="25"/>
  <c r="J327" i="25"/>
  <c r="J328" i="25"/>
  <c r="J329" i="25"/>
  <c r="J330" i="25"/>
  <c r="J331" i="25"/>
  <c r="J332" i="25"/>
  <c r="J333" i="25"/>
  <c r="J334" i="25"/>
  <c r="J335" i="25"/>
  <c r="J336" i="25"/>
  <c r="J337" i="25"/>
  <c r="J338" i="25"/>
  <c r="J339" i="25"/>
  <c r="J340" i="25"/>
  <c r="J341" i="25"/>
  <c r="J342" i="25"/>
  <c r="J343" i="25"/>
  <c r="J344" i="25"/>
  <c r="J345" i="25"/>
  <c r="J346" i="25"/>
  <c r="J347" i="25"/>
  <c r="J348" i="25"/>
  <c r="J349" i="25"/>
  <c r="J350" i="25"/>
  <c r="J351" i="25"/>
  <c r="J352" i="25"/>
  <c r="J353" i="25"/>
  <c r="J354" i="25"/>
  <c r="J355" i="25"/>
  <c r="J356" i="25"/>
  <c r="J357" i="25"/>
  <c r="J358" i="25"/>
  <c r="J359" i="25"/>
  <c r="J360" i="25"/>
  <c r="J361" i="25"/>
  <c r="J362" i="25"/>
  <c r="J363" i="25"/>
  <c r="J364" i="25"/>
  <c r="J365" i="25"/>
  <c r="J366" i="25"/>
  <c r="J367" i="25"/>
  <c r="J368" i="25"/>
  <c r="J369" i="25"/>
  <c r="J370" i="25"/>
  <c r="J371" i="25"/>
  <c r="J372" i="25"/>
  <c r="J373" i="25"/>
  <c r="J374" i="25"/>
  <c r="J375" i="25"/>
  <c r="J376" i="25"/>
  <c r="J377" i="25"/>
  <c r="J378" i="25"/>
  <c r="J379" i="25"/>
  <c r="J380" i="25"/>
  <c r="J381" i="25"/>
  <c r="J382" i="25"/>
  <c r="J383" i="25"/>
  <c r="J384" i="25"/>
  <c r="J385" i="25"/>
  <c r="J386" i="25"/>
  <c r="J387" i="25"/>
  <c r="J388" i="25"/>
  <c r="J389" i="25"/>
  <c r="J390" i="25"/>
  <c r="J391" i="25"/>
  <c r="J392" i="25"/>
  <c r="J393" i="25"/>
  <c r="J394" i="25"/>
  <c r="J395" i="25"/>
  <c r="J396" i="25"/>
  <c r="J397" i="25"/>
  <c r="J398" i="25"/>
  <c r="J399" i="25"/>
  <c r="J400" i="25"/>
  <c r="J401" i="25"/>
  <c r="J402" i="25"/>
  <c r="J403" i="25"/>
  <c r="J404" i="25"/>
  <c r="J405" i="25"/>
  <c r="J406" i="25"/>
  <c r="J407" i="25"/>
  <c r="J408" i="25"/>
  <c r="J409" i="25"/>
  <c r="J410" i="25"/>
  <c r="J411" i="25"/>
  <c r="J412" i="25"/>
  <c r="J413" i="25"/>
  <c r="J414" i="25"/>
  <c r="J415" i="25"/>
  <c r="J416" i="25"/>
  <c r="J417" i="25"/>
  <c r="J418" i="25"/>
  <c r="J419" i="25"/>
  <c r="J420" i="25"/>
  <c r="J421" i="25"/>
  <c r="J422" i="25"/>
  <c r="J423" i="25"/>
  <c r="J424" i="25"/>
  <c r="J425" i="25"/>
  <c r="J426" i="25"/>
  <c r="J427" i="25"/>
  <c r="J428" i="25"/>
  <c r="J429" i="25"/>
  <c r="J430" i="25"/>
  <c r="J431" i="25"/>
  <c r="J432" i="25"/>
  <c r="J433" i="25"/>
  <c r="J434" i="25"/>
  <c r="J435" i="25"/>
  <c r="J436" i="25"/>
  <c r="J437" i="25"/>
  <c r="J438" i="25"/>
  <c r="J439" i="25"/>
  <c r="J440" i="25"/>
  <c r="J441" i="25"/>
  <c r="J442" i="25"/>
  <c r="J443" i="25"/>
  <c r="J444" i="25"/>
  <c r="J445" i="25"/>
  <c r="J446" i="25"/>
  <c r="J447" i="25"/>
  <c r="J448" i="25"/>
  <c r="J449" i="25"/>
  <c r="J450" i="25"/>
  <c r="J451" i="25"/>
  <c r="J452" i="25"/>
  <c r="J453" i="25"/>
  <c r="J454" i="25"/>
  <c r="J455" i="25"/>
  <c r="J456" i="25"/>
  <c r="J457" i="25"/>
  <c r="J458" i="25"/>
  <c r="J459" i="25"/>
  <c r="J460" i="25"/>
  <c r="J461" i="25"/>
  <c r="J462" i="25"/>
  <c r="J463" i="25"/>
  <c r="J464" i="25"/>
  <c r="J465" i="25"/>
  <c r="J466" i="25"/>
  <c r="J467" i="25"/>
  <c r="J468" i="25"/>
  <c r="J469" i="25"/>
  <c r="J470" i="25"/>
  <c r="J471" i="25"/>
  <c r="J472" i="25"/>
  <c r="J473" i="25"/>
  <c r="J474" i="25"/>
  <c r="J475" i="25"/>
  <c r="J476" i="25"/>
  <c r="J477" i="25"/>
  <c r="J478" i="25"/>
  <c r="J479" i="25"/>
  <c r="J480" i="25"/>
  <c r="J481" i="25"/>
  <c r="H92" i="25"/>
  <c r="H93" i="25"/>
  <c r="H94" i="25"/>
  <c r="H95" i="25"/>
  <c r="H96" i="25"/>
  <c r="H97" i="25"/>
  <c r="H98" i="25"/>
  <c r="H99" i="25"/>
  <c r="H100" i="25"/>
  <c r="H101" i="25"/>
  <c r="H102" i="25"/>
  <c r="H103" i="25"/>
  <c r="H104" i="25"/>
  <c r="H105" i="25"/>
  <c r="H106" i="25"/>
  <c r="H107" i="25"/>
  <c r="H108" i="25"/>
  <c r="H109" i="25"/>
  <c r="H110" i="25"/>
  <c r="H111" i="25"/>
  <c r="H112" i="25"/>
  <c r="H113" i="25"/>
  <c r="H114" i="25"/>
  <c r="H115" i="25"/>
  <c r="H116" i="25"/>
  <c r="H117" i="25"/>
  <c r="H118" i="25"/>
  <c r="H119" i="25"/>
  <c r="H120" i="25"/>
  <c r="H121" i="25"/>
  <c r="H122" i="25"/>
  <c r="H123" i="25"/>
  <c r="H124" i="25"/>
  <c r="H125" i="25"/>
  <c r="H126" i="25"/>
  <c r="H127" i="25"/>
  <c r="H128" i="25"/>
  <c r="H129" i="25"/>
  <c r="H130" i="25"/>
  <c r="H131" i="25"/>
  <c r="H132" i="25"/>
  <c r="H133" i="25"/>
  <c r="H134" i="25"/>
  <c r="H135" i="25"/>
  <c r="H136" i="25"/>
  <c r="H137" i="25"/>
  <c r="H138" i="25"/>
  <c r="H139" i="25"/>
  <c r="H140" i="25"/>
  <c r="H141" i="25"/>
  <c r="H142" i="25"/>
  <c r="H143" i="25"/>
  <c r="H144" i="25"/>
  <c r="H145" i="25"/>
  <c r="H146" i="25"/>
  <c r="H147" i="25"/>
  <c r="H148" i="25"/>
  <c r="H149" i="25"/>
  <c r="H150" i="25"/>
  <c r="H151" i="25"/>
  <c r="H152" i="25"/>
  <c r="H153" i="25"/>
  <c r="H154" i="25"/>
  <c r="H155" i="25"/>
  <c r="H156" i="25"/>
  <c r="H157" i="25"/>
  <c r="H158" i="25"/>
  <c r="H159" i="25"/>
  <c r="H160" i="25"/>
  <c r="H161" i="25"/>
  <c r="H162" i="25"/>
  <c r="H163" i="25"/>
  <c r="H164" i="25"/>
  <c r="H165" i="25"/>
  <c r="H166" i="25"/>
  <c r="H167" i="25"/>
  <c r="H168" i="25"/>
  <c r="H169" i="25"/>
  <c r="H170" i="25"/>
  <c r="H171" i="25"/>
  <c r="H172" i="25"/>
  <c r="H173" i="25"/>
  <c r="H174" i="25"/>
  <c r="H175" i="25"/>
  <c r="H176" i="25"/>
  <c r="H177" i="25"/>
  <c r="H178" i="25"/>
  <c r="H179" i="25"/>
  <c r="H180" i="25"/>
  <c r="H181" i="25"/>
  <c r="H182" i="25"/>
  <c r="H183" i="25"/>
  <c r="H184" i="25"/>
  <c r="H185" i="25"/>
  <c r="H186" i="25"/>
  <c r="H187" i="25"/>
  <c r="H188" i="25"/>
  <c r="H189" i="25"/>
  <c r="H190" i="25"/>
  <c r="H191" i="25"/>
  <c r="H192" i="25"/>
  <c r="H193" i="25"/>
  <c r="H194" i="25"/>
  <c r="H195" i="25"/>
  <c r="H196" i="25"/>
  <c r="H197" i="25"/>
  <c r="H198" i="25"/>
  <c r="H199" i="25"/>
  <c r="H200" i="25"/>
  <c r="H201" i="25"/>
  <c r="H202" i="25"/>
  <c r="H203" i="25"/>
  <c r="H204" i="25"/>
  <c r="H205" i="25"/>
  <c r="H206" i="25"/>
  <c r="H207" i="25"/>
  <c r="H208" i="25"/>
  <c r="H209" i="25"/>
  <c r="H210" i="25"/>
  <c r="H211" i="25"/>
  <c r="H212" i="25"/>
  <c r="H213" i="25"/>
  <c r="H214" i="25"/>
  <c r="H215" i="25"/>
  <c r="H216" i="25"/>
  <c r="H217" i="25"/>
  <c r="H218" i="25"/>
  <c r="H219" i="25"/>
  <c r="H220" i="25"/>
  <c r="H221" i="25"/>
  <c r="H222" i="25"/>
  <c r="H223" i="25"/>
  <c r="H224" i="25"/>
  <c r="H225" i="25"/>
  <c r="H226" i="25"/>
  <c r="H227" i="25"/>
  <c r="H228" i="25"/>
  <c r="H229" i="25"/>
  <c r="H230" i="25"/>
  <c r="H231" i="25"/>
  <c r="H232" i="25"/>
  <c r="H233" i="25"/>
  <c r="H234" i="25"/>
  <c r="H235" i="25"/>
  <c r="H236" i="25"/>
  <c r="H237" i="25"/>
  <c r="H238" i="25"/>
  <c r="H239" i="25"/>
  <c r="H240" i="25"/>
  <c r="H241" i="25"/>
  <c r="H242" i="25"/>
  <c r="H243" i="25"/>
  <c r="H244" i="25"/>
  <c r="H245" i="25"/>
  <c r="H246" i="25"/>
  <c r="H247" i="25"/>
  <c r="H248" i="25"/>
  <c r="H249" i="25"/>
  <c r="H250" i="25"/>
  <c r="H251" i="25"/>
  <c r="H252" i="25"/>
  <c r="H253" i="25"/>
  <c r="H254" i="25"/>
  <c r="H255" i="25"/>
  <c r="H256" i="25"/>
  <c r="H257" i="25"/>
  <c r="H258" i="25"/>
  <c r="H259" i="25"/>
  <c r="H260" i="25"/>
  <c r="H261" i="25"/>
  <c r="H262" i="25"/>
  <c r="H263" i="25"/>
  <c r="H264" i="25"/>
  <c r="H265" i="25"/>
  <c r="H266" i="25"/>
  <c r="H267" i="25"/>
  <c r="H268" i="25"/>
  <c r="H269" i="25"/>
  <c r="H270" i="25"/>
  <c r="H271" i="25"/>
  <c r="H272" i="25"/>
  <c r="H273" i="25"/>
  <c r="H274" i="25"/>
  <c r="H275" i="25"/>
  <c r="H276" i="25"/>
  <c r="H277" i="25"/>
  <c r="H278" i="25"/>
  <c r="H279" i="25"/>
  <c r="H280" i="25"/>
  <c r="H281" i="25"/>
  <c r="H282" i="25"/>
  <c r="H283" i="25"/>
  <c r="H284" i="25"/>
  <c r="H285" i="25"/>
  <c r="H286" i="25"/>
  <c r="H287" i="25"/>
  <c r="H288" i="25"/>
  <c r="H289" i="25"/>
  <c r="H290" i="25"/>
  <c r="H291" i="25"/>
  <c r="H292" i="25"/>
  <c r="H293" i="25"/>
  <c r="H294" i="25"/>
  <c r="H295" i="25"/>
  <c r="H296" i="25"/>
  <c r="H297" i="25"/>
  <c r="H298" i="25"/>
  <c r="H299" i="25"/>
  <c r="H300" i="25"/>
  <c r="H301" i="25"/>
  <c r="H302" i="25"/>
  <c r="H303" i="25"/>
  <c r="H304" i="25"/>
  <c r="H305" i="25"/>
  <c r="H306" i="25"/>
  <c r="H307" i="25"/>
  <c r="H308" i="25"/>
  <c r="H309" i="25"/>
  <c r="H310" i="25"/>
  <c r="H311" i="25"/>
  <c r="H312" i="25"/>
  <c r="H313" i="25"/>
  <c r="H314" i="25"/>
  <c r="H315" i="25"/>
  <c r="H316" i="25"/>
  <c r="H317" i="25"/>
  <c r="H318" i="25"/>
  <c r="H319" i="25"/>
  <c r="H320" i="25"/>
  <c r="H321" i="25"/>
  <c r="H322" i="25"/>
  <c r="H323" i="25"/>
  <c r="H324" i="25"/>
  <c r="H325" i="25"/>
  <c r="H326" i="25"/>
  <c r="H327" i="25"/>
  <c r="H328" i="25"/>
  <c r="H329" i="25"/>
  <c r="H330" i="25"/>
  <c r="H331" i="25"/>
  <c r="H332" i="25"/>
  <c r="H333" i="25"/>
  <c r="H334" i="25"/>
  <c r="H335" i="25"/>
  <c r="H336" i="25"/>
  <c r="H337" i="25"/>
  <c r="H338" i="25"/>
  <c r="H339" i="25"/>
  <c r="H340" i="25"/>
  <c r="H341" i="25"/>
  <c r="H342" i="25"/>
  <c r="H343" i="25"/>
  <c r="H344" i="25"/>
  <c r="H345" i="25"/>
  <c r="H346" i="25"/>
  <c r="H347" i="25"/>
  <c r="H348" i="25"/>
  <c r="H349" i="25"/>
  <c r="H350" i="25"/>
  <c r="H351" i="25"/>
  <c r="H352" i="25"/>
  <c r="H353" i="25"/>
  <c r="H354" i="25"/>
  <c r="H355" i="25"/>
  <c r="H356" i="25"/>
  <c r="H357" i="25"/>
  <c r="H358" i="25"/>
  <c r="H359" i="25"/>
  <c r="H360" i="25"/>
  <c r="H361" i="25"/>
  <c r="H362" i="25"/>
  <c r="H363" i="25"/>
  <c r="H364" i="25"/>
  <c r="H365" i="25"/>
  <c r="H366" i="25"/>
  <c r="H367" i="25"/>
  <c r="H368" i="25"/>
  <c r="H369" i="25"/>
  <c r="H370" i="25"/>
  <c r="H371" i="25"/>
  <c r="H372" i="25"/>
  <c r="H373" i="25"/>
  <c r="H374" i="25"/>
  <c r="H375" i="25"/>
  <c r="H376" i="25"/>
  <c r="H377" i="25"/>
  <c r="H378" i="25"/>
  <c r="H379" i="25"/>
  <c r="H380" i="25"/>
  <c r="H381" i="25"/>
  <c r="H382" i="25"/>
  <c r="H383" i="25"/>
  <c r="H384" i="25"/>
  <c r="H385" i="25"/>
  <c r="H386" i="25"/>
  <c r="H387" i="25"/>
  <c r="H388" i="25"/>
  <c r="H389" i="25"/>
  <c r="H390" i="25"/>
  <c r="H391" i="25"/>
  <c r="H392" i="25"/>
  <c r="H393" i="25"/>
  <c r="H394" i="25"/>
  <c r="H395" i="25"/>
  <c r="H396" i="25"/>
  <c r="H397" i="25"/>
  <c r="H398" i="25"/>
  <c r="H399" i="25"/>
  <c r="H400" i="25"/>
  <c r="H401" i="25"/>
  <c r="H402" i="25"/>
  <c r="H403" i="25"/>
  <c r="H404" i="25"/>
  <c r="H405" i="25"/>
  <c r="H406" i="25"/>
  <c r="H407" i="25"/>
  <c r="H408" i="25"/>
  <c r="H409" i="25"/>
  <c r="H410" i="25"/>
  <c r="H411" i="25"/>
  <c r="H412" i="25"/>
  <c r="H413" i="25"/>
  <c r="H414" i="25"/>
  <c r="H415" i="25"/>
  <c r="H416" i="25"/>
  <c r="H417" i="25"/>
  <c r="H418" i="25"/>
  <c r="H419" i="25"/>
  <c r="H420" i="25"/>
  <c r="H421" i="25"/>
  <c r="H422" i="25"/>
  <c r="H423" i="25"/>
  <c r="H424" i="25"/>
  <c r="H425" i="25"/>
  <c r="H426" i="25"/>
  <c r="H427" i="25"/>
  <c r="H428" i="25"/>
  <c r="H429" i="25"/>
  <c r="H430" i="25"/>
  <c r="H431" i="25"/>
  <c r="H432" i="25"/>
  <c r="H433" i="25"/>
  <c r="H434" i="25"/>
  <c r="H435" i="25"/>
  <c r="H436" i="25"/>
  <c r="H437" i="25"/>
  <c r="H438" i="25"/>
  <c r="H439" i="25"/>
  <c r="H440" i="25"/>
  <c r="H441" i="25"/>
  <c r="H442" i="25"/>
  <c r="H443" i="25"/>
  <c r="H444" i="25"/>
  <c r="H445" i="25"/>
  <c r="H446" i="25"/>
  <c r="H447" i="25"/>
  <c r="H448" i="25"/>
  <c r="H449" i="25"/>
  <c r="H450" i="25"/>
  <c r="H451" i="25"/>
  <c r="H452" i="25"/>
  <c r="H453" i="25"/>
  <c r="H454" i="25"/>
  <c r="H455" i="25"/>
  <c r="H456" i="25"/>
  <c r="H457" i="25"/>
  <c r="H458" i="25"/>
  <c r="H459" i="25"/>
  <c r="H460" i="25"/>
  <c r="H461" i="25"/>
  <c r="H462" i="25"/>
  <c r="H463" i="25"/>
  <c r="H464" i="25"/>
  <c r="H465" i="25"/>
  <c r="H466" i="25"/>
  <c r="H467" i="25"/>
  <c r="H468" i="25"/>
  <c r="H469" i="25"/>
  <c r="H470" i="25"/>
  <c r="H471" i="25"/>
  <c r="H472" i="25"/>
  <c r="H473" i="25"/>
  <c r="H474" i="25"/>
  <c r="H475" i="25"/>
  <c r="H476" i="25"/>
  <c r="H477" i="25"/>
  <c r="H478" i="25"/>
  <c r="H479" i="25"/>
  <c r="H480" i="25"/>
  <c r="H481" i="25"/>
  <c r="G92" i="25"/>
  <c r="G93" i="25"/>
  <c r="G94" i="25"/>
  <c r="G95" i="25"/>
  <c r="G96" i="25"/>
  <c r="G97" i="25"/>
  <c r="G98" i="25"/>
  <c r="G99" i="25"/>
  <c r="G100" i="25"/>
  <c r="G101" i="25"/>
  <c r="G102" i="25"/>
  <c r="G103" i="25"/>
  <c r="G104" i="25"/>
  <c r="G105" i="25"/>
  <c r="G106" i="25"/>
  <c r="G107" i="25"/>
  <c r="G108" i="25"/>
  <c r="G109" i="25"/>
  <c r="G110" i="25"/>
  <c r="G111" i="25"/>
  <c r="G112" i="25"/>
  <c r="G113" i="25"/>
  <c r="G114" i="25"/>
  <c r="G115" i="25"/>
  <c r="G116" i="25"/>
  <c r="G117" i="25"/>
  <c r="G118" i="25"/>
  <c r="G119" i="25"/>
  <c r="G120" i="25"/>
  <c r="G121" i="25"/>
  <c r="G122" i="25"/>
  <c r="G123" i="25"/>
  <c r="G124" i="25"/>
  <c r="G125" i="25"/>
  <c r="G126" i="25"/>
  <c r="G127" i="25"/>
  <c r="G128" i="25"/>
  <c r="G129" i="25"/>
  <c r="G130" i="25"/>
  <c r="G131" i="25"/>
  <c r="G132" i="25"/>
  <c r="G133" i="25"/>
  <c r="G134" i="25"/>
  <c r="G135" i="25"/>
  <c r="G136" i="25"/>
  <c r="G137" i="25"/>
  <c r="G138" i="25"/>
  <c r="G139" i="25"/>
  <c r="G140" i="25"/>
  <c r="G141" i="25"/>
  <c r="G142" i="25"/>
  <c r="G143" i="25"/>
  <c r="G144" i="25"/>
  <c r="G145" i="25"/>
  <c r="G146" i="25"/>
  <c r="G147" i="25"/>
  <c r="G148" i="25"/>
  <c r="G149" i="25"/>
  <c r="G150" i="25"/>
  <c r="G151" i="25"/>
  <c r="G152" i="25"/>
  <c r="G153" i="25"/>
  <c r="G154" i="25"/>
  <c r="G155" i="25"/>
  <c r="G156" i="25"/>
  <c r="G157" i="25"/>
  <c r="G158" i="25"/>
  <c r="G159" i="25"/>
  <c r="G160" i="25"/>
  <c r="G161" i="25"/>
  <c r="G162" i="25"/>
  <c r="G163" i="25"/>
  <c r="G164" i="25"/>
  <c r="G165" i="25"/>
  <c r="G166" i="25"/>
  <c r="G167" i="25"/>
  <c r="G168" i="25"/>
  <c r="G169" i="25"/>
  <c r="G170" i="25"/>
  <c r="G171" i="25"/>
  <c r="G172" i="25"/>
  <c r="G173" i="25"/>
  <c r="G174" i="25"/>
  <c r="G175" i="25"/>
  <c r="G176" i="25"/>
  <c r="G177" i="25"/>
  <c r="G178" i="25"/>
  <c r="G179" i="25"/>
  <c r="G180" i="25"/>
  <c r="G181" i="25"/>
  <c r="G182" i="25"/>
  <c r="G183" i="25"/>
  <c r="G184" i="25"/>
  <c r="G185" i="25"/>
  <c r="G186" i="25"/>
  <c r="G187" i="25"/>
  <c r="G188" i="25"/>
  <c r="G189" i="25"/>
  <c r="G190" i="25"/>
  <c r="G191" i="25"/>
  <c r="G192" i="25"/>
  <c r="G193" i="25"/>
  <c r="G194" i="25"/>
  <c r="G195" i="25"/>
  <c r="G196" i="25"/>
  <c r="G197" i="25"/>
  <c r="G198" i="25"/>
  <c r="G199" i="25"/>
  <c r="G200" i="25"/>
  <c r="G201" i="25"/>
  <c r="G202" i="25"/>
  <c r="G203" i="25"/>
  <c r="G204" i="25"/>
  <c r="G205" i="25"/>
  <c r="G206" i="25"/>
  <c r="G207" i="25"/>
  <c r="G208" i="25"/>
  <c r="G209" i="25"/>
  <c r="G210" i="25"/>
  <c r="G211" i="25"/>
  <c r="G212" i="25"/>
  <c r="G213" i="25"/>
  <c r="G214" i="25"/>
  <c r="G215" i="25"/>
  <c r="G216" i="25"/>
  <c r="G217" i="25"/>
  <c r="G218" i="25"/>
  <c r="G219" i="25"/>
  <c r="G220" i="25"/>
  <c r="G221" i="25"/>
  <c r="G222" i="25"/>
  <c r="G223" i="25"/>
  <c r="G224" i="25"/>
  <c r="G225" i="25"/>
  <c r="G226" i="25"/>
  <c r="G227" i="25"/>
  <c r="G228" i="25"/>
  <c r="G229" i="25"/>
  <c r="G230" i="25"/>
  <c r="G231" i="25"/>
  <c r="G232" i="25"/>
  <c r="G233" i="25"/>
  <c r="G234" i="25"/>
  <c r="G235" i="25"/>
  <c r="G236" i="25"/>
  <c r="G237" i="25"/>
  <c r="G238" i="25"/>
  <c r="G239" i="25"/>
  <c r="G240" i="25"/>
  <c r="G241" i="25"/>
  <c r="G242" i="25"/>
  <c r="G243" i="25"/>
  <c r="G244" i="25"/>
  <c r="G245" i="25"/>
  <c r="G246" i="25"/>
  <c r="G247" i="25"/>
  <c r="G248" i="25"/>
  <c r="G249" i="25"/>
  <c r="G250" i="25"/>
  <c r="G251" i="25"/>
  <c r="G252" i="25"/>
  <c r="G253" i="25"/>
  <c r="G254" i="25"/>
  <c r="G255" i="25"/>
  <c r="G256" i="25"/>
  <c r="G257" i="25"/>
  <c r="G258" i="25"/>
  <c r="G259" i="25"/>
  <c r="G260" i="25"/>
  <c r="G261" i="25"/>
  <c r="G262" i="25"/>
  <c r="G263" i="25"/>
  <c r="G264" i="25"/>
  <c r="G265" i="25"/>
  <c r="G266" i="25"/>
  <c r="G267" i="25"/>
  <c r="G268" i="25"/>
  <c r="G269" i="25"/>
  <c r="G270" i="25"/>
  <c r="G271" i="25"/>
  <c r="G272" i="25"/>
  <c r="G273" i="25"/>
  <c r="G274" i="25"/>
  <c r="G275" i="25"/>
  <c r="G276" i="25"/>
  <c r="G277" i="25"/>
  <c r="G278" i="25"/>
  <c r="G279" i="25"/>
  <c r="G280" i="25"/>
  <c r="G281" i="25"/>
  <c r="G282" i="25"/>
  <c r="G283" i="25"/>
  <c r="G284" i="25"/>
  <c r="G285" i="25"/>
  <c r="G286" i="25"/>
  <c r="G287" i="25"/>
  <c r="G288" i="25"/>
  <c r="G289" i="25"/>
  <c r="G290" i="25"/>
  <c r="G291" i="25"/>
  <c r="G292" i="25"/>
  <c r="G293" i="25"/>
  <c r="G294" i="25"/>
  <c r="G295" i="25"/>
  <c r="G296" i="25"/>
  <c r="G297" i="25"/>
  <c r="G298" i="25"/>
  <c r="G299" i="25"/>
  <c r="G300" i="25"/>
  <c r="G301" i="25"/>
  <c r="G302" i="25"/>
  <c r="G303" i="25"/>
  <c r="G304" i="25"/>
  <c r="G305" i="25"/>
  <c r="G306" i="25"/>
  <c r="G307" i="25"/>
  <c r="G308" i="25"/>
  <c r="G309" i="25"/>
  <c r="G310" i="25"/>
  <c r="G311" i="25"/>
  <c r="G312" i="25"/>
  <c r="G313" i="25"/>
  <c r="G314" i="25"/>
  <c r="G315" i="25"/>
  <c r="G316" i="25"/>
  <c r="G317" i="25"/>
  <c r="G318" i="25"/>
  <c r="G319" i="25"/>
  <c r="G320" i="25"/>
  <c r="G321" i="25"/>
  <c r="G322" i="25"/>
  <c r="G323" i="25"/>
  <c r="G324" i="25"/>
  <c r="G325" i="25"/>
  <c r="G326" i="25"/>
  <c r="G327" i="25"/>
  <c r="G328" i="25"/>
  <c r="G329" i="25"/>
  <c r="G330" i="25"/>
  <c r="G331" i="25"/>
  <c r="G332" i="25"/>
  <c r="G333" i="25"/>
  <c r="G334" i="25"/>
  <c r="G335" i="25"/>
  <c r="G336" i="25"/>
  <c r="G337" i="25"/>
  <c r="G338" i="25"/>
  <c r="G339" i="25"/>
  <c r="G340" i="25"/>
  <c r="G341" i="25"/>
  <c r="G342" i="25"/>
  <c r="G343" i="25"/>
  <c r="G344" i="25"/>
  <c r="G345" i="25"/>
  <c r="G346" i="25"/>
  <c r="G347" i="25"/>
  <c r="G348" i="25"/>
  <c r="G349" i="25"/>
  <c r="G350" i="25"/>
  <c r="G351" i="25"/>
  <c r="G352" i="25"/>
  <c r="G353" i="25"/>
  <c r="G354" i="25"/>
  <c r="G355" i="25"/>
  <c r="G356" i="25"/>
  <c r="G357" i="25"/>
  <c r="G358" i="25"/>
  <c r="G359" i="25"/>
  <c r="G360" i="25"/>
  <c r="G361" i="25"/>
  <c r="G362" i="25"/>
  <c r="G363" i="25"/>
  <c r="G364" i="25"/>
  <c r="G365" i="25"/>
  <c r="G366" i="25"/>
  <c r="G367" i="25"/>
  <c r="G368" i="25"/>
  <c r="G369" i="25"/>
  <c r="G370" i="25"/>
  <c r="G371" i="25"/>
  <c r="G372" i="25"/>
  <c r="G373" i="25"/>
  <c r="G374" i="25"/>
  <c r="G375" i="25"/>
  <c r="G376" i="25"/>
  <c r="G377" i="25"/>
  <c r="G378" i="25"/>
  <c r="G379" i="25"/>
  <c r="G380" i="25"/>
  <c r="G381" i="25"/>
  <c r="G382" i="25"/>
  <c r="G383" i="25"/>
  <c r="G384" i="25"/>
  <c r="G385" i="25"/>
  <c r="G386" i="25"/>
  <c r="G387" i="25"/>
  <c r="G388" i="25"/>
  <c r="G389" i="25"/>
  <c r="G390" i="25"/>
  <c r="G391" i="25"/>
  <c r="G392" i="25"/>
  <c r="G393" i="25"/>
  <c r="G394" i="25"/>
  <c r="G395" i="25"/>
  <c r="G396" i="25"/>
  <c r="G397" i="25"/>
  <c r="G398" i="25"/>
  <c r="G399" i="25"/>
  <c r="G400" i="25"/>
  <c r="G401" i="25"/>
  <c r="G402" i="25"/>
  <c r="G403" i="25"/>
  <c r="G404" i="25"/>
  <c r="G405" i="25"/>
  <c r="G406" i="25"/>
  <c r="G407" i="25"/>
  <c r="G408" i="25"/>
  <c r="G409" i="25"/>
  <c r="G410" i="25"/>
  <c r="G411" i="25"/>
  <c r="G412" i="25"/>
  <c r="G413" i="25"/>
  <c r="G414" i="25"/>
  <c r="G415" i="25"/>
  <c r="G416" i="25"/>
  <c r="G417" i="25"/>
  <c r="G418" i="25"/>
  <c r="G419" i="25"/>
  <c r="G420" i="25"/>
  <c r="G421" i="25"/>
  <c r="G422" i="25"/>
  <c r="G423" i="25"/>
  <c r="G424" i="25"/>
  <c r="G425" i="25"/>
  <c r="G426" i="25"/>
  <c r="G427" i="25"/>
  <c r="G428" i="25"/>
  <c r="G429" i="25"/>
  <c r="G430" i="25"/>
  <c r="G431" i="25"/>
  <c r="G432" i="25"/>
  <c r="G433" i="25"/>
  <c r="G434" i="25"/>
  <c r="G435" i="25"/>
  <c r="G436" i="25"/>
  <c r="G437" i="25"/>
  <c r="G438" i="25"/>
  <c r="G439" i="25"/>
  <c r="G440" i="25"/>
  <c r="G441" i="25"/>
  <c r="G442" i="25"/>
  <c r="G443" i="25"/>
  <c r="G444" i="25"/>
  <c r="G445" i="25"/>
  <c r="G446" i="25"/>
  <c r="G447" i="25"/>
  <c r="G448" i="25"/>
  <c r="G449" i="25"/>
  <c r="G450" i="25"/>
  <c r="G451" i="25"/>
  <c r="G452" i="25"/>
  <c r="G453" i="25"/>
  <c r="G454" i="25"/>
  <c r="G455" i="25"/>
  <c r="G456" i="25"/>
  <c r="G457" i="25"/>
  <c r="G458" i="25"/>
  <c r="G459" i="25"/>
  <c r="G460" i="25"/>
  <c r="G461" i="25"/>
  <c r="G462" i="25"/>
  <c r="G463" i="25"/>
  <c r="G464" i="25"/>
  <c r="G465" i="25"/>
  <c r="G466" i="25"/>
  <c r="G467" i="25"/>
  <c r="G468" i="25"/>
  <c r="G469" i="25"/>
  <c r="G470" i="25"/>
  <c r="G471" i="25"/>
  <c r="G472" i="25"/>
  <c r="G473" i="25"/>
  <c r="G474" i="25"/>
  <c r="G475" i="25"/>
  <c r="G476" i="25"/>
  <c r="G477" i="25"/>
  <c r="G478" i="25"/>
  <c r="G479" i="25"/>
  <c r="G480" i="25"/>
  <c r="G481" i="25"/>
  <c r="F92" i="25"/>
  <c r="F93" i="25"/>
  <c r="BB93" i="25" s="1"/>
  <c r="CA93" i="19" s="1"/>
  <c r="F94" i="25"/>
  <c r="F95" i="25"/>
  <c r="F96" i="25"/>
  <c r="F97" i="25"/>
  <c r="F98" i="25"/>
  <c r="F99" i="25"/>
  <c r="F100" i="25"/>
  <c r="F101" i="25"/>
  <c r="F102" i="25"/>
  <c r="F103" i="25"/>
  <c r="F104" i="25"/>
  <c r="F105" i="25"/>
  <c r="F106" i="25"/>
  <c r="F107" i="25"/>
  <c r="F108" i="25"/>
  <c r="F109" i="25"/>
  <c r="F110" i="25"/>
  <c r="F111" i="25"/>
  <c r="F112" i="25"/>
  <c r="F113" i="25"/>
  <c r="F114" i="25"/>
  <c r="F115" i="25"/>
  <c r="F116" i="25"/>
  <c r="F117" i="25"/>
  <c r="F118" i="25"/>
  <c r="F119" i="25"/>
  <c r="F120" i="25"/>
  <c r="F121" i="25"/>
  <c r="F122" i="25"/>
  <c r="F123" i="25"/>
  <c r="F124" i="25"/>
  <c r="F125" i="25"/>
  <c r="F126" i="25"/>
  <c r="F127" i="25"/>
  <c r="F128" i="25"/>
  <c r="F129" i="25"/>
  <c r="F130" i="25"/>
  <c r="F131" i="25"/>
  <c r="F132" i="25"/>
  <c r="F133" i="25"/>
  <c r="F134" i="25"/>
  <c r="F135" i="25"/>
  <c r="F136" i="25"/>
  <c r="F137" i="25"/>
  <c r="F138" i="25"/>
  <c r="F139" i="25"/>
  <c r="F140" i="25"/>
  <c r="F141" i="25"/>
  <c r="F142" i="25"/>
  <c r="F143" i="25"/>
  <c r="F144" i="25"/>
  <c r="F145" i="25"/>
  <c r="F146" i="25"/>
  <c r="F147" i="25"/>
  <c r="F148" i="25"/>
  <c r="F149" i="25"/>
  <c r="F150" i="25"/>
  <c r="F151" i="25"/>
  <c r="F152" i="25"/>
  <c r="F153" i="25"/>
  <c r="F154" i="25"/>
  <c r="F155" i="25"/>
  <c r="F156" i="25"/>
  <c r="F157" i="25"/>
  <c r="F158" i="25"/>
  <c r="F159" i="25"/>
  <c r="F160" i="25"/>
  <c r="F161" i="25"/>
  <c r="F162" i="25"/>
  <c r="F163" i="25"/>
  <c r="F164" i="25"/>
  <c r="F165" i="25"/>
  <c r="F166" i="25"/>
  <c r="F167" i="25"/>
  <c r="F168" i="25"/>
  <c r="F169" i="25"/>
  <c r="F170" i="25"/>
  <c r="F171" i="25"/>
  <c r="F172" i="25"/>
  <c r="F173" i="25"/>
  <c r="F174" i="25"/>
  <c r="F175" i="25"/>
  <c r="F176" i="25"/>
  <c r="F177" i="25"/>
  <c r="F178" i="25"/>
  <c r="F179" i="25"/>
  <c r="F180" i="25"/>
  <c r="F181" i="25"/>
  <c r="F182" i="25"/>
  <c r="F183" i="25"/>
  <c r="F184" i="25"/>
  <c r="F185" i="25"/>
  <c r="F186" i="25"/>
  <c r="F187" i="25"/>
  <c r="F188" i="25"/>
  <c r="F189" i="25"/>
  <c r="F190" i="25"/>
  <c r="F191" i="25"/>
  <c r="F192" i="25"/>
  <c r="F193" i="25"/>
  <c r="F194" i="25"/>
  <c r="F195" i="25"/>
  <c r="F196" i="25"/>
  <c r="F197" i="25"/>
  <c r="F198" i="25"/>
  <c r="F199" i="25"/>
  <c r="F200" i="25"/>
  <c r="F201" i="25"/>
  <c r="F202" i="25"/>
  <c r="F203" i="25"/>
  <c r="F204" i="25"/>
  <c r="F205" i="25"/>
  <c r="F206" i="25"/>
  <c r="F207" i="25"/>
  <c r="F208" i="25"/>
  <c r="F209" i="25"/>
  <c r="F210" i="25"/>
  <c r="F211" i="25"/>
  <c r="F212" i="25"/>
  <c r="F213" i="25"/>
  <c r="F214" i="25"/>
  <c r="F215" i="25"/>
  <c r="F216" i="25"/>
  <c r="F217" i="25"/>
  <c r="F218" i="25"/>
  <c r="F219" i="25"/>
  <c r="F220" i="25"/>
  <c r="F221" i="25"/>
  <c r="F222" i="25"/>
  <c r="F223" i="25"/>
  <c r="F224" i="25"/>
  <c r="F225" i="25"/>
  <c r="F226" i="25"/>
  <c r="F227" i="25"/>
  <c r="F228" i="25"/>
  <c r="F229" i="25"/>
  <c r="F230" i="25"/>
  <c r="F231" i="25"/>
  <c r="F232" i="25"/>
  <c r="F233" i="25"/>
  <c r="F234" i="25"/>
  <c r="F235" i="25"/>
  <c r="F236" i="25"/>
  <c r="F237" i="25"/>
  <c r="F238" i="25"/>
  <c r="F239" i="25"/>
  <c r="F240" i="25"/>
  <c r="F241" i="25"/>
  <c r="F242" i="25"/>
  <c r="F243" i="25"/>
  <c r="F244" i="25"/>
  <c r="F245" i="25"/>
  <c r="F246" i="25"/>
  <c r="F247" i="25"/>
  <c r="F248" i="25"/>
  <c r="F249" i="25"/>
  <c r="F250" i="25"/>
  <c r="F251" i="25"/>
  <c r="F252" i="25"/>
  <c r="F253" i="25"/>
  <c r="F254" i="25"/>
  <c r="F255" i="25"/>
  <c r="F256" i="25"/>
  <c r="F257" i="25"/>
  <c r="F258" i="25"/>
  <c r="F259" i="25"/>
  <c r="F260" i="25"/>
  <c r="F261" i="25"/>
  <c r="F262" i="25"/>
  <c r="F263" i="25"/>
  <c r="F264" i="25"/>
  <c r="F265" i="25"/>
  <c r="F266" i="25"/>
  <c r="F267" i="25"/>
  <c r="F268" i="25"/>
  <c r="F269" i="25"/>
  <c r="F270" i="25"/>
  <c r="F271" i="25"/>
  <c r="F272" i="25"/>
  <c r="F273" i="25"/>
  <c r="F274" i="25"/>
  <c r="F275" i="25"/>
  <c r="F276" i="25"/>
  <c r="F277" i="25"/>
  <c r="F278" i="25"/>
  <c r="F279" i="25"/>
  <c r="F280" i="25"/>
  <c r="F281" i="25"/>
  <c r="F282" i="25"/>
  <c r="F283" i="25"/>
  <c r="F284" i="25"/>
  <c r="F285" i="25"/>
  <c r="F286" i="25"/>
  <c r="F287" i="25"/>
  <c r="F288" i="25"/>
  <c r="F289" i="25"/>
  <c r="F290" i="25"/>
  <c r="F291" i="25"/>
  <c r="F292" i="25"/>
  <c r="F293" i="25"/>
  <c r="F294" i="25"/>
  <c r="F295" i="25"/>
  <c r="F296" i="25"/>
  <c r="F297" i="25"/>
  <c r="F298" i="25"/>
  <c r="F299" i="25"/>
  <c r="F300" i="25"/>
  <c r="F301" i="25"/>
  <c r="F302" i="25"/>
  <c r="F303" i="25"/>
  <c r="F304" i="25"/>
  <c r="F305" i="25"/>
  <c r="F306" i="25"/>
  <c r="F307" i="25"/>
  <c r="F308" i="25"/>
  <c r="F309" i="25"/>
  <c r="F310" i="25"/>
  <c r="F311" i="25"/>
  <c r="F312" i="25"/>
  <c r="F313" i="25"/>
  <c r="F314" i="25"/>
  <c r="F315" i="25"/>
  <c r="F316" i="25"/>
  <c r="F317" i="25"/>
  <c r="F318" i="25"/>
  <c r="F319" i="25"/>
  <c r="F320" i="25"/>
  <c r="F321" i="25"/>
  <c r="F322" i="25"/>
  <c r="F323" i="25"/>
  <c r="F324" i="25"/>
  <c r="F325" i="25"/>
  <c r="F326" i="25"/>
  <c r="F327" i="25"/>
  <c r="F328" i="25"/>
  <c r="F329" i="25"/>
  <c r="F330" i="25"/>
  <c r="F331" i="25"/>
  <c r="F332" i="25"/>
  <c r="F333" i="25"/>
  <c r="F334" i="25"/>
  <c r="F335" i="25"/>
  <c r="F336" i="25"/>
  <c r="F337" i="25"/>
  <c r="F338" i="25"/>
  <c r="F339" i="25"/>
  <c r="F340" i="25"/>
  <c r="F341" i="25"/>
  <c r="F342" i="25"/>
  <c r="F343" i="25"/>
  <c r="F344" i="25"/>
  <c r="F345" i="25"/>
  <c r="F346" i="25"/>
  <c r="F347" i="25"/>
  <c r="F348" i="25"/>
  <c r="F349" i="25"/>
  <c r="F350" i="25"/>
  <c r="F351" i="25"/>
  <c r="F352" i="25"/>
  <c r="F353" i="25"/>
  <c r="F354" i="25"/>
  <c r="F355" i="25"/>
  <c r="F356" i="25"/>
  <c r="F357" i="25"/>
  <c r="F358" i="25"/>
  <c r="F359" i="25"/>
  <c r="F360" i="25"/>
  <c r="F361" i="25"/>
  <c r="F362" i="25"/>
  <c r="F363" i="25"/>
  <c r="F364" i="25"/>
  <c r="F365" i="25"/>
  <c r="F366" i="25"/>
  <c r="F367" i="25"/>
  <c r="F368" i="25"/>
  <c r="F369" i="25"/>
  <c r="F370" i="25"/>
  <c r="F371" i="25"/>
  <c r="F372" i="25"/>
  <c r="F373" i="25"/>
  <c r="F374" i="25"/>
  <c r="F375" i="25"/>
  <c r="F376" i="25"/>
  <c r="F377" i="25"/>
  <c r="F378" i="25"/>
  <c r="F379" i="25"/>
  <c r="F380" i="25"/>
  <c r="F381" i="25"/>
  <c r="F382" i="25"/>
  <c r="F383" i="25"/>
  <c r="F384" i="25"/>
  <c r="F385" i="25"/>
  <c r="F386" i="25"/>
  <c r="F387" i="25"/>
  <c r="F388" i="25"/>
  <c r="F389" i="25"/>
  <c r="F390" i="25"/>
  <c r="F391" i="25"/>
  <c r="F392" i="25"/>
  <c r="F393" i="25"/>
  <c r="F394" i="25"/>
  <c r="F395" i="25"/>
  <c r="F396" i="25"/>
  <c r="F397" i="25"/>
  <c r="F398" i="25"/>
  <c r="F399" i="25"/>
  <c r="F400" i="25"/>
  <c r="F401" i="25"/>
  <c r="F402" i="25"/>
  <c r="F403" i="25"/>
  <c r="F404" i="25"/>
  <c r="F405" i="25"/>
  <c r="F406" i="25"/>
  <c r="F407" i="25"/>
  <c r="F408" i="25"/>
  <c r="F409" i="25"/>
  <c r="F410" i="25"/>
  <c r="F411" i="25"/>
  <c r="F412" i="25"/>
  <c r="F413" i="25"/>
  <c r="F414" i="25"/>
  <c r="F415" i="25"/>
  <c r="F416" i="25"/>
  <c r="F417" i="25"/>
  <c r="F418" i="25"/>
  <c r="F419" i="25"/>
  <c r="F420" i="25"/>
  <c r="F421" i="25"/>
  <c r="F422" i="25"/>
  <c r="F423" i="25"/>
  <c r="F424" i="25"/>
  <c r="F425" i="25"/>
  <c r="F426" i="25"/>
  <c r="F427" i="25"/>
  <c r="F428" i="25"/>
  <c r="F429" i="25"/>
  <c r="F430" i="25"/>
  <c r="F431" i="25"/>
  <c r="F432" i="25"/>
  <c r="F433" i="25"/>
  <c r="F434" i="25"/>
  <c r="F435" i="25"/>
  <c r="F436" i="25"/>
  <c r="F437" i="25"/>
  <c r="F438" i="25"/>
  <c r="F439" i="25"/>
  <c r="F440" i="25"/>
  <c r="F441" i="25"/>
  <c r="F442" i="25"/>
  <c r="F443" i="25"/>
  <c r="F444" i="25"/>
  <c r="F445" i="25"/>
  <c r="F446" i="25"/>
  <c r="F447" i="25"/>
  <c r="F448" i="25"/>
  <c r="F449" i="25"/>
  <c r="F450" i="25"/>
  <c r="F451" i="25"/>
  <c r="F452" i="25"/>
  <c r="F453" i="25"/>
  <c r="F454" i="25"/>
  <c r="F455" i="25"/>
  <c r="F456" i="25"/>
  <c r="F457" i="25"/>
  <c r="F458" i="25"/>
  <c r="F459" i="25"/>
  <c r="F460" i="25"/>
  <c r="F461" i="25"/>
  <c r="F462" i="25"/>
  <c r="F463" i="25"/>
  <c r="F464" i="25"/>
  <c r="F465" i="25"/>
  <c r="F466" i="25"/>
  <c r="F467" i="25"/>
  <c r="F468" i="25"/>
  <c r="F469" i="25"/>
  <c r="F470" i="25"/>
  <c r="F471" i="25"/>
  <c r="F472" i="25"/>
  <c r="F473" i="25"/>
  <c r="F474" i="25"/>
  <c r="F475" i="25"/>
  <c r="F476" i="25"/>
  <c r="F477" i="25"/>
  <c r="F478" i="25"/>
  <c r="F479" i="25"/>
  <c r="F480" i="25"/>
  <c r="F481" i="25"/>
  <c r="F76" i="25"/>
  <c r="F77" i="25"/>
  <c r="D92" i="25"/>
  <c r="D93" i="25"/>
  <c r="D94" i="25"/>
  <c r="D95" i="25"/>
  <c r="D96" i="25"/>
  <c r="D97" i="25"/>
  <c r="D98" i="25"/>
  <c r="D99" i="25"/>
  <c r="D100" i="25"/>
  <c r="D101" i="25"/>
  <c r="D102" i="25"/>
  <c r="D103" i="25"/>
  <c r="D104" i="25"/>
  <c r="D105" i="25"/>
  <c r="D106" i="25"/>
  <c r="D107" i="25"/>
  <c r="D108" i="25"/>
  <c r="D109" i="25"/>
  <c r="D110" i="25"/>
  <c r="D111" i="25"/>
  <c r="D112" i="25"/>
  <c r="D113" i="25"/>
  <c r="D114" i="25"/>
  <c r="D115" i="25"/>
  <c r="D116" i="25"/>
  <c r="D117" i="25"/>
  <c r="D118" i="25"/>
  <c r="D119" i="25"/>
  <c r="D120" i="25"/>
  <c r="D121" i="25"/>
  <c r="D122" i="25"/>
  <c r="D123" i="25"/>
  <c r="D124" i="25"/>
  <c r="D125" i="25"/>
  <c r="D126" i="25"/>
  <c r="D127" i="25"/>
  <c r="D128" i="25"/>
  <c r="D129" i="25"/>
  <c r="D130" i="25"/>
  <c r="D131" i="25"/>
  <c r="D132" i="25"/>
  <c r="D133" i="25"/>
  <c r="D134" i="25"/>
  <c r="D135" i="25"/>
  <c r="D136" i="25"/>
  <c r="D137" i="25"/>
  <c r="D138" i="25"/>
  <c r="D139" i="25"/>
  <c r="D140" i="25"/>
  <c r="D141" i="25"/>
  <c r="D142" i="25"/>
  <c r="D143" i="25"/>
  <c r="D144" i="25"/>
  <c r="D145" i="25"/>
  <c r="D146" i="25"/>
  <c r="D147" i="25"/>
  <c r="D148" i="25"/>
  <c r="D149" i="25"/>
  <c r="D150" i="25"/>
  <c r="D151" i="25"/>
  <c r="D152" i="25"/>
  <c r="D153" i="25"/>
  <c r="D154" i="25"/>
  <c r="D155" i="25"/>
  <c r="D156" i="25"/>
  <c r="D157" i="25"/>
  <c r="D158" i="25"/>
  <c r="D159" i="25"/>
  <c r="D160" i="25"/>
  <c r="D161" i="25"/>
  <c r="D162" i="25"/>
  <c r="D163" i="25"/>
  <c r="D164" i="25"/>
  <c r="D165" i="25"/>
  <c r="D166" i="25"/>
  <c r="D167" i="25"/>
  <c r="D168" i="25"/>
  <c r="D169" i="25"/>
  <c r="D170" i="25"/>
  <c r="D171" i="25"/>
  <c r="D172" i="25"/>
  <c r="D173" i="25"/>
  <c r="D174" i="25"/>
  <c r="D175" i="25"/>
  <c r="D176" i="25"/>
  <c r="D177" i="25"/>
  <c r="D178" i="25"/>
  <c r="D179" i="25"/>
  <c r="D180" i="25"/>
  <c r="D181" i="25"/>
  <c r="D182" i="25"/>
  <c r="D183" i="25"/>
  <c r="D184" i="25"/>
  <c r="D185" i="25"/>
  <c r="D186" i="25"/>
  <c r="D187" i="25"/>
  <c r="D188" i="25"/>
  <c r="D189" i="25"/>
  <c r="D190" i="25"/>
  <c r="D191" i="25"/>
  <c r="D192" i="25"/>
  <c r="D193" i="25"/>
  <c r="D194" i="25"/>
  <c r="D195" i="25"/>
  <c r="D196" i="25"/>
  <c r="D197" i="25"/>
  <c r="D198" i="25"/>
  <c r="D199" i="25"/>
  <c r="D200" i="25"/>
  <c r="D201" i="25"/>
  <c r="D202" i="25"/>
  <c r="D203" i="25"/>
  <c r="D204" i="25"/>
  <c r="D205" i="25"/>
  <c r="D206" i="25"/>
  <c r="D207" i="25"/>
  <c r="D208" i="25"/>
  <c r="D209" i="25"/>
  <c r="D210" i="25"/>
  <c r="D211" i="25"/>
  <c r="D212" i="25"/>
  <c r="D213" i="25"/>
  <c r="D214" i="25"/>
  <c r="D215" i="25"/>
  <c r="D216" i="25"/>
  <c r="D217" i="25"/>
  <c r="D218" i="25"/>
  <c r="D219" i="25"/>
  <c r="D220" i="25"/>
  <c r="D221" i="25"/>
  <c r="D222" i="25"/>
  <c r="D223" i="25"/>
  <c r="D224" i="25"/>
  <c r="D225" i="25"/>
  <c r="D226" i="25"/>
  <c r="D227" i="25"/>
  <c r="D228" i="25"/>
  <c r="D229" i="25"/>
  <c r="D230" i="25"/>
  <c r="D231" i="25"/>
  <c r="D232" i="25"/>
  <c r="D233" i="25"/>
  <c r="D234" i="25"/>
  <c r="D235" i="25"/>
  <c r="D236" i="25"/>
  <c r="D237" i="25"/>
  <c r="D238" i="25"/>
  <c r="D239" i="25"/>
  <c r="D240" i="25"/>
  <c r="D241" i="25"/>
  <c r="D242" i="25"/>
  <c r="D243" i="25"/>
  <c r="D244" i="25"/>
  <c r="D245" i="25"/>
  <c r="D246" i="25"/>
  <c r="D247" i="25"/>
  <c r="D248" i="25"/>
  <c r="D249" i="25"/>
  <c r="D250" i="25"/>
  <c r="D251" i="25"/>
  <c r="D252" i="25"/>
  <c r="D253" i="25"/>
  <c r="D254" i="25"/>
  <c r="D255" i="25"/>
  <c r="D256" i="25"/>
  <c r="D257" i="25"/>
  <c r="D258" i="25"/>
  <c r="D259" i="25"/>
  <c r="D260" i="25"/>
  <c r="D261" i="25"/>
  <c r="D262" i="25"/>
  <c r="D263" i="25"/>
  <c r="D264" i="25"/>
  <c r="D265" i="25"/>
  <c r="D266" i="25"/>
  <c r="D267" i="25"/>
  <c r="D268" i="25"/>
  <c r="D269" i="25"/>
  <c r="D270" i="25"/>
  <c r="D271" i="25"/>
  <c r="D272" i="25"/>
  <c r="D273" i="25"/>
  <c r="D274" i="25"/>
  <c r="D275" i="25"/>
  <c r="D276" i="25"/>
  <c r="D277" i="25"/>
  <c r="D278" i="25"/>
  <c r="D279" i="25"/>
  <c r="D280" i="25"/>
  <c r="D281" i="25"/>
  <c r="D282" i="25"/>
  <c r="D283" i="25"/>
  <c r="D284" i="25"/>
  <c r="D285" i="25"/>
  <c r="D286" i="25"/>
  <c r="D287" i="25"/>
  <c r="D288" i="25"/>
  <c r="D289" i="25"/>
  <c r="D290" i="25"/>
  <c r="D291" i="25"/>
  <c r="D292" i="25"/>
  <c r="D293" i="25"/>
  <c r="D294" i="25"/>
  <c r="D295" i="25"/>
  <c r="D296" i="25"/>
  <c r="D297" i="25"/>
  <c r="D298" i="25"/>
  <c r="D299" i="25"/>
  <c r="D300" i="25"/>
  <c r="D301" i="25"/>
  <c r="D302" i="25"/>
  <c r="D303" i="25"/>
  <c r="D304" i="25"/>
  <c r="D305" i="25"/>
  <c r="D306" i="25"/>
  <c r="D307" i="25"/>
  <c r="D308" i="25"/>
  <c r="D309" i="25"/>
  <c r="D310" i="25"/>
  <c r="D311" i="25"/>
  <c r="D312" i="25"/>
  <c r="D313" i="25"/>
  <c r="D314" i="25"/>
  <c r="D315" i="25"/>
  <c r="D316" i="25"/>
  <c r="D317" i="25"/>
  <c r="D318" i="25"/>
  <c r="D319" i="25"/>
  <c r="D320" i="25"/>
  <c r="D321" i="25"/>
  <c r="D322" i="25"/>
  <c r="D323" i="25"/>
  <c r="D324" i="25"/>
  <c r="D325" i="25"/>
  <c r="D326" i="25"/>
  <c r="D327" i="25"/>
  <c r="D328" i="25"/>
  <c r="D329" i="25"/>
  <c r="D330" i="25"/>
  <c r="D331" i="25"/>
  <c r="D332" i="25"/>
  <c r="D333" i="25"/>
  <c r="D334" i="25"/>
  <c r="D335" i="25"/>
  <c r="D336" i="25"/>
  <c r="D337" i="25"/>
  <c r="D338" i="25"/>
  <c r="D339" i="25"/>
  <c r="D340" i="25"/>
  <c r="D341" i="25"/>
  <c r="D342" i="25"/>
  <c r="D343" i="25"/>
  <c r="D344" i="25"/>
  <c r="D345" i="25"/>
  <c r="D346" i="25"/>
  <c r="D347" i="25"/>
  <c r="D348" i="25"/>
  <c r="D349" i="25"/>
  <c r="D350" i="25"/>
  <c r="D351" i="25"/>
  <c r="D352" i="25"/>
  <c r="D353" i="25"/>
  <c r="D354" i="25"/>
  <c r="D355" i="25"/>
  <c r="D356" i="25"/>
  <c r="D357" i="25"/>
  <c r="D358" i="25"/>
  <c r="D359" i="25"/>
  <c r="D360" i="25"/>
  <c r="D361" i="25"/>
  <c r="D362" i="25"/>
  <c r="D363" i="25"/>
  <c r="D364" i="25"/>
  <c r="D365" i="25"/>
  <c r="D366" i="25"/>
  <c r="D367" i="25"/>
  <c r="D368" i="25"/>
  <c r="D369" i="25"/>
  <c r="D370" i="25"/>
  <c r="D371" i="25"/>
  <c r="D372" i="25"/>
  <c r="D373" i="25"/>
  <c r="D374" i="25"/>
  <c r="D375" i="25"/>
  <c r="D376" i="25"/>
  <c r="D377" i="25"/>
  <c r="D378" i="25"/>
  <c r="D379" i="25"/>
  <c r="D380" i="25"/>
  <c r="D381" i="25"/>
  <c r="D382" i="25"/>
  <c r="D383" i="25"/>
  <c r="D384" i="25"/>
  <c r="D385" i="25"/>
  <c r="D386" i="25"/>
  <c r="D387" i="25"/>
  <c r="D388" i="25"/>
  <c r="D389" i="25"/>
  <c r="D390" i="25"/>
  <c r="D391" i="25"/>
  <c r="D392" i="25"/>
  <c r="D393" i="25"/>
  <c r="D394" i="25"/>
  <c r="D395" i="25"/>
  <c r="D396" i="25"/>
  <c r="D397" i="25"/>
  <c r="D398" i="25"/>
  <c r="D399" i="25"/>
  <c r="D400" i="25"/>
  <c r="D401" i="25"/>
  <c r="D402" i="25"/>
  <c r="D403" i="25"/>
  <c r="D404" i="25"/>
  <c r="D405" i="25"/>
  <c r="D406" i="25"/>
  <c r="D407" i="25"/>
  <c r="D408" i="25"/>
  <c r="D409" i="25"/>
  <c r="D410" i="25"/>
  <c r="D411" i="25"/>
  <c r="D412" i="25"/>
  <c r="D413" i="25"/>
  <c r="D414" i="25"/>
  <c r="D415" i="25"/>
  <c r="D416" i="25"/>
  <c r="D417" i="25"/>
  <c r="D418" i="25"/>
  <c r="D419" i="25"/>
  <c r="D420" i="25"/>
  <c r="D421" i="25"/>
  <c r="D422" i="25"/>
  <c r="D423" i="25"/>
  <c r="D424" i="25"/>
  <c r="D425" i="25"/>
  <c r="D426" i="25"/>
  <c r="D427" i="25"/>
  <c r="D428" i="25"/>
  <c r="D429" i="25"/>
  <c r="D430" i="25"/>
  <c r="D431" i="25"/>
  <c r="D432" i="25"/>
  <c r="D433" i="25"/>
  <c r="D434" i="25"/>
  <c r="D435" i="25"/>
  <c r="D436" i="25"/>
  <c r="D437" i="25"/>
  <c r="D438" i="25"/>
  <c r="D439" i="25"/>
  <c r="D440" i="25"/>
  <c r="D441" i="25"/>
  <c r="D442" i="25"/>
  <c r="D443" i="25"/>
  <c r="D444" i="25"/>
  <c r="D445" i="25"/>
  <c r="D446" i="25"/>
  <c r="D447" i="25"/>
  <c r="D448" i="25"/>
  <c r="D449" i="25"/>
  <c r="D450" i="25"/>
  <c r="D451" i="25"/>
  <c r="D452" i="25"/>
  <c r="D453" i="25"/>
  <c r="D454" i="25"/>
  <c r="D455" i="25"/>
  <c r="D456" i="25"/>
  <c r="D457" i="25"/>
  <c r="D458" i="25"/>
  <c r="D459" i="25"/>
  <c r="D460" i="25"/>
  <c r="D461" i="25"/>
  <c r="D462" i="25"/>
  <c r="D463" i="25"/>
  <c r="D464" i="25"/>
  <c r="D465" i="25"/>
  <c r="D466" i="25"/>
  <c r="D467" i="25"/>
  <c r="D468" i="25"/>
  <c r="D469" i="25"/>
  <c r="D470" i="25"/>
  <c r="D471" i="25"/>
  <c r="D472" i="25"/>
  <c r="D473" i="25"/>
  <c r="D474" i="25"/>
  <c r="D475" i="25"/>
  <c r="D476" i="25"/>
  <c r="D477" i="25"/>
  <c r="D478" i="25"/>
  <c r="D479" i="25"/>
  <c r="D480" i="25"/>
  <c r="D481" i="25"/>
  <c r="D91" i="25"/>
  <c r="BI481" i="19"/>
  <c r="BI471" i="19"/>
  <c r="BI480" i="19"/>
  <c r="D88" i="25"/>
  <c r="AT88" i="25" s="1"/>
  <c r="D89" i="25"/>
  <c r="AT89" i="25" s="1"/>
  <c r="D90" i="25"/>
  <c r="AT90" i="25" s="1"/>
  <c r="D87" i="25"/>
  <c r="AT87" i="25" s="1"/>
  <c r="D76" i="25"/>
  <c r="AT76" i="25" s="1"/>
  <c r="D77" i="25"/>
  <c r="AT77" i="25" s="1"/>
  <c r="AT91" i="19"/>
  <c r="AU91" i="19"/>
  <c r="AV91" i="19"/>
  <c r="AW91" i="19"/>
  <c r="AX91" i="19"/>
  <c r="AY91" i="19"/>
  <c r="AZ91" i="19"/>
  <c r="BA91" i="19"/>
  <c r="BB91" i="19"/>
  <c r="BD91" i="19"/>
  <c r="D33" i="20" s="1"/>
  <c r="F33" i="20" s="1"/>
  <c r="BO91" i="19"/>
  <c r="BR91" i="19"/>
  <c r="BS91" i="19"/>
  <c r="BX91" i="19"/>
  <c r="AQ75" i="19"/>
  <c r="AQ74" i="19"/>
  <c r="AQ73" i="19"/>
  <c r="AM74" i="19"/>
  <c r="AL74" i="19"/>
  <c r="AM75" i="19"/>
  <c r="AL75" i="19"/>
  <c r="AM73" i="19"/>
  <c r="AL73" i="19"/>
  <c r="AK75" i="19"/>
  <c r="AK74" i="19"/>
  <c r="AJ74" i="19"/>
  <c r="AJ75" i="19"/>
  <c r="AJ73" i="19"/>
  <c r="P75" i="19"/>
  <c r="P74" i="19"/>
  <c r="AC74" i="19"/>
  <c r="AE74" i="19"/>
  <c r="AC75" i="19"/>
  <c r="AE73" i="19"/>
  <c r="R73" i="19"/>
  <c r="R72" i="19" s="1"/>
  <c r="Q7" i="19" s="1"/>
  <c r="AN31" i="19" s="1"/>
  <c r="P73" i="19"/>
  <c r="K75" i="19"/>
  <c r="K74" i="19"/>
  <c r="K73" i="19"/>
  <c r="I75" i="19"/>
  <c r="I74" i="19"/>
  <c r="I73" i="19"/>
  <c r="H75" i="19"/>
  <c r="H74" i="19"/>
  <c r="H73" i="19"/>
  <c r="G75" i="19"/>
  <c r="G74" i="19"/>
  <c r="G73" i="19"/>
  <c r="M20" i="24"/>
  <c r="I19" i="24"/>
  <c r="I20" i="24" s="1"/>
  <c r="I9" i="24"/>
  <c r="BB92" i="25" l="1"/>
  <c r="CA92" i="19" s="1"/>
  <c r="AE72" i="19"/>
  <c r="M17" i="34"/>
  <c r="AG17" i="19"/>
  <c r="C53" i="24"/>
  <c r="AC72" i="19"/>
  <c r="Q9" i="19" s="1"/>
  <c r="AN33" i="19" s="1"/>
  <c r="AG19" i="19" s="1"/>
  <c r="AG30" i="19" s="1"/>
  <c r="AV34" i="19" s="1"/>
  <c r="P72" i="19"/>
  <c r="Q5" i="19" s="1"/>
  <c r="AN27" i="19" s="1"/>
  <c r="AN29" i="19" s="1"/>
  <c r="AG15" i="19" s="1"/>
  <c r="AG26" i="19" s="1"/>
  <c r="AR34" i="19" s="1"/>
  <c r="Q12" i="32"/>
  <c r="S12" i="32"/>
  <c r="P12" i="32"/>
  <c r="BH481" i="19"/>
  <c r="BG481" i="19"/>
  <c r="BH480" i="19"/>
  <c r="BG480" i="19"/>
  <c r="BG471" i="19"/>
  <c r="BH471" i="19"/>
  <c r="BB480" i="25"/>
  <c r="CA480" i="19" s="1"/>
  <c r="BB471" i="25"/>
  <c r="CA471" i="19" s="1"/>
  <c r="BB481" i="25"/>
  <c r="CA481" i="19" s="1"/>
  <c r="BH91" i="19"/>
  <c r="BG91" i="19"/>
  <c r="F22" i="34"/>
  <c r="C24" i="34"/>
  <c r="C33" i="34" s="1"/>
  <c r="AB74" i="19" s="1"/>
  <c r="O74" i="19" s="1"/>
  <c r="N74" i="19" s="1"/>
  <c r="E74" i="19" s="1"/>
  <c r="E74" i="25" s="1"/>
  <c r="F32" i="34" l="1"/>
  <c r="F28" i="34" s="1"/>
  <c r="F33" i="34" s="1"/>
  <c r="I23" i="34" s="1"/>
  <c r="J23" i="34" s="1"/>
  <c r="J24" i="34" s="1"/>
  <c r="I24" i="34" s="1"/>
  <c r="C57" i="32"/>
  <c r="F51" i="34"/>
  <c r="F52" i="34" s="1"/>
  <c r="I32" i="34" s="1"/>
  <c r="J32" i="34" s="1"/>
  <c r="J33" i="34" s="1"/>
  <c r="I33" i="34" s="1"/>
  <c r="F18" i="34"/>
  <c r="D5" i="34"/>
  <c r="D4" i="34"/>
  <c r="B4" i="34"/>
  <c r="R14" i="34" l="1"/>
  <c r="S14" i="34"/>
  <c r="S17" i="34" s="1"/>
  <c r="T14" i="34"/>
  <c r="N14" i="34"/>
  <c r="O14" i="34"/>
  <c r="M14" i="34"/>
  <c r="P14" i="34"/>
  <c r="P17" i="34" s="1"/>
  <c r="Q14" i="34"/>
  <c r="P12" i="34"/>
  <c r="Q12" i="34"/>
  <c r="M12" i="34"/>
  <c r="R12" i="34"/>
  <c r="S12" i="34"/>
  <c r="T12" i="34"/>
  <c r="N12" i="34"/>
  <c r="N17" i="34" s="1"/>
  <c r="O12" i="34"/>
  <c r="O17" i="34" s="1"/>
  <c r="Q17" i="34" l="1"/>
  <c r="D74" i="19"/>
  <c r="D74" i="25" s="1"/>
  <c r="R17" i="34"/>
  <c r="AI74" i="19"/>
  <c r="B7" i="22" s="1"/>
  <c r="C7" i="22" s="1"/>
  <c r="D7" i="22" s="1"/>
  <c r="E7" i="22" s="1"/>
  <c r="AG74" i="19"/>
  <c r="AH74" i="19"/>
  <c r="AN74" i="19"/>
  <c r="L74" i="19"/>
  <c r="F74" i="19"/>
  <c r="J74" i="19"/>
  <c r="I1" i="34" l="1"/>
  <c r="CB74" i="19"/>
  <c r="BG74" i="19"/>
  <c r="BY74" i="19"/>
  <c r="BW74" i="19"/>
  <c r="BH74" i="19"/>
  <c r="F74" i="25"/>
  <c r="AZ74" i="19"/>
  <c r="AV74" i="19"/>
  <c r="AX74" i="19"/>
  <c r="AT74" i="19"/>
  <c r="BA74" i="19"/>
  <c r="AY74" i="19"/>
  <c r="AU74" i="19"/>
  <c r="AW74" i="19"/>
  <c r="BC74" i="19"/>
  <c r="BB74" i="19"/>
  <c r="F24" i="32"/>
  <c r="AG87" i="25" l="1"/>
  <c r="AH87" i="25"/>
  <c r="AI87" i="25"/>
  <c r="AG88" i="25"/>
  <c r="AH88" i="25"/>
  <c r="AI88" i="25"/>
  <c r="AQ76" i="25"/>
  <c r="AQ77" i="25"/>
  <c r="AG76" i="25"/>
  <c r="AH76" i="25"/>
  <c r="AI76" i="25"/>
  <c r="AJ76" i="25"/>
  <c r="AK76" i="25"/>
  <c r="AG77" i="25"/>
  <c r="AH77" i="25"/>
  <c r="AI77" i="25"/>
  <c r="AJ77" i="25"/>
  <c r="AK77" i="25"/>
  <c r="J76" i="25"/>
  <c r="K76" i="25"/>
  <c r="J77" i="25"/>
  <c r="K77" i="25"/>
  <c r="J87" i="25"/>
  <c r="K87" i="25"/>
  <c r="J88" i="25"/>
  <c r="G76" i="25"/>
  <c r="H76" i="25"/>
  <c r="G77" i="25"/>
  <c r="H77" i="25"/>
  <c r="F87" i="25"/>
  <c r="G87" i="25"/>
  <c r="H87" i="25"/>
  <c r="F88" i="25"/>
  <c r="BB88" i="25" s="1"/>
  <c r="G88" i="25"/>
  <c r="H88" i="25"/>
  <c r="B39" i="32"/>
  <c r="F51" i="32"/>
  <c r="D5" i="32"/>
  <c r="D5" i="24"/>
  <c r="I14" i="24"/>
  <c r="I13" i="24"/>
  <c r="I10" i="24"/>
  <c r="I8" i="24"/>
  <c r="I7" i="24"/>
  <c r="I6" i="24"/>
  <c r="I5" i="24"/>
  <c r="BB76" i="25" l="1"/>
  <c r="BB87" i="25"/>
  <c r="BB77" i="25"/>
  <c r="AB75" i="19"/>
  <c r="AB72" i="19" l="1"/>
  <c r="Q8" i="19" s="1"/>
  <c r="AN32" i="19" s="1"/>
  <c r="AG18" i="19" s="1"/>
  <c r="O75" i="19"/>
  <c r="N75" i="19" s="1"/>
  <c r="E75" i="19" s="1"/>
  <c r="E75" i="25" s="1"/>
  <c r="F20" i="32"/>
  <c r="M6" i="32" s="1"/>
  <c r="M7" i="32" s="1"/>
  <c r="L7" i="32" s="1"/>
  <c r="J9" i="32"/>
  <c r="J8" i="32"/>
  <c r="J7" i="32"/>
  <c r="J6" i="32"/>
  <c r="D4" i="32"/>
  <c r="B4" i="32"/>
  <c r="AG29" i="19" l="1"/>
  <c r="AU34" i="19" s="1"/>
  <c r="S10" i="32"/>
  <c r="R10" i="32"/>
  <c r="Q10" i="32"/>
  <c r="P10" i="32"/>
  <c r="J10" i="32"/>
  <c r="I10" i="32" s="1"/>
  <c r="F52" i="32"/>
  <c r="L13" i="32" s="1"/>
  <c r="M13" i="32" s="1"/>
  <c r="M14" i="32" s="1"/>
  <c r="L14" i="32" s="1"/>
  <c r="D75" i="19" l="1"/>
  <c r="D75" i="25" s="1"/>
  <c r="Q9" i="32"/>
  <c r="Q15" i="32" s="1"/>
  <c r="S9" i="32"/>
  <c r="P9" i="32"/>
  <c r="R9" i="32"/>
  <c r="S11" i="32"/>
  <c r="R11" i="32"/>
  <c r="Q11" i="32"/>
  <c r="P11" i="32"/>
  <c r="AH75" i="19"/>
  <c r="AG75" i="19"/>
  <c r="AI75" i="19"/>
  <c r="B8" i="22" s="1"/>
  <c r="C8" i="22" s="1"/>
  <c r="D8" i="22" s="1"/>
  <c r="E8" i="22" s="1"/>
  <c r="AN75" i="19"/>
  <c r="J75" i="19"/>
  <c r="F75" i="19"/>
  <c r="L75" i="19"/>
  <c r="BC75" i="19" s="1"/>
  <c r="I11" i="24"/>
  <c r="B17" i="24"/>
  <c r="P15" i="32" l="1"/>
  <c r="R15" i="32"/>
  <c r="BW75" i="19"/>
  <c r="AV75" i="19"/>
  <c r="BG75" i="19"/>
  <c r="CB75" i="19"/>
  <c r="BY75" i="19"/>
  <c r="BH75" i="19"/>
  <c r="AT75" i="19"/>
  <c r="AX75" i="19"/>
  <c r="BA75" i="19"/>
  <c r="BB75" i="19"/>
  <c r="AZ75" i="19"/>
  <c r="F75" i="25"/>
  <c r="AU75" i="19"/>
  <c r="AW75" i="19"/>
  <c r="AY75" i="19"/>
  <c r="B19" i="24"/>
  <c r="B25" i="24" s="1"/>
  <c r="I1" i="32" l="1"/>
  <c r="C6" i="29"/>
  <c r="C7" i="29"/>
  <c r="C51" i="24"/>
  <c r="C29" i="24"/>
  <c r="Q73" i="19" s="1"/>
  <c r="Q72" i="19" l="1"/>
  <c r="Q6" i="19" s="1"/>
  <c r="AN30" i="19" s="1"/>
  <c r="O73" i="19"/>
  <c r="AG16" i="19" l="1"/>
  <c r="C31" i="24"/>
  <c r="O72" i="19"/>
  <c r="N73" i="19"/>
  <c r="E73" i="19" s="1"/>
  <c r="E73" i="25" s="1"/>
  <c r="AQ74" i="25"/>
  <c r="AQ75" i="25"/>
  <c r="AH74" i="25"/>
  <c r="AI74" i="25"/>
  <c r="AJ74" i="25"/>
  <c r="AK74" i="25"/>
  <c r="AH75" i="25"/>
  <c r="AI75" i="25"/>
  <c r="AJ75" i="25"/>
  <c r="AK75" i="25"/>
  <c r="AG74" i="25"/>
  <c r="AG75" i="25"/>
  <c r="K74" i="25"/>
  <c r="K75" i="25"/>
  <c r="J74" i="25"/>
  <c r="J75" i="25"/>
  <c r="G74" i="25"/>
  <c r="H74" i="25"/>
  <c r="G75" i="25"/>
  <c r="H75" i="25"/>
  <c r="N72" i="19" l="1"/>
  <c r="BB74" i="25"/>
  <c r="BB75" i="25"/>
  <c r="BI74" i="19" l="1"/>
  <c r="BI75" i="19"/>
  <c r="BN74" i="19" l="1"/>
  <c r="BN75" i="19"/>
  <c r="BN87" i="19"/>
  <c r="BN88" i="19"/>
  <c r="F20" i="20" l="1"/>
  <c r="E1" i="20"/>
  <c r="CA74" i="19" l="1"/>
  <c r="CA75" i="19"/>
  <c r="CA87" i="19"/>
  <c r="CA88" i="19"/>
  <c r="AQ91" i="25"/>
  <c r="AH91" i="25"/>
  <c r="AG91" i="25"/>
  <c r="L91" i="25"/>
  <c r="J91" i="25"/>
  <c r="H91" i="25"/>
  <c r="G90" i="25"/>
  <c r="G91" i="25"/>
  <c r="F91" i="25"/>
  <c r="BX74" i="19"/>
  <c r="BX75" i="19"/>
  <c r="BX87" i="19"/>
  <c r="BX88" i="19"/>
  <c r="BS74" i="19"/>
  <c r="BS75" i="19"/>
  <c r="BS87" i="19"/>
  <c r="BS88" i="19"/>
  <c r="BR74" i="19" l="1"/>
  <c r="BR75" i="19"/>
  <c r="BR87" i="19"/>
  <c r="BR88" i="19"/>
  <c r="BQ74" i="19"/>
  <c r="BQ75" i="19"/>
  <c r="BQ87" i="19"/>
  <c r="BQ88" i="19"/>
  <c r="AK90" i="25"/>
  <c r="BP74" i="19"/>
  <c r="BP75" i="19"/>
  <c r="BP87" i="19"/>
  <c r="BP88" i="19"/>
  <c r="BO74" i="19"/>
  <c r="BO75" i="19"/>
  <c r="BO87" i="19"/>
  <c r="BO88" i="19"/>
  <c r="BC87" i="19"/>
  <c r="BB87" i="19"/>
  <c r="BA87" i="19"/>
  <c r="AZ87" i="19"/>
  <c r="AY87" i="19"/>
  <c r="AX87" i="19"/>
  <c r="AW87" i="19"/>
  <c r="AV87" i="19"/>
  <c r="AU87" i="19"/>
  <c r="AT87" i="19"/>
  <c r="BI88" i="19" l="1"/>
  <c r="BG88" i="19"/>
  <c r="BI87" i="19"/>
  <c r="BG87" i="19"/>
  <c r="D4" i="24"/>
  <c r="F24" i="24"/>
  <c r="F20" i="24" s="1"/>
  <c r="F25" i="24" s="1"/>
  <c r="BI76" i="19" l="1"/>
  <c r="BN76" i="19"/>
  <c r="CA76" i="19"/>
  <c r="BX76" i="19"/>
  <c r="BS76" i="19"/>
  <c r="BR76" i="19"/>
  <c r="BQ76" i="19"/>
  <c r="BP76" i="19"/>
  <c r="BO76" i="19"/>
  <c r="BG76" i="19"/>
  <c r="CA77" i="19"/>
  <c r="BI77" i="19"/>
  <c r="BN77" i="19"/>
  <c r="BX77" i="19"/>
  <c r="BS77" i="19"/>
  <c r="BR77" i="19"/>
  <c r="BQ77" i="19"/>
  <c r="BP77" i="19"/>
  <c r="BO77" i="19"/>
  <c r="BG77" i="19"/>
  <c r="BN90" i="19"/>
  <c r="BI90" i="19"/>
  <c r="AI90" i="25"/>
  <c r="BX90" i="19"/>
  <c r="F90" i="25"/>
  <c r="BB90" i="25" s="1"/>
  <c r="BS90" i="19"/>
  <c r="BR90" i="19"/>
  <c r="BQ90" i="19"/>
  <c r="BP90" i="19"/>
  <c r="BG90" i="19"/>
  <c r="J14" i="24"/>
  <c r="J13" i="24"/>
  <c r="J11" i="24"/>
  <c r="J9" i="24"/>
  <c r="J8" i="24"/>
  <c r="J7" i="24" l="1"/>
  <c r="J6" i="24"/>
  <c r="J5" i="24"/>
  <c r="K73" i="25" l="1"/>
  <c r="AI91" i="25"/>
  <c r="AS92" i="25"/>
  <c r="AS93" i="25"/>
  <c r="AS94" i="25"/>
  <c r="AS95" i="25"/>
  <c r="AS96" i="25"/>
  <c r="AS97" i="25"/>
  <c r="AS98" i="25"/>
  <c r="AS99" i="25"/>
  <c r="AS100" i="25"/>
  <c r="AS101" i="25"/>
  <c r="AS102" i="25"/>
  <c r="AS103" i="25"/>
  <c r="AS104" i="25"/>
  <c r="AS105" i="25"/>
  <c r="AS106" i="25"/>
  <c r="AS107" i="25"/>
  <c r="AS108" i="25"/>
  <c r="AS109" i="25"/>
  <c r="AS110" i="25"/>
  <c r="AS111" i="25"/>
  <c r="AS112" i="25"/>
  <c r="AS113" i="25"/>
  <c r="AS114" i="25"/>
  <c r="AS115" i="25"/>
  <c r="AS116" i="25"/>
  <c r="AS117" i="25"/>
  <c r="AS118" i="25"/>
  <c r="AS119" i="25"/>
  <c r="AS120" i="25"/>
  <c r="AS121" i="25"/>
  <c r="AS122" i="25"/>
  <c r="AS123" i="25"/>
  <c r="AS124" i="25"/>
  <c r="AS125" i="25"/>
  <c r="AS126" i="25"/>
  <c r="AS127" i="25"/>
  <c r="AS128" i="25"/>
  <c r="AS129" i="25"/>
  <c r="AS130" i="25"/>
  <c r="AS131" i="25"/>
  <c r="AS132" i="25"/>
  <c r="AS133" i="25"/>
  <c r="AS134" i="25"/>
  <c r="AS135" i="25"/>
  <c r="AS136" i="25"/>
  <c r="AS137" i="25"/>
  <c r="AS138" i="25"/>
  <c r="AS139" i="25"/>
  <c r="AS140" i="25"/>
  <c r="AS141" i="25"/>
  <c r="AS142" i="25"/>
  <c r="AS143" i="25"/>
  <c r="AS144" i="25"/>
  <c r="AS145" i="25"/>
  <c r="AS146" i="25"/>
  <c r="AS147" i="25"/>
  <c r="AS148" i="25"/>
  <c r="AS149" i="25"/>
  <c r="AS150" i="25"/>
  <c r="AS151" i="25"/>
  <c r="AS152" i="25"/>
  <c r="AS153" i="25"/>
  <c r="AS154" i="25"/>
  <c r="AS155" i="25"/>
  <c r="AS156" i="25"/>
  <c r="AS157" i="25"/>
  <c r="AS158" i="25"/>
  <c r="AS159" i="25"/>
  <c r="AS160" i="25"/>
  <c r="AS161" i="25"/>
  <c r="AS162" i="25"/>
  <c r="AS163" i="25"/>
  <c r="AS164" i="25"/>
  <c r="AS165" i="25"/>
  <c r="AS166" i="25"/>
  <c r="AS167" i="25"/>
  <c r="AS168" i="25"/>
  <c r="AS169" i="25"/>
  <c r="AS170" i="25"/>
  <c r="AS171" i="25"/>
  <c r="AS172" i="25"/>
  <c r="AS173" i="25"/>
  <c r="AS174" i="25"/>
  <c r="AS175" i="25"/>
  <c r="AS176" i="25"/>
  <c r="AS177" i="25"/>
  <c r="AS178" i="25"/>
  <c r="AS179" i="25"/>
  <c r="AS180" i="25"/>
  <c r="AS181" i="25"/>
  <c r="AS182" i="25"/>
  <c r="AS183" i="25"/>
  <c r="AS184" i="25"/>
  <c r="AS185" i="25"/>
  <c r="AS186" i="25"/>
  <c r="AS187" i="25"/>
  <c r="AS188" i="25"/>
  <c r="AS189" i="25"/>
  <c r="AS190" i="25"/>
  <c r="AS191" i="25"/>
  <c r="AS192" i="25"/>
  <c r="AS193" i="25"/>
  <c r="AS194" i="25"/>
  <c r="AS195" i="25"/>
  <c r="AS196" i="25"/>
  <c r="AS197" i="25"/>
  <c r="AS198" i="25"/>
  <c r="AS199" i="25"/>
  <c r="AS200" i="25"/>
  <c r="AS201" i="25"/>
  <c r="AS202" i="25"/>
  <c r="AS203" i="25"/>
  <c r="AS204" i="25"/>
  <c r="AS205" i="25"/>
  <c r="AS206" i="25"/>
  <c r="AS207" i="25"/>
  <c r="AS208" i="25"/>
  <c r="AS209" i="25"/>
  <c r="AS210" i="25"/>
  <c r="AS211" i="25"/>
  <c r="AS212" i="25"/>
  <c r="AS213" i="25"/>
  <c r="AS214" i="25"/>
  <c r="AS215" i="25"/>
  <c r="AS216" i="25"/>
  <c r="AS217" i="25"/>
  <c r="AS218" i="25"/>
  <c r="AS219" i="25"/>
  <c r="AS220" i="25"/>
  <c r="AS221" i="25"/>
  <c r="AS222" i="25"/>
  <c r="AS223" i="25"/>
  <c r="AS224" i="25"/>
  <c r="AS225" i="25"/>
  <c r="AS226" i="25"/>
  <c r="AS227" i="25"/>
  <c r="AS228" i="25"/>
  <c r="AS229" i="25"/>
  <c r="AS230" i="25"/>
  <c r="AS231" i="25"/>
  <c r="AS232" i="25"/>
  <c r="AS233" i="25"/>
  <c r="AS234" i="25"/>
  <c r="AS235" i="25"/>
  <c r="AS236" i="25"/>
  <c r="AS237" i="25"/>
  <c r="AS238" i="25"/>
  <c r="AS239" i="25"/>
  <c r="AS240" i="25"/>
  <c r="AS241" i="25"/>
  <c r="AS242" i="25"/>
  <c r="AS243" i="25"/>
  <c r="AS244" i="25"/>
  <c r="AS245" i="25"/>
  <c r="AS246" i="25"/>
  <c r="AS247" i="25"/>
  <c r="AS248" i="25"/>
  <c r="AS249" i="25"/>
  <c r="AS250" i="25"/>
  <c r="AS251" i="25"/>
  <c r="AS252" i="25"/>
  <c r="AS253" i="25"/>
  <c r="AS254" i="25"/>
  <c r="AS255" i="25"/>
  <c r="AS256" i="25"/>
  <c r="AS257" i="25"/>
  <c r="AS258" i="25"/>
  <c r="AS259" i="25"/>
  <c r="AS260" i="25"/>
  <c r="AS261" i="25"/>
  <c r="AS262" i="25"/>
  <c r="AS263" i="25"/>
  <c r="AS264" i="25"/>
  <c r="AS265" i="25"/>
  <c r="AS266" i="25"/>
  <c r="AS267" i="25"/>
  <c r="AS268" i="25"/>
  <c r="AS269" i="25"/>
  <c r="AS270" i="25"/>
  <c r="AS271" i="25"/>
  <c r="AS272" i="25"/>
  <c r="AS273" i="25"/>
  <c r="AS274" i="25"/>
  <c r="AS275" i="25"/>
  <c r="AS276" i="25"/>
  <c r="AS277" i="25"/>
  <c r="AS278" i="25"/>
  <c r="AS279" i="25"/>
  <c r="AS280" i="25"/>
  <c r="AS281" i="25"/>
  <c r="AS282" i="25"/>
  <c r="AS283" i="25"/>
  <c r="AS284" i="25"/>
  <c r="AS285" i="25"/>
  <c r="AS286" i="25"/>
  <c r="AS287" i="25"/>
  <c r="AS288" i="25"/>
  <c r="AS289" i="25"/>
  <c r="AS290" i="25"/>
  <c r="AS291" i="25"/>
  <c r="AS292" i="25"/>
  <c r="AS293" i="25"/>
  <c r="AS294" i="25"/>
  <c r="AS295" i="25"/>
  <c r="AS296" i="25"/>
  <c r="AS297" i="25"/>
  <c r="AS298" i="25"/>
  <c r="AS299" i="25"/>
  <c r="AS300" i="25"/>
  <c r="AS301" i="25"/>
  <c r="AS302" i="25"/>
  <c r="AS303" i="25"/>
  <c r="AS304" i="25"/>
  <c r="AS305" i="25"/>
  <c r="AS306" i="25"/>
  <c r="AS307" i="25"/>
  <c r="AS308" i="25"/>
  <c r="AS309" i="25"/>
  <c r="AS310" i="25"/>
  <c r="AS311" i="25"/>
  <c r="AS312" i="25"/>
  <c r="AS313" i="25"/>
  <c r="AS314" i="25"/>
  <c r="AS315" i="25"/>
  <c r="AS316" i="25"/>
  <c r="AS317" i="25"/>
  <c r="AS318" i="25"/>
  <c r="AS319" i="25"/>
  <c r="AS320" i="25"/>
  <c r="AS321" i="25"/>
  <c r="AS322" i="25"/>
  <c r="AS323" i="25"/>
  <c r="AS324" i="25"/>
  <c r="AS325" i="25"/>
  <c r="AS326" i="25"/>
  <c r="AS327" i="25"/>
  <c r="AS328" i="25"/>
  <c r="AS329" i="25"/>
  <c r="AS330" i="25"/>
  <c r="AS331" i="25"/>
  <c r="AS332" i="25"/>
  <c r="AS333" i="25"/>
  <c r="AS334" i="25"/>
  <c r="AS335" i="25"/>
  <c r="AS336" i="25"/>
  <c r="AS337" i="25"/>
  <c r="AS338" i="25"/>
  <c r="AS339" i="25"/>
  <c r="AS340" i="25"/>
  <c r="AS341" i="25"/>
  <c r="AS342" i="25"/>
  <c r="AS343" i="25"/>
  <c r="AS344" i="25"/>
  <c r="AS345" i="25"/>
  <c r="AS346" i="25"/>
  <c r="AS347" i="25"/>
  <c r="AS348" i="25"/>
  <c r="AS349" i="25"/>
  <c r="AS350" i="25"/>
  <c r="AS351" i="25"/>
  <c r="AS352" i="25"/>
  <c r="AS353" i="25"/>
  <c r="AS354" i="25"/>
  <c r="AS355" i="25"/>
  <c r="AS356" i="25"/>
  <c r="AS357" i="25"/>
  <c r="AS358" i="25"/>
  <c r="AS359" i="25"/>
  <c r="AS360" i="25"/>
  <c r="AS361" i="25"/>
  <c r="AS362" i="25"/>
  <c r="AS363" i="25"/>
  <c r="AS364" i="25"/>
  <c r="AS365" i="25"/>
  <c r="AS366" i="25"/>
  <c r="AS367" i="25"/>
  <c r="AS368" i="25"/>
  <c r="AS369" i="25"/>
  <c r="AS370" i="25"/>
  <c r="AS371" i="25"/>
  <c r="AS372" i="25"/>
  <c r="AS373" i="25"/>
  <c r="AS374" i="25"/>
  <c r="AS375" i="25"/>
  <c r="AS376" i="25"/>
  <c r="AS377" i="25"/>
  <c r="AS378" i="25"/>
  <c r="AS379" i="25"/>
  <c r="AS380" i="25"/>
  <c r="AS381" i="25"/>
  <c r="AS382" i="25"/>
  <c r="AS383" i="25"/>
  <c r="AS384" i="25"/>
  <c r="AS385" i="25"/>
  <c r="AS386" i="25"/>
  <c r="AS387" i="25"/>
  <c r="AS388" i="25"/>
  <c r="AS389" i="25"/>
  <c r="AS390" i="25"/>
  <c r="AS391" i="25"/>
  <c r="AS392" i="25"/>
  <c r="AS393" i="25"/>
  <c r="AS394" i="25"/>
  <c r="AS395" i="25"/>
  <c r="AS396" i="25"/>
  <c r="AS397" i="25"/>
  <c r="AS398" i="25"/>
  <c r="AS399" i="25"/>
  <c r="AS400" i="25"/>
  <c r="AS401" i="25"/>
  <c r="AS402" i="25"/>
  <c r="AS403" i="25"/>
  <c r="AS404" i="25"/>
  <c r="AS405" i="25"/>
  <c r="AS406" i="25"/>
  <c r="AS407" i="25"/>
  <c r="AS408" i="25"/>
  <c r="AS409" i="25"/>
  <c r="AS410" i="25"/>
  <c r="AS411" i="25"/>
  <c r="AS412" i="25"/>
  <c r="AS413" i="25"/>
  <c r="AS414" i="25"/>
  <c r="AS415" i="25"/>
  <c r="AS416" i="25"/>
  <c r="AS417" i="25"/>
  <c r="AS418" i="25"/>
  <c r="AS419" i="25"/>
  <c r="AS420" i="25"/>
  <c r="AS421" i="25"/>
  <c r="AS422" i="25"/>
  <c r="AS423" i="25"/>
  <c r="AS424" i="25"/>
  <c r="AS425" i="25"/>
  <c r="AS426" i="25"/>
  <c r="AS427" i="25"/>
  <c r="AS428" i="25"/>
  <c r="AS429" i="25"/>
  <c r="AS430" i="25"/>
  <c r="AS431" i="25"/>
  <c r="AS432" i="25"/>
  <c r="AS433" i="25"/>
  <c r="AS434" i="25"/>
  <c r="AS435" i="25"/>
  <c r="AS436" i="25"/>
  <c r="AS437" i="25"/>
  <c r="AS438" i="25"/>
  <c r="AS439" i="25"/>
  <c r="AS440" i="25"/>
  <c r="AS441" i="25"/>
  <c r="AS442" i="25"/>
  <c r="AS443" i="25"/>
  <c r="AS444" i="25"/>
  <c r="AS445" i="25"/>
  <c r="AS446" i="25"/>
  <c r="AS447" i="25"/>
  <c r="AS448" i="25"/>
  <c r="AS449" i="25"/>
  <c r="AS450" i="25"/>
  <c r="AS451" i="25"/>
  <c r="AS452" i="25"/>
  <c r="AS453" i="25"/>
  <c r="AS454" i="25"/>
  <c r="AS455" i="25"/>
  <c r="AS456" i="25"/>
  <c r="AS457" i="25"/>
  <c r="AS458" i="25"/>
  <c r="AS459" i="25"/>
  <c r="AS460" i="25"/>
  <c r="AS461" i="25"/>
  <c r="AS462" i="25"/>
  <c r="AS463" i="25"/>
  <c r="AS464" i="25"/>
  <c r="AS465" i="25"/>
  <c r="AS466" i="25"/>
  <c r="AS467" i="25"/>
  <c r="AS468" i="25"/>
  <c r="AS469" i="25"/>
  <c r="AS470" i="25"/>
  <c r="AS471" i="25"/>
  <c r="AS472" i="25"/>
  <c r="AS473" i="25"/>
  <c r="AS474" i="25"/>
  <c r="AS475" i="25"/>
  <c r="AS476" i="25"/>
  <c r="AS477" i="25"/>
  <c r="AS478" i="25"/>
  <c r="AS479" i="25"/>
  <c r="AS480" i="25"/>
  <c r="AS481" i="25"/>
  <c r="AS91" i="25" l="1"/>
  <c r="BB91" i="25"/>
  <c r="CA91" i="19" s="1"/>
  <c r="BI89" i="19" l="1"/>
  <c r="AH90" i="25"/>
  <c r="AH89" i="25"/>
  <c r="J89" i="25"/>
  <c r="AG89" i="25"/>
  <c r="AK73" i="19"/>
  <c r="BN89" i="19" l="1"/>
  <c r="AI89" i="25"/>
  <c r="J90" i="25"/>
  <c r="AG90" i="25"/>
  <c r="BO90" i="19"/>
  <c r="F89" i="25"/>
  <c r="BB89" i="25" s="1"/>
  <c r="BG89" i="19"/>
  <c r="AK73" i="25"/>
  <c r="AQ73" i="25"/>
  <c r="AJ73" i="25"/>
  <c r="G73" i="25"/>
  <c r="H73" i="25"/>
  <c r="J10" i="24"/>
  <c r="H89" i="25" l="1"/>
  <c r="H90" i="25"/>
  <c r="CA90" i="19" s="1"/>
  <c r="G89" i="25"/>
  <c r="CA89" i="19" l="1"/>
  <c r="I5" i="19"/>
  <c r="B5" i="34" l="1"/>
  <c r="AR9" i="19"/>
  <c r="D22" i="20" s="1"/>
  <c r="B5" i="32"/>
  <c r="D52" i="20"/>
  <c r="F52" i="20" s="1"/>
  <c r="B5" i="24"/>
  <c r="D53" i="20" l="1"/>
  <c r="F53" i="20" s="1"/>
  <c r="I15" i="24"/>
  <c r="J15" i="24" s="1"/>
  <c r="B4" i="24"/>
  <c r="F45" i="24"/>
  <c r="F46" i="24" s="1"/>
  <c r="I12" i="24" s="1"/>
  <c r="J12" i="24" l="1"/>
  <c r="J16" i="24" l="1"/>
  <c r="I1" i="24" s="1"/>
  <c r="D51" i="20" s="1"/>
  <c r="F51" i="20" s="1"/>
  <c r="F49" i="20"/>
  <c r="F10" i="20" l="1"/>
  <c r="L2" i="21" l="1"/>
  <c r="G3" i="21"/>
  <c r="F14" i="20" l="1"/>
  <c r="F15" i="20"/>
  <c r="F16" i="20"/>
  <c r="F17" i="20"/>
  <c r="F18" i="20"/>
  <c r="F19" i="20"/>
  <c r="F13" i="20"/>
  <c r="F11" i="20"/>
  <c r="F7" i="20"/>
  <c r="F8" i="20"/>
  <c r="F9" i="20"/>
  <c r="F6" i="20"/>
  <c r="F22" i="20" l="1"/>
  <c r="L73" i="19" l="1"/>
  <c r="BC73" i="19" s="1"/>
  <c r="D32" i="20" s="1"/>
  <c r="AF73" i="19"/>
  <c r="F73" i="19"/>
  <c r="AI73" i="19"/>
  <c r="AU11" i="19" s="1"/>
  <c r="J73" i="19"/>
  <c r="J73" i="25" s="1"/>
  <c r="D73" i="19"/>
  <c r="D73" i="25" s="1"/>
  <c r="AN73" i="19"/>
  <c r="AH73" i="19"/>
  <c r="AG73" i="19"/>
  <c r="AS12" i="19" l="1"/>
  <c r="AW73" i="19"/>
  <c r="BI73" i="19"/>
  <c r="D37" i="20" s="1"/>
  <c r="F37" i="20" s="1"/>
  <c r="AS11" i="19"/>
  <c r="CB73" i="19"/>
  <c r="D50" i="20" s="1"/>
  <c r="BY73" i="19"/>
  <c r="D47" i="20" s="1"/>
  <c r="F47" i="20" s="1"/>
  <c r="BW73" i="19"/>
  <c r="D45" i="20" s="1"/>
  <c r="F45" i="20" s="1"/>
  <c r="BH73" i="19"/>
  <c r="D36" i="20" s="1"/>
  <c r="BB73" i="19"/>
  <c r="B6" i="22"/>
  <c r="C6" i="22" s="1"/>
  <c r="D6" i="22" s="1"/>
  <c r="E6" i="22" s="1"/>
  <c r="BG73" i="19"/>
  <c r="D35" i="20" s="1"/>
  <c r="BN73" i="19"/>
  <c r="AX73" i="19"/>
  <c r="F32" i="20"/>
  <c r="AH73" i="25"/>
  <c r="AG73" i="25"/>
  <c r="AI73" i="25"/>
  <c r="BO73" i="19"/>
  <c r="D39" i="20" s="1"/>
  <c r="F73" i="25"/>
  <c r="BX73" i="19"/>
  <c r="D46" i="20" s="1"/>
  <c r="F46" i="20" s="1"/>
  <c r="AY73" i="19"/>
  <c r="D28" i="20" s="1"/>
  <c r="AU73" i="19"/>
  <c r="D24" i="20" s="1"/>
  <c r="BA73" i="19"/>
  <c r="D30" i="20" s="1"/>
  <c r="AT73" i="19"/>
  <c r="D23" i="20" s="1"/>
  <c r="AZ73" i="19"/>
  <c r="AV73" i="19"/>
  <c r="D25" i="20" s="1"/>
  <c r="BQ73" i="19"/>
  <c r="BS73" i="19"/>
  <c r="D44" i="20" s="1"/>
  <c r="F44" i="20" s="1"/>
  <c r="BP73" i="19"/>
  <c r="D41" i="20" s="1"/>
  <c r="D26" i="20"/>
  <c r="BR73" i="19"/>
  <c r="D42" i="20" l="1"/>
  <c r="F42" i="20" s="1"/>
  <c r="D29" i="20"/>
  <c r="F29" i="20" s="1"/>
  <c r="D27" i="20"/>
  <c r="F27" i="20" s="1"/>
  <c r="D31" i="20"/>
  <c r="F31" i="20" s="1"/>
  <c r="D43" i="20"/>
  <c r="F43" i="20" s="1"/>
  <c r="D38" i="20"/>
  <c r="F38" i="20" s="1"/>
  <c r="BB73" i="25"/>
  <c r="CA73" i="19" s="1"/>
  <c r="D48" i="20" s="1"/>
  <c r="F48" i="20" s="1"/>
  <c r="F50" i="20"/>
  <c r="F41" i="20"/>
  <c r="F23" i="20"/>
  <c r="F35" i="20"/>
  <c r="F39" i="20"/>
  <c r="F28" i="20"/>
  <c r="F30" i="20"/>
  <c r="F24" i="20"/>
  <c r="F36" i="20"/>
  <c r="F26" i="20"/>
  <c r="F25" i="20"/>
  <c r="K18" i="21" l="1"/>
  <c r="L18" i="21" s="1"/>
  <c r="K14" i="21"/>
  <c r="L14" i="21" s="1"/>
  <c r="K10" i="21"/>
  <c r="L10" i="21" s="1"/>
  <c r="K6" i="21"/>
  <c r="L6" i="21" s="1"/>
  <c r="K17" i="21"/>
  <c r="L17" i="21" s="1"/>
  <c r="K13" i="21"/>
  <c r="L13" i="21" s="1"/>
  <c r="K9" i="21"/>
  <c r="L9" i="21" s="1"/>
  <c r="K16" i="21"/>
  <c r="L16" i="21" s="1"/>
  <c r="K12" i="21"/>
  <c r="L12" i="21" s="1"/>
  <c r="K8" i="21"/>
  <c r="L8" i="21" s="1"/>
  <c r="K4" i="21"/>
  <c r="L4" i="21" s="1"/>
  <c r="K15" i="21"/>
  <c r="L15" i="21" s="1"/>
  <c r="K11" i="21"/>
  <c r="L11" i="21" s="1"/>
  <c r="K7" i="21"/>
  <c r="L7" i="21" s="1"/>
  <c r="K5" i="21"/>
  <c r="L5" i="21" s="1"/>
  <c r="D40" i="20" l="1"/>
  <c r="F40" i="20" s="1"/>
  <c r="AG28" i="19" l="1"/>
  <c r="AT34" i="19" s="1"/>
  <c r="AG27" i="19"/>
  <c r="AS34" i="19" s="1"/>
  <c r="D54" i="20" l="1"/>
  <c r="F54" i="20" s="1"/>
  <c r="F55" i="20" s="1"/>
  <c r="A3" i="20" s="1"/>
  <c r="AG32" i="19"/>
</calcChain>
</file>

<file path=xl/sharedStrings.xml><?xml version="1.0" encoding="utf-8"?>
<sst xmlns="http://schemas.openxmlformats.org/spreadsheetml/2006/main" count="9909" uniqueCount="7694">
  <si>
    <t>宮崎県諸塚村</t>
  </si>
  <si>
    <t>016489</t>
  </si>
  <si>
    <t>茨城県稲敷市</t>
  </si>
  <si>
    <t>坂城町</t>
  </si>
  <si>
    <t>014834</t>
  </si>
  <si>
    <t>メールアドレス</t>
  </si>
  <si>
    <t>川内村</t>
  </si>
  <si>
    <t>01460</t>
  </si>
  <si>
    <t>07207</t>
  </si>
  <si>
    <t>060003</t>
  </si>
  <si>
    <t>473031</t>
  </si>
  <si>
    <t>31203</t>
  </si>
  <si>
    <t>都道府県名</t>
  </si>
  <si>
    <t>385069</t>
  </si>
  <si>
    <t>増毛町</t>
  </si>
  <si>
    <t>石岡市</t>
  </si>
  <si>
    <t>024431</t>
  </si>
  <si>
    <t>434477</t>
  </si>
  <si>
    <t>203637</t>
  </si>
  <si>
    <t>龍ケ崎市</t>
  </si>
  <si>
    <t>102075</t>
  </si>
  <si>
    <t>304018</t>
  </si>
  <si>
    <t>電話番号</t>
  </si>
  <si>
    <t>234257</t>
  </si>
  <si>
    <t>016683</t>
  </si>
  <si>
    <t>Ａ</t>
  </si>
  <si>
    <t>203866</t>
  </si>
  <si>
    <t>102083</t>
  </si>
  <si>
    <t>向日市</t>
  </si>
  <si>
    <t>地方公共団体名</t>
  </si>
  <si>
    <t>023035</t>
  </si>
  <si>
    <t>大槌町</t>
  </si>
  <si>
    <t>302040</t>
  </si>
  <si>
    <t>15212</t>
  </si>
  <si>
    <t>富岡町</t>
  </si>
  <si>
    <t>安八町</t>
  </si>
  <si>
    <t>三重県明和町</t>
  </si>
  <si>
    <t>都道府県・市町村コード（５桁）</t>
  </si>
  <si>
    <t>五條市</t>
  </si>
  <si>
    <t>東京都</t>
  </si>
  <si>
    <t>46491</t>
  </si>
  <si>
    <t>044067</t>
  </si>
  <si>
    <t>事業
始期</t>
  </si>
  <si>
    <t>263664</t>
  </si>
  <si>
    <t>鋸南町</t>
  </si>
  <si>
    <t>014079</t>
  </si>
  <si>
    <t>西之表市</t>
  </si>
  <si>
    <t>北海道南富良野町</t>
  </si>
  <si>
    <t>124630</t>
  </si>
  <si>
    <t>神山町</t>
  </si>
  <si>
    <t>担当部局課名</t>
  </si>
  <si>
    <t>40100</t>
  </si>
  <si>
    <t>016314</t>
  </si>
  <si>
    <t>木津川市</t>
  </si>
  <si>
    <t>464902</t>
  </si>
  <si>
    <t>草津町</t>
  </si>
  <si>
    <t>担当者氏名</t>
  </si>
  <si>
    <t>013919</t>
  </si>
  <si>
    <t>余市町</t>
  </si>
  <si>
    <t>島田市</t>
  </si>
  <si>
    <t>01692</t>
  </si>
  <si>
    <t>千葉県山武市</t>
  </si>
  <si>
    <t>20204</t>
  </si>
  <si>
    <t>竜王町</t>
  </si>
  <si>
    <t>093611</t>
  </si>
  <si>
    <t>012246</t>
  </si>
  <si>
    <t>Ｎｏ</t>
  </si>
  <si>
    <t>272086</t>
  </si>
  <si>
    <t>353051</t>
  </si>
  <si>
    <t>082333</t>
  </si>
  <si>
    <t>邑南町</t>
  </si>
  <si>
    <t>42207</t>
  </si>
  <si>
    <t>鶴田町</t>
  </si>
  <si>
    <t>北海道士幌町</t>
  </si>
  <si>
    <t>鷹栖町</t>
  </si>
  <si>
    <t>下條村</t>
  </si>
  <si>
    <t>岡山県真庭市</t>
  </si>
  <si>
    <t>42208</t>
  </si>
  <si>
    <t>242047</t>
  </si>
  <si>
    <t>015849</t>
  </si>
  <si>
    <t>最上町</t>
  </si>
  <si>
    <t>24442</t>
  </si>
  <si>
    <t>014320</t>
  </si>
  <si>
    <t>岡山県井原市</t>
  </si>
  <si>
    <t>15226</t>
  </si>
  <si>
    <t>033031</t>
  </si>
  <si>
    <t>事業
終期</t>
  </si>
  <si>
    <t>05214</t>
  </si>
  <si>
    <t>埼玉県鳩山町</t>
  </si>
  <si>
    <t>074225</t>
  </si>
  <si>
    <t>014257</t>
  </si>
  <si>
    <t>033022</t>
  </si>
  <si>
    <t>294276</t>
  </si>
  <si>
    <t>23234</t>
  </si>
  <si>
    <t>12215</t>
  </si>
  <si>
    <t>362085</t>
  </si>
  <si>
    <t>七飯町</t>
  </si>
  <si>
    <t>泊村</t>
  </si>
  <si>
    <t>函南町</t>
  </si>
  <si>
    <t>13110</t>
  </si>
  <si>
    <t>剣淵町</t>
  </si>
  <si>
    <t>292044</t>
  </si>
  <si>
    <t>015628</t>
  </si>
  <si>
    <t>034614</t>
  </si>
  <si>
    <t>大間町</t>
  </si>
  <si>
    <t>13115</t>
  </si>
  <si>
    <t>205435</t>
  </si>
  <si>
    <t>瀬戸内町</t>
  </si>
  <si>
    <t>平田村</t>
  </si>
  <si>
    <t>大阪府羽曳野市</t>
  </si>
  <si>
    <t>輪島市</t>
  </si>
  <si>
    <t>南陽市</t>
  </si>
  <si>
    <t>南木曽町</t>
  </si>
  <si>
    <t>青森県西目屋村</t>
  </si>
  <si>
    <t>飯豊町</t>
  </si>
  <si>
    <t>田尻町</t>
  </si>
  <si>
    <t>北海道赤平市</t>
  </si>
  <si>
    <t>各務原市</t>
  </si>
  <si>
    <t>152251</t>
  </si>
  <si>
    <t>久山町</t>
  </si>
  <si>
    <t>014702</t>
  </si>
  <si>
    <t>442020</t>
  </si>
  <si>
    <t>39000</t>
  </si>
  <si>
    <t>滋賀県近江八幡市</t>
  </si>
  <si>
    <t>六ヶ所村</t>
  </si>
  <si>
    <t>022012</t>
  </si>
  <si>
    <t>佐伯市</t>
  </si>
  <si>
    <t>苫前町</t>
  </si>
  <si>
    <t>15000</t>
  </si>
  <si>
    <t>北海道苫小牧市</t>
  </si>
  <si>
    <t>阿久根市</t>
  </si>
  <si>
    <t>姶良市</t>
  </si>
  <si>
    <t>大阪府貝塚市</t>
  </si>
  <si>
    <t>明石市</t>
  </si>
  <si>
    <t>千葉県長南町</t>
  </si>
  <si>
    <t>青森県平内町</t>
  </si>
  <si>
    <t>102105</t>
  </si>
  <si>
    <t>浜頓別町</t>
  </si>
  <si>
    <t>岐阜県北方町</t>
  </si>
  <si>
    <t>山形県酒田市</t>
  </si>
  <si>
    <t>東村山市</t>
  </si>
  <si>
    <t>幌加内町</t>
  </si>
  <si>
    <t>402184</t>
  </si>
  <si>
    <t>愛知県大府市</t>
  </si>
  <si>
    <t>422142</t>
  </si>
  <si>
    <t>47000</t>
  </si>
  <si>
    <t>合計</t>
  </si>
  <si>
    <t>016322</t>
  </si>
  <si>
    <t>上富良野町</t>
  </si>
  <si>
    <t>284432</t>
  </si>
  <si>
    <t>232254</t>
  </si>
  <si>
    <t>北海道石狩市</t>
  </si>
  <si>
    <t>上野村</t>
  </si>
  <si>
    <t>03484</t>
  </si>
  <si>
    <t>宮城県富谷市</t>
  </si>
  <si>
    <t>082309</t>
  </si>
  <si>
    <t>075485</t>
  </si>
  <si>
    <t>20485</t>
  </si>
  <si>
    <t>13202</t>
  </si>
  <si>
    <t>014281</t>
  </si>
  <si>
    <t>223042</t>
  </si>
  <si>
    <t>47381</t>
  </si>
  <si>
    <t>43433</t>
  </si>
  <si>
    <t>常陸大宮市</t>
  </si>
  <si>
    <t>北大東村</t>
  </si>
  <si>
    <t>北海道江差町</t>
  </si>
  <si>
    <t>上野原市</t>
  </si>
  <si>
    <t>都道府県・市町村名</t>
  </si>
  <si>
    <t>小平市</t>
  </si>
  <si>
    <t>兵庫県</t>
  </si>
  <si>
    <t>羽後町</t>
  </si>
  <si>
    <t>近江八幡市</t>
  </si>
  <si>
    <t>272272</t>
  </si>
  <si>
    <t>京都府城陽市</t>
  </si>
  <si>
    <t>08225</t>
  </si>
  <si>
    <t>01518</t>
  </si>
  <si>
    <t>015784</t>
  </si>
  <si>
    <t>伊那市</t>
  </si>
  <si>
    <t>北本市</t>
  </si>
  <si>
    <t>石川県</t>
  </si>
  <si>
    <t>232220</t>
  </si>
  <si>
    <t>青梅市</t>
  </si>
  <si>
    <t>葛巻町</t>
  </si>
  <si>
    <t>20205</t>
  </si>
  <si>
    <t>米原市</t>
  </si>
  <si>
    <t>南関町</t>
  </si>
  <si>
    <t>122033</t>
  </si>
  <si>
    <t>35208</t>
  </si>
  <si>
    <t>29205</t>
  </si>
  <si>
    <t>20409</t>
  </si>
  <si>
    <t>073628</t>
  </si>
  <si>
    <t>01552</t>
  </si>
  <si>
    <t>二宮町</t>
  </si>
  <si>
    <t>06381</t>
  </si>
  <si>
    <t>風間浦村</t>
  </si>
  <si>
    <t>埼玉県北本市</t>
  </si>
  <si>
    <t>113638</t>
  </si>
  <si>
    <t>富士見市</t>
  </si>
  <si>
    <t>福島県白河市</t>
  </si>
  <si>
    <t>46530</t>
  </si>
  <si>
    <t>津別町</t>
  </si>
  <si>
    <t>宮崎県木城町</t>
  </si>
  <si>
    <t>014036</t>
  </si>
  <si>
    <t>北塩原村</t>
  </si>
  <si>
    <t>252069</t>
  </si>
  <si>
    <t>20212</t>
  </si>
  <si>
    <t>釜石市</t>
  </si>
  <si>
    <t>朝日村</t>
  </si>
  <si>
    <t>大潟村</t>
  </si>
  <si>
    <t>山田町</t>
  </si>
  <si>
    <t>022047</t>
  </si>
  <si>
    <t>千早赤阪村</t>
  </si>
  <si>
    <t>07503</t>
  </si>
  <si>
    <t>33346</t>
  </si>
  <si>
    <t>十和田市</t>
  </si>
  <si>
    <t>03209</t>
  </si>
  <si>
    <t>新温泉町</t>
  </si>
  <si>
    <t>203238</t>
  </si>
  <si>
    <t>152226</t>
  </si>
  <si>
    <t>435074</t>
  </si>
  <si>
    <t>01458</t>
  </si>
  <si>
    <t>082171</t>
  </si>
  <si>
    <t>中之条町</t>
  </si>
  <si>
    <t>加古川市</t>
  </si>
  <si>
    <t>42203</t>
  </si>
  <si>
    <t>023213</t>
  </si>
  <si>
    <t>414018</t>
  </si>
  <si>
    <t>016365</t>
  </si>
  <si>
    <t>131229</t>
  </si>
  <si>
    <t>多古町</t>
  </si>
  <si>
    <t>北海道中標津町</t>
  </si>
  <si>
    <t>五戸町</t>
  </si>
  <si>
    <t>232386</t>
  </si>
  <si>
    <t>土庄町</t>
  </si>
  <si>
    <t>長井市</t>
  </si>
  <si>
    <t>静岡県函南町</t>
  </si>
  <si>
    <t>伊奈町</t>
  </si>
  <si>
    <t>共和町</t>
  </si>
  <si>
    <t>041009</t>
  </si>
  <si>
    <t>愛知県大口町</t>
  </si>
  <si>
    <t>044440</t>
  </si>
  <si>
    <t>大阪府太子町</t>
  </si>
  <si>
    <t>三笠市</t>
  </si>
  <si>
    <t>石川県七尾市</t>
  </si>
  <si>
    <t>えりも町</t>
  </si>
  <si>
    <t>11230</t>
  </si>
  <si>
    <t>大分県佐伯市</t>
  </si>
  <si>
    <t>青森県佐井村</t>
  </si>
  <si>
    <t>142069</t>
  </si>
  <si>
    <t>122114</t>
  </si>
  <si>
    <t>六戸町</t>
  </si>
  <si>
    <t>032085</t>
  </si>
  <si>
    <t>福井県大野市</t>
  </si>
  <si>
    <t>鹿追町</t>
  </si>
  <si>
    <t>05327</t>
  </si>
  <si>
    <t>野田村</t>
  </si>
  <si>
    <t>阿南市</t>
  </si>
  <si>
    <t>長岡市</t>
  </si>
  <si>
    <t>利尻町</t>
  </si>
  <si>
    <t>352152</t>
  </si>
  <si>
    <t>39203</t>
  </si>
  <si>
    <t>帯広市</t>
  </si>
  <si>
    <t>423831</t>
  </si>
  <si>
    <t>上砂川町</t>
  </si>
  <si>
    <t>064262</t>
  </si>
  <si>
    <t>芳賀町</t>
  </si>
  <si>
    <t>352101</t>
  </si>
  <si>
    <t>37208</t>
  </si>
  <si>
    <t>小樽市</t>
  </si>
  <si>
    <t>022098</t>
  </si>
  <si>
    <t>01432</t>
  </si>
  <si>
    <t>中央市</t>
  </si>
  <si>
    <t>那須町</t>
  </si>
  <si>
    <t>茨城県美浦村</t>
  </si>
  <si>
    <t>北海道奥尻町</t>
  </si>
  <si>
    <t>一宮町</t>
  </si>
  <si>
    <t>014699</t>
  </si>
  <si>
    <t>012351</t>
  </si>
  <si>
    <t>39364</t>
  </si>
  <si>
    <t>伊豆の国市</t>
  </si>
  <si>
    <t>213616</t>
  </si>
  <si>
    <t>つくばみらい市</t>
  </si>
  <si>
    <t>青森県新郷村</t>
  </si>
  <si>
    <t>31204</t>
  </si>
  <si>
    <t>23207</t>
  </si>
  <si>
    <t>114081</t>
  </si>
  <si>
    <t>292052</t>
  </si>
  <si>
    <t>大分市</t>
  </si>
  <si>
    <t>さくら市</t>
  </si>
  <si>
    <t>014028</t>
  </si>
  <si>
    <t>232068</t>
  </si>
  <si>
    <t>楢葉町</t>
  </si>
  <si>
    <t>長南町</t>
  </si>
  <si>
    <t>452025</t>
  </si>
  <si>
    <t>213411</t>
  </si>
  <si>
    <t>天理市</t>
  </si>
  <si>
    <t>島根県邑南町</t>
  </si>
  <si>
    <t>20404</t>
  </si>
  <si>
    <t>山形市</t>
  </si>
  <si>
    <t>南丹市</t>
  </si>
  <si>
    <t>富士川町</t>
  </si>
  <si>
    <t>25383</t>
  </si>
  <si>
    <t>074233</t>
  </si>
  <si>
    <t>014630</t>
  </si>
  <si>
    <t>秋田県八峰町</t>
  </si>
  <si>
    <t>13227</t>
  </si>
  <si>
    <t>岐阜県土岐市</t>
  </si>
  <si>
    <t>46501</t>
  </si>
  <si>
    <t>33202</t>
  </si>
  <si>
    <t>014290</t>
  </si>
  <si>
    <t>331007</t>
  </si>
  <si>
    <t>06204</t>
  </si>
  <si>
    <t>大空町</t>
  </si>
  <si>
    <t>40217</t>
  </si>
  <si>
    <t>144029</t>
  </si>
  <si>
    <t>稚内市</t>
  </si>
  <si>
    <t>江戸川区</t>
  </si>
  <si>
    <t>112305</t>
  </si>
  <si>
    <t>大蔵村</t>
  </si>
  <si>
    <t>243035</t>
  </si>
  <si>
    <t>132039</t>
  </si>
  <si>
    <t>長野県高山村</t>
  </si>
  <si>
    <t>宮城県塩竈市</t>
  </si>
  <si>
    <t>024414</t>
  </si>
  <si>
    <t>14201</t>
  </si>
  <si>
    <t>252123</t>
  </si>
  <si>
    <t>303437</t>
  </si>
  <si>
    <t>島根県奥出雲町</t>
  </si>
  <si>
    <t>016632</t>
  </si>
  <si>
    <t>074837</t>
  </si>
  <si>
    <t>402257</t>
  </si>
  <si>
    <t>大町市</t>
  </si>
  <si>
    <t>01398</t>
  </si>
  <si>
    <t>宮城県</t>
  </si>
  <si>
    <t>016462</t>
  </si>
  <si>
    <t>015555</t>
  </si>
  <si>
    <t>足寄町</t>
  </si>
  <si>
    <t>徳島市</t>
  </si>
  <si>
    <t>鹿児島県伊仙町</t>
  </si>
  <si>
    <t>静岡県伊豆市</t>
  </si>
  <si>
    <t>小布施町</t>
  </si>
  <si>
    <t>10000</t>
  </si>
  <si>
    <t>14217</t>
  </si>
  <si>
    <t>363685</t>
  </si>
  <si>
    <t>鹿児島県屋久島町</t>
  </si>
  <si>
    <t>福岡県筑後市</t>
  </si>
  <si>
    <t>仙北市</t>
  </si>
  <si>
    <t>藤岡市</t>
  </si>
  <si>
    <t>232017</t>
  </si>
  <si>
    <t>岐阜市</t>
  </si>
  <si>
    <t>長門市</t>
  </si>
  <si>
    <t>奈良県川西町</t>
  </si>
  <si>
    <t>40206</t>
  </si>
  <si>
    <t>ひたちなか市</t>
  </si>
  <si>
    <t>白糠町</t>
  </si>
  <si>
    <t>43208</t>
  </si>
  <si>
    <t>清瀬市</t>
  </si>
  <si>
    <t>置戸町</t>
  </si>
  <si>
    <t>392065</t>
  </si>
  <si>
    <t>012033</t>
  </si>
  <si>
    <t>北海道南幌町</t>
  </si>
  <si>
    <t>28382</t>
  </si>
  <si>
    <t>湧別町</t>
  </si>
  <si>
    <t>43514</t>
  </si>
  <si>
    <t>40226</t>
  </si>
  <si>
    <t>36201</t>
  </si>
  <si>
    <t>26465</t>
  </si>
  <si>
    <t>044041</t>
  </si>
  <si>
    <t>08215</t>
  </si>
  <si>
    <t>北海道釧路町</t>
  </si>
  <si>
    <t>13212</t>
  </si>
  <si>
    <t>122173</t>
  </si>
  <si>
    <t>淡路市</t>
  </si>
  <si>
    <t>山梨県小菅村</t>
  </si>
  <si>
    <t>022021</t>
  </si>
  <si>
    <t>25209</t>
  </si>
  <si>
    <t>024023</t>
  </si>
  <si>
    <t>福井県福井市</t>
  </si>
  <si>
    <t>鳥羽市</t>
  </si>
  <si>
    <t>久慈市</t>
  </si>
  <si>
    <t>東彼杵町</t>
  </si>
  <si>
    <t>014389</t>
  </si>
  <si>
    <t>由仁町</t>
  </si>
  <si>
    <t>12216</t>
  </si>
  <si>
    <t>182044</t>
  </si>
  <si>
    <t>枕崎市</t>
  </si>
  <si>
    <t>（単位：千円）</t>
    <rPh sb="1" eb="3">
      <t>タンイ</t>
    </rPh>
    <rPh sb="4" eb="6">
      <t>センエン</t>
    </rPh>
    <phoneticPr fontId="19"/>
  </si>
  <si>
    <t>総事業費</t>
  </si>
  <si>
    <t>生駒市</t>
  </si>
  <si>
    <t>03201</t>
  </si>
  <si>
    <t>福津市</t>
  </si>
  <si>
    <t>082058</t>
  </si>
  <si>
    <t>29202</t>
  </si>
  <si>
    <t>272043</t>
  </si>
  <si>
    <t>青森県東通村</t>
  </si>
  <si>
    <t>014541</t>
  </si>
  <si>
    <t>26212</t>
  </si>
  <si>
    <t>26207</t>
  </si>
  <si>
    <t>用地の取得費</t>
    <rPh sb="3" eb="5">
      <t>シュトク</t>
    </rPh>
    <rPh sb="5" eb="6">
      <t>ヒ</t>
    </rPh>
    <phoneticPr fontId="19"/>
  </si>
  <si>
    <t>大野城市</t>
  </si>
  <si>
    <t>貸付金・保証金（繰上償還による保証金の過払い相当分の返金に伴う国庫返納を要するもの。利子補給または信用保証料補助は除く）</t>
    <rPh sb="10" eb="12">
      <t>ショウカン</t>
    </rPh>
    <rPh sb="42" eb="44">
      <t>リシ</t>
    </rPh>
    <rPh sb="44" eb="46">
      <t>ホキュウ</t>
    </rPh>
    <rPh sb="49" eb="51">
      <t>シンヨウ</t>
    </rPh>
    <rPh sb="51" eb="53">
      <t>ホショウ</t>
    </rPh>
    <rPh sb="53" eb="54">
      <t>リョウ</t>
    </rPh>
    <rPh sb="54" eb="56">
      <t>ホジョ</t>
    </rPh>
    <rPh sb="57" eb="58">
      <t>ノゾ</t>
    </rPh>
    <phoneticPr fontId="19"/>
  </si>
  <si>
    <t>422096</t>
  </si>
  <si>
    <t>日野市</t>
  </si>
  <si>
    <t>122262</t>
  </si>
  <si>
    <t>海士町</t>
  </si>
  <si>
    <t>01668</t>
  </si>
  <si>
    <t>23201</t>
  </si>
  <si>
    <t>犬山市</t>
  </si>
  <si>
    <t>05203</t>
  </si>
  <si>
    <t>014842</t>
  </si>
  <si>
    <t>012025</t>
  </si>
  <si>
    <t>横瀬町</t>
  </si>
  <si>
    <t>山梨県道志村</t>
  </si>
  <si>
    <t>011002</t>
  </si>
  <si>
    <t>382108</t>
  </si>
  <si>
    <t>北海道</t>
  </si>
  <si>
    <t>東みよし町</t>
  </si>
  <si>
    <t>会津若松市</t>
  </si>
  <si>
    <t>302091</t>
  </si>
  <si>
    <t>034827</t>
  </si>
  <si>
    <t>102113</t>
  </si>
  <si>
    <t>053490</t>
  </si>
  <si>
    <t>初山別村</t>
  </si>
  <si>
    <t>124222</t>
  </si>
  <si>
    <t>札幌市</t>
  </si>
  <si>
    <t>143219</t>
  </si>
  <si>
    <t>和歌山県かつらぎ町</t>
  </si>
  <si>
    <t>岐阜県瑞穂市</t>
  </si>
  <si>
    <t>陸別町</t>
  </si>
  <si>
    <t>太良町</t>
  </si>
  <si>
    <t>332046</t>
  </si>
  <si>
    <t>13206</t>
  </si>
  <si>
    <t>函館市</t>
  </si>
  <si>
    <t>394106</t>
  </si>
  <si>
    <t>014231</t>
  </si>
  <si>
    <t>静岡県沼津市</t>
  </si>
  <si>
    <t>113492</t>
  </si>
  <si>
    <t>松島町</t>
  </si>
  <si>
    <t>03322</t>
  </si>
  <si>
    <t>012041</t>
  </si>
  <si>
    <t>14208</t>
  </si>
  <si>
    <t>旭川市</t>
  </si>
  <si>
    <t>17202</t>
  </si>
  <si>
    <t>172049</t>
  </si>
  <si>
    <t>福井県小浜市</t>
  </si>
  <si>
    <t>34204</t>
  </si>
  <si>
    <t>022071</t>
  </si>
  <si>
    <t>36207</t>
  </si>
  <si>
    <t>012050</t>
  </si>
  <si>
    <t>222160</t>
  </si>
  <si>
    <t>南大東村</t>
  </si>
  <si>
    <t>茨城県つくばみらい市</t>
  </si>
  <si>
    <t>北海道小平町</t>
  </si>
  <si>
    <t>室蘭市</t>
  </si>
  <si>
    <t>岩手県九戸村</t>
  </si>
  <si>
    <t>024236</t>
  </si>
  <si>
    <t>広島県大崎上島町</t>
  </si>
  <si>
    <t>20219</t>
  </si>
  <si>
    <t>天栄村</t>
  </si>
  <si>
    <t>神河町</t>
  </si>
  <si>
    <t>猿払村</t>
  </si>
  <si>
    <t>09205</t>
  </si>
  <si>
    <t>32528</t>
  </si>
  <si>
    <t>012068</t>
  </si>
  <si>
    <t>223441</t>
  </si>
  <si>
    <t>釧路市</t>
  </si>
  <si>
    <t>新潟県十日町市</t>
  </si>
  <si>
    <t>103446</t>
  </si>
  <si>
    <t>402273</t>
  </si>
  <si>
    <t>千葉県八街市</t>
  </si>
  <si>
    <t>八雲町</t>
  </si>
  <si>
    <t>012076</t>
  </si>
  <si>
    <t>342149</t>
  </si>
  <si>
    <t>神奈川県清川村</t>
  </si>
  <si>
    <t>北海道訓子府町</t>
  </si>
  <si>
    <t>016454</t>
  </si>
  <si>
    <t>岐阜県羽島市</t>
  </si>
  <si>
    <t>千葉県印西市</t>
  </si>
  <si>
    <t>075213</t>
  </si>
  <si>
    <t>21203</t>
  </si>
  <si>
    <t>093645</t>
  </si>
  <si>
    <t>214035</t>
  </si>
  <si>
    <t>南房総市</t>
  </si>
  <si>
    <t>074471</t>
  </si>
  <si>
    <t>愛媛県四国中央市</t>
  </si>
  <si>
    <t>012084</t>
  </si>
  <si>
    <t>20215</t>
  </si>
  <si>
    <t>北見市</t>
  </si>
  <si>
    <t>石狩市</t>
  </si>
  <si>
    <t>384887</t>
  </si>
  <si>
    <t>30428</t>
  </si>
  <si>
    <t>262056</t>
  </si>
  <si>
    <t>05368</t>
  </si>
  <si>
    <t>三芳町</t>
  </si>
  <si>
    <t>016373</t>
  </si>
  <si>
    <t>平塚市</t>
  </si>
  <si>
    <t>川南町</t>
  </si>
  <si>
    <t>012092</t>
  </si>
  <si>
    <t>木城町</t>
  </si>
  <si>
    <t>鹿角市</t>
  </si>
  <si>
    <t>基金の名称</t>
  </si>
  <si>
    <t>大樹町</t>
  </si>
  <si>
    <t>夕張市</t>
  </si>
  <si>
    <t>20207</t>
  </si>
  <si>
    <t>203092</t>
  </si>
  <si>
    <t>132152</t>
  </si>
  <si>
    <t>39344</t>
  </si>
  <si>
    <t>013951</t>
  </si>
  <si>
    <t>123498</t>
  </si>
  <si>
    <t>倶知安町</t>
  </si>
  <si>
    <t>01391</t>
  </si>
  <si>
    <t>012106</t>
  </si>
  <si>
    <t>014371</t>
  </si>
  <si>
    <t>上尾市</t>
  </si>
  <si>
    <t>山鹿市</t>
  </si>
  <si>
    <t>岩見沢市</t>
  </si>
  <si>
    <t>062120</t>
  </si>
  <si>
    <t>232114</t>
  </si>
  <si>
    <t>12443</t>
  </si>
  <si>
    <t>大桑村</t>
  </si>
  <si>
    <t>43203</t>
  </si>
  <si>
    <t>知内町</t>
  </si>
  <si>
    <t>203068</t>
  </si>
  <si>
    <t>沖縄県渡名喜村</t>
  </si>
  <si>
    <t>012114</t>
  </si>
  <si>
    <t>網走市</t>
  </si>
  <si>
    <t>愛知県常滑市</t>
  </si>
  <si>
    <t>120006</t>
  </si>
  <si>
    <t>325252</t>
  </si>
  <si>
    <t>122041</t>
  </si>
  <si>
    <t>112429</t>
  </si>
  <si>
    <t>012122</t>
  </si>
  <si>
    <t>333468</t>
  </si>
  <si>
    <t>愛知県設楽町</t>
  </si>
  <si>
    <t>鎌倉市</t>
  </si>
  <si>
    <t>士別市</t>
  </si>
  <si>
    <t>柏市</t>
  </si>
  <si>
    <t>留萌市</t>
  </si>
  <si>
    <t>鹿児島市</t>
  </si>
  <si>
    <t>014648</t>
  </si>
  <si>
    <t>八女市</t>
  </si>
  <si>
    <t>天城町</t>
  </si>
  <si>
    <t>鳥取市</t>
  </si>
  <si>
    <t>20384</t>
  </si>
  <si>
    <t>012131</t>
  </si>
  <si>
    <t>422011</t>
  </si>
  <si>
    <t>府中市</t>
  </si>
  <si>
    <t>苫小牧市</t>
  </si>
  <si>
    <t>024112</t>
  </si>
  <si>
    <t>宮崎県美郷町</t>
  </si>
  <si>
    <t>04100</t>
  </si>
  <si>
    <t>川根本町</t>
  </si>
  <si>
    <t>012149</t>
  </si>
  <si>
    <t>大鹿村</t>
  </si>
  <si>
    <t>南足柄市</t>
  </si>
  <si>
    <t>20388</t>
  </si>
  <si>
    <t>016942</t>
  </si>
  <si>
    <t>012157</t>
  </si>
  <si>
    <t>新地町</t>
  </si>
  <si>
    <t>箱根町</t>
  </si>
  <si>
    <t>08236</t>
  </si>
  <si>
    <t>美唄市</t>
  </si>
  <si>
    <t>まんのう町</t>
  </si>
  <si>
    <t>蓬田村</t>
  </si>
  <si>
    <t>大分県</t>
  </si>
  <si>
    <t>262064</t>
  </si>
  <si>
    <t>012165</t>
  </si>
  <si>
    <t>094072</t>
  </si>
  <si>
    <t>赤井川村</t>
  </si>
  <si>
    <t>16202</t>
  </si>
  <si>
    <t>文京区</t>
  </si>
  <si>
    <t>芦別市</t>
  </si>
  <si>
    <t>012173</t>
  </si>
  <si>
    <t>浅口市</t>
  </si>
  <si>
    <t>10421</t>
  </si>
  <si>
    <t>294501</t>
  </si>
  <si>
    <t>10205</t>
  </si>
  <si>
    <t>京都府和束町</t>
  </si>
  <si>
    <t>台東区</t>
  </si>
  <si>
    <t>304280</t>
  </si>
  <si>
    <t>中川町</t>
  </si>
  <si>
    <t>古平町</t>
  </si>
  <si>
    <t>大阪市</t>
  </si>
  <si>
    <t>島根県海士町</t>
  </si>
  <si>
    <t>11324</t>
  </si>
  <si>
    <t>御殿場市</t>
  </si>
  <si>
    <t>江別市</t>
  </si>
  <si>
    <t>233625</t>
  </si>
  <si>
    <t>当麻町</t>
  </si>
  <si>
    <t>24215</t>
  </si>
  <si>
    <t>様似町</t>
  </si>
  <si>
    <t>012181</t>
  </si>
  <si>
    <t>福生市</t>
  </si>
  <si>
    <t>京都府京丹後市</t>
  </si>
  <si>
    <t>014656</t>
  </si>
  <si>
    <t>293440</t>
  </si>
  <si>
    <t>南山城村</t>
  </si>
  <si>
    <t>18423</t>
  </si>
  <si>
    <t>赤平市</t>
  </si>
  <si>
    <t>063223</t>
  </si>
  <si>
    <t>222135</t>
  </si>
  <si>
    <t>012190</t>
  </si>
  <si>
    <t>014869</t>
  </si>
  <si>
    <t>015610</t>
  </si>
  <si>
    <t>紋別市</t>
  </si>
  <si>
    <t>432059</t>
  </si>
  <si>
    <t>144011</t>
  </si>
  <si>
    <t>熊本県高森町</t>
  </si>
  <si>
    <t>075647</t>
  </si>
  <si>
    <t>徳島県北島町</t>
  </si>
  <si>
    <t>東通村</t>
  </si>
  <si>
    <t>奈井江町</t>
  </si>
  <si>
    <t>04205</t>
  </si>
  <si>
    <t>402150</t>
  </si>
  <si>
    <t>014362</t>
  </si>
  <si>
    <t>藤枝市</t>
  </si>
  <si>
    <t>23563</t>
  </si>
  <si>
    <t>012203</t>
  </si>
  <si>
    <t>竹原市</t>
  </si>
  <si>
    <t>012211</t>
  </si>
  <si>
    <t>大垣市</t>
  </si>
  <si>
    <t>112291</t>
  </si>
  <si>
    <t>03208</t>
  </si>
  <si>
    <t>北海道音更町</t>
  </si>
  <si>
    <t>喜茂別町</t>
  </si>
  <si>
    <t>佐久市</t>
  </si>
  <si>
    <t>07543</t>
  </si>
  <si>
    <t>名寄市</t>
  </si>
  <si>
    <t>08542</t>
  </si>
  <si>
    <t>082015</t>
  </si>
  <si>
    <t>43482</t>
  </si>
  <si>
    <t>25201</t>
  </si>
  <si>
    <t>中泊町</t>
  </si>
  <si>
    <t>05207</t>
  </si>
  <si>
    <t>24205</t>
  </si>
  <si>
    <t>17204</t>
  </si>
  <si>
    <t>202185</t>
  </si>
  <si>
    <t>012220</t>
  </si>
  <si>
    <t>012262</t>
  </si>
  <si>
    <t>012238</t>
  </si>
  <si>
    <t>162094</t>
  </si>
  <si>
    <t>024244</t>
  </si>
  <si>
    <t>232211</t>
  </si>
  <si>
    <t>182109</t>
  </si>
  <si>
    <t>06000</t>
  </si>
  <si>
    <t>沖縄県久米島町</t>
  </si>
  <si>
    <t>204251</t>
  </si>
  <si>
    <t>魚沼市</t>
  </si>
  <si>
    <t>075477</t>
  </si>
  <si>
    <t>39403</t>
  </si>
  <si>
    <t>022080</t>
  </si>
  <si>
    <t>中島村</t>
  </si>
  <si>
    <t>三重県多気町</t>
  </si>
  <si>
    <t>北海道仁木町</t>
  </si>
  <si>
    <t>根室市</t>
  </si>
  <si>
    <t>平内町</t>
  </si>
  <si>
    <t>231002</t>
  </si>
  <si>
    <t>守口市</t>
  </si>
  <si>
    <t>072109</t>
  </si>
  <si>
    <t>北海道北斗市</t>
  </si>
  <si>
    <t>比布町</t>
  </si>
  <si>
    <t>263036</t>
  </si>
  <si>
    <t>046060</t>
  </si>
  <si>
    <t>千歳市</t>
  </si>
  <si>
    <t>013625</t>
  </si>
  <si>
    <t>014087</t>
  </si>
  <si>
    <t>133639</t>
  </si>
  <si>
    <t>104299</t>
  </si>
  <si>
    <t>012254</t>
  </si>
  <si>
    <t>滑川市</t>
  </si>
  <si>
    <t>滝川市</t>
  </si>
  <si>
    <t>埼玉県和光市</t>
  </si>
  <si>
    <t>福島県葛尾村</t>
  </si>
  <si>
    <t>朝来市</t>
  </si>
  <si>
    <t>134015</t>
  </si>
  <si>
    <t>鯖江市</t>
  </si>
  <si>
    <t>31370</t>
  </si>
  <si>
    <t>222267</t>
  </si>
  <si>
    <t>砂川市</t>
  </si>
  <si>
    <t>11347</t>
  </si>
  <si>
    <t>012271</t>
  </si>
  <si>
    <t>京丹波町</t>
  </si>
  <si>
    <t>38422</t>
  </si>
  <si>
    <t>茅ヶ崎市</t>
  </si>
  <si>
    <t>神奈川県鎌倉市</t>
  </si>
  <si>
    <t>清水町</t>
  </si>
  <si>
    <t>464911</t>
  </si>
  <si>
    <t>福岡県糸島市</t>
  </si>
  <si>
    <t>伊豆市</t>
  </si>
  <si>
    <t>07504</t>
  </si>
  <si>
    <t>013315</t>
  </si>
  <si>
    <t>大町町</t>
  </si>
  <si>
    <t>兵庫県西宮市</t>
  </si>
  <si>
    <t>泰阜村</t>
  </si>
  <si>
    <t>下北山村</t>
  </si>
  <si>
    <t>鮫川村</t>
  </si>
  <si>
    <t>上田市</t>
  </si>
  <si>
    <t>歌志内市</t>
  </si>
  <si>
    <t>032093</t>
  </si>
  <si>
    <t>28218</t>
  </si>
  <si>
    <t>012289</t>
  </si>
  <si>
    <t>深川市</t>
  </si>
  <si>
    <t>神奈川県座間市</t>
  </si>
  <si>
    <t>阿智村</t>
  </si>
  <si>
    <t>雄武町</t>
  </si>
  <si>
    <t>012297</t>
  </si>
  <si>
    <t>40646</t>
  </si>
  <si>
    <t>132098</t>
  </si>
  <si>
    <t>福岡県水巻町</t>
  </si>
  <si>
    <t>富良野市</t>
  </si>
  <si>
    <t>壮瞥町</t>
  </si>
  <si>
    <t>402052</t>
  </si>
  <si>
    <t>244431</t>
  </si>
  <si>
    <t>八郎潟町</t>
  </si>
  <si>
    <t>012301</t>
  </si>
  <si>
    <t>福島県三島町</t>
  </si>
  <si>
    <t>登別市</t>
  </si>
  <si>
    <t>長野県高森町</t>
  </si>
  <si>
    <t>012319</t>
  </si>
  <si>
    <t>020001</t>
  </si>
  <si>
    <t>014532</t>
  </si>
  <si>
    <t>徳島県阿波市</t>
  </si>
  <si>
    <t>木祖村</t>
  </si>
  <si>
    <t>会津坂下町</t>
  </si>
  <si>
    <t>兵庫県たつの市</t>
  </si>
  <si>
    <t>吉川市</t>
  </si>
  <si>
    <t>016675</t>
  </si>
  <si>
    <t>越前町</t>
  </si>
  <si>
    <t>155811</t>
  </si>
  <si>
    <t>恵庭市</t>
  </si>
  <si>
    <t>012335</t>
  </si>
  <si>
    <t>菊川市</t>
  </si>
  <si>
    <t>蕨市</t>
  </si>
  <si>
    <t>035068</t>
  </si>
  <si>
    <t>02384</t>
  </si>
  <si>
    <t>飯田市</t>
  </si>
  <si>
    <t>伊達市</t>
  </si>
  <si>
    <t>11369</t>
  </si>
  <si>
    <t>434248</t>
  </si>
  <si>
    <t>012343</t>
  </si>
  <si>
    <t>おおい町</t>
  </si>
  <si>
    <t>北広島市</t>
  </si>
  <si>
    <t>福島県会津若松市</t>
  </si>
  <si>
    <t>40213</t>
  </si>
  <si>
    <t>東松島市</t>
  </si>
  <si>
    <t>32209</t>
  </si>
  <si>
    <t>芝山町</t>
  </si>
  <si>
    <t>012360</t>
  </si>
  <si>
    <t>30424</t>
  </si>
  <si>
    <t>北斗市</t>
  </si>
  <si>
    <t>09301</t>
  </si>
  <si>
    <t>青森県今別町</t>
  </si>
  <si>
    <t>024058</t>
  </si>
  <si>
    <t>013030</t>
  </si>
  <si>
    <t>46224</t>
  </si>
  <si>
    <t>014559</t>
  </si>
  <si>
    <t>054640</t>
  </si>
  <si>
    <t>宮崎県</t>
  </si>
  <si>
    <t>志賀町</t>
  </si>
  <si>
    <t>四街道市</t>
  </si>
  <si>
    <t>152161</t>
  </si>
  <si>
    <t>当別町</t>
  </si>
  <si>
    <t>075019</t>
  </si>
  <si>
    <t>46303</t>
  </si>
  <si>
    <t>佐世保市</t>
  </si>
  <si>
    <t>062065</t>
  </si>
  <si>
    <t>鳥取県三朝町</t>
  </si>
  <si>
    <t>原村</t>
  </si>
  <si>
    <t>栗東市</t>
  </si>
  <si>
    <t>長崎県雲仙市</t>
  </si>
  <si>
    <t>14362</t>
  </si>
  <si>
    <t>013048</t>
  </si>
  <si>
    <t>07501</t>
  </si>
  <si>
    <t>新篠津村</t>
  </si>
  <si>
    <t>293458</t>
  </si>
  <si>
    <t>厚真町</t>
  </si>
  <si>
    <t>寿都町</t>
  </si>
  <si>
    <t>大山町</t>
  </si>
  <si>
    <t>24562</t>
  </si>
  <si>
    <t>刈羽村</t>
  </si>
  <si>
    <t>むつ市</t>
  </si>
  <si>
    <t>46523</t>
  </si>
  <si>
    <t>小川町</t>
  </si>
  <si>
    <t>042153</t>
  </si>
  <si>
    <t>岩内町</t>
  </si>
  <si>
    <t>青森県十和田市</t>
  </si>
  <si>
    <t>松前町</t>
  </si>
  <si>
    <t>014095</t>
  </si>
  <si>
    <t>062031</t>
  </si>
  <si>
    <t>智頭町</t>
  </si>
  <si>
    <t>013323</t>
  </si>
  <si>
    <t>092011</t>
  </si>
  <si>
    <t>福島町</t>
  </si>
  <si>
    <t>013331</t>
  </si>
  <si>
    <t>昭和町</t>
  </si>
  <si>
    <t>利府町</t>
  </si>
  <si>
    <t>013340</t>
  </si>
  <si>
    <t>福岡県宮若市</t>
  </si>
  <si>
    <t>122157</t>
  </si>
  <si>
    <t>東海村</t>
  </si>
  <si>
    <t>153427</t>
  </si>
  <si>
    <t>木古内町</t>
  </si>
  <si>
    <t>013374</t>
  </si>
  <si>
    <t>082210</t>
  </si>
  <si>
    <t>愛媛県松野町</t>
  </si>
  <si>
    <t>013439</t>
  </si>
  <si>
    <t>01514</t>
  </si>
  <si>
    <t>35344</t>
  </si>
  <si>
    <t>鹿部町</t>
  </si>
  <si>
    <t>013455</t>
  </si>
  <si>
    <t>見附市</t>
  </si>
  <si>
    <t>横浜町</t>
  </si>
  <si>
    <t>40220</t>
  </si>
  <si>
    <t>春日部市</t>
  </si>
  <si>
    <t>森町</t>
  </si>
  <si>
    <t>435058</t>
  </si>
  <si>
    <t>013463</t>
  </si>
  <si>
    <t>野木町</t>
  </si>
  <si>
    <t>07342</t>
  </si>
  <si>
    <t>293857</t>
  </si>
  <si>
    <t>013471</t>
  </si>
  <si>
    <t>13102</t>
  </si>
  <si>
    <t>阿賀町</t>
  </si>
  <si>
    <t>会津美里町</t>
  </si>
  <si>
    <t>鳴門市</t>
  </si>
  <si>
    <t>10448</t>
  </si>
  <si>
    <t>今別町</t>
  </si>
  <si>
    <t>洋野町</t>
  </si>
  <si>
    <t>長万部町</t>
  </si>
  <si>
    <t>03211</t>
  </si>
  <si>
    <t>雨竜町</t>
  </si>
  <si>
    <t>292109</t>
  </si>
  <si>
    <t>21501</t>
  </si>
  <si>
    <t>013617</t>
  </si>
  <si>
    <t>022101</t>
  </si>
  <si>
    <t>江差町</t>
  </si>
  <si>
    <t>01638</t>
  </si>
  <si>
    <t>北海道木古内町</t>
  </si>
  <si>
    <t>上ノ国町</t>
  </si>
  <si>
    <t>113271</t>
  </si>
  <si>
    <t>013633</t>
  </si>
  <si>
    <t>厚沢部町</t>
  </si>
  <si>
    <t>232122</t>
  </si>
  <si>
    <t>山形県朝日町</t>
  </si>
  <si>
    <t>35207</t>
  </si>
  <si>
    <t>016101</t>
  </si>
  <si>
    <t>河内町</t>
  </si>
  <si>
    <t>宮古市</t>
  </si>
  <si>
    <t>深浦町</t>
  </si>
  <si>
    <t>田子町</t>
  </si>
  <si>
    <t>013641</t>
  </si>
  <si>
    <t>新郷村</t>
  </si>
  <si>
    <t>竹田市</t>
  </si>
  <si>
    <t>412058</t>
  </si>
  <si>
    <t>埼玉県宮代町</t>
  </si>
  <si>
    <t>男鹿市</t>
  </si>
  <si>
    <t>埼玉県川口市</t>
  </si>
  <si>
    <t>福島県相馬市</t>
  </si>
  <si>
    <t>28215</t>
  </si>
  <si>
    <t>473014</t>
  </si>
  <si>
    <t>乙部町</t>
  </si>
  <si>
    <t>瑞穂市</t>
  </si>
  <si>
    <t>142077</t>
  </si>
  <si>
    <t>三重県名張市</t>
  </si>
  <si>
    <t>岡谷市</t>
  </si>
  <si>
    <t>金ケ崎町</t>
  </si>
  <si>
    <t>秋田県潟上市</t>
  </si>
  <si>
    <t>013676</t>
  </si>
  <si>
    <t>014826</t>
  </si>
  <si>
    <t>宜野湾市</t>
  </si>
  <si>
    <t>阿見町</t>
  </si>
  <si>
    <t>016497</t>
  </si>
  <si>
    <t>024422</t>
  </si>
  <si>
    <t>山口県柳井市</t>
  </si>
  <si>
    <t>40601</t>
  </si>
  <si>
    <t>123293</t>
  </si>
  <si>
    <t>042145</t>
  </si>
  <si>
    <t>052043</t>
  </si>
  <si>
    <t>長野県岡谷市</t>
  </si>
  <si>
    <t>沼田市</t>
  </si>
  <si>
    <t>016381</t>
  </si>
  <si>
    <t>282235</t>
  </si>
  <si>
    <t>473570</t>
  </si>
  <si>
    <t>奥尻町</t>
  </si>
  <si>
    <t>042030</t>
  </si>
  <si>
    <t>29363</t>
  </si>
  <si>
    <t>東庄町</t>
  </si>
  <si>
    <t>072079</t>
  </si>
  <si>
    <t>073083</t>
  </si>
  <si>
    <t>長崎市</t>
  </si>
  <si>
    <t>07482</t>
  </si>
  <si>
    <t>下川町</t>
  </si>
  <si>
    <t>岡山県早島町</t>
  </si>
  <si>
    <t>長野県御代田町</t>
  </si>
  <si>
    <t>113484</t>
  </si>
  <si>
    <t>相生市</t>
  </si>
  <si>
    <t>013706</t>
  </si>
  <si>
    <t>252042</t>
  </si>
  <si>
    <t>今金町</t>
  </si>
  <si>
    <t>262099</t>
  </si>
  <si>
    <t>083640</t>
  </si>
  <si>
    <t>074021</t>
  </si>
  <si>
    <t>岩沼市</t>
  </si>
  <si>
    <t>244708</t>
  </si>
  <si>
    <t>13120</t>
  </si>
  <si>
    <t>開成町</t>
  </si>
  <si>
    <t>013714</t>
  </si>
  <si>
    <t>053619</t>
  </si>
  <si>
    <t>064289</t>
  </si>
  <si>
    <t>小美玉市</t>
  </si>
  <si>
    <t>三郷町</t>
  </si>
  <si>
    <t>294411</t>
  </si>
  <si>
    <t>せたな町</t>
  </si>
  <si>
    <t>士幌町</t>
  </si>
  <si>
    <t>21505</t>
  </si>
  <si>
    <t>193461</t>
  </si>
  <si>
    <t>能美市</t>
  </si>
  <si>
    <t>015474</t>
  </si>
  <si>
    <t>032034</t>
  </si>
  <si>
    <t>大津町</t>
  </si>
  <si>
    <t>島牧村</t>
  </si>
  <si>
    <t>沖縄県西原町</t>
  </si>
  <si>
    <t>032115</t>
  </si>
  <si>
    <t>013927</t>
  </si>
  <si>
    <t>真庭市</t>
  </si>
  <si>
    <t>01217</t>
  </si>
  <si>
    <t>132241</t>
  </si>
  <si>
    <t>15225</t>
  </si>
  <si>
    <t>鮭川村</t>
  </si>
  <si>
    <t>海老名市</t>
  </si>
  <si>
    <t>29361</t>
  </si>
  <si>
    <t>013935</t>
  </si>
  <si>
    <t>173843</t>
  </si>
  <si>
    <t>愛媛県砥部町</t>
  </si>
  <si>
    <t>28227</t>
  </si>
  <si>
    <t>016471</t>
  </si>
  <si>
    <t>苓北町</t>
  </si>
  <si>
    <t>465054</t>
  </si>
  <si>
    <t>184233</t>
  </si>
  <si>
    <t>泉崎村</t>
  </si>
  <si>
    <t>422045</t>
  </si>
  <si>
    <t>和歌山県有田川町</t>
  </si>
  <si>
    <t>29322</t>
  </si>
  <si>
    <t>113859</t>
  </si>
  <si>
    <t>黒松内町</t>
  </si>
  <si>
    <t>福岡県志免町</t>
  </si>
  <si>
    <t>016641</t>
  </si>
  <si>
    <t>131032</t>
  </si>
  <si>
    <t>那珂川町</t>
  </si>
  <si>
    <t>013943</t>
  </si>
  <si>
    <t>千葉県八千代市</t>
  </si>
  <si>
    <t>鳴沢村</t>
  </si>
  <si>
    <t>462250</t>
  </si>
  <si>
    <t>木曽町</t>
  </si>
  <si>
    <t>遠賀町</t>
  </si>
  <si>
    <t>016047</t>
  </si>
  <si>
    <t>162060</t>
  </si>
  <si>
    <t>014044</t>
  </si>
  <si>
    <t>142158</t>
  </si>
  <si>
    <t>柏崎市</t>
  </si>
  <si>
    <t>蘭越町</t>
  </si>
  <si>
    <t>筑北村</t>
  </si>
  <si>
    <t>02201</t>
  </si>
  <si>
    <t>204501</t>
  </si>
  <si>
    <t>014311</t>
  </si>
  <si>
    <t>北海道伊達市</t>
  </si>
  <si>
    <t>越生町</t>
  </si>
  <si>
    <t>ニセコ町</t>
  </si>
  <si>
    <t>013960</t>
  </si>
  <si>
    <t>蔵王町</t>
  </si>
  <si>
    <t>192139</t>
  </si>
  <si>
    <t>真狩村</t>
  </si>
  <si>
    <t>野々市市</t>
  </si>
  <si>
    <t>342122</t>
  </si>
  <si>
    <t>013978</t>
  </si>
  <si>
    <t>204137</t>
  </si>
  <si>
    <t>132276</t>
  </si>
  <si>
    <t>佐川町</t>
  </si>
  <si>
    <t>01482</t>
  </si>
  <si>
    <t>留寿都村</t>
  </si>
  <si>
    <t>27361</t>
  </si>
  <si>
    <t>112143</t>
  </si>
  <si>
    <t>013986</t>
  </si>
  <si>
    <t>013994</t>
  </si>
  <si>
    <t>中富良野町</t>
  </si>
  <si>
    <t>東川町</t>
  </si>
  <si>
    <t>06364</t>
  </si>
  <si>
    <t>兵庫県豊岡市</t>
  </si>
  <si>
    <t>京極町</t>
  </si>
  <si>
    <t>真岡市</t>
  </si>
  <si>
    <t>014001</t>
  </si>
  <si>
    <t>上勝町</t>
  </si>
  <si>
    <t>442089</t>
  </si>
  <si>
    <t>伊江村</t>
  </si>
  <si>
    <t>岩泉町</t>
  </si>
  <si>
    <t>364029</t>
  </si>
  <si>
    <t>016438</t>
  </si>
  <si>
    <t>北海道八雲町</t>
  </si>
  <si>
    <t>角田市</t>
  </si>
  <si>
    <t>015458</t>
  </si>
  <si>
    <t>014010</t>
  </si>
  <si>
    <t>神恵内村</t>
  </si>
  <si>
    <t>014052</t>
  </si>
  <si>
    <t>福島県</t>
  </si>
  <si>
    <t>秋田県羽後町</t>
  </si>
  <si>
    <t>積丹町</t>
  </si>
  <si>
    <t>広島県福山市</t>
  </si>
  <si>
    <t>014303</t>
  </si>
  <si>
    <t>占冠村</t>
  </si>
  <si>
    <t>272078</t>
  </si>
  <si>
    <t>014061</t>
  </si>
  <si>
    <t>石川町</t>
  </si>
  <si>
    <t>34309</t>
  </si>
  <si>
    <t>仁木町</t>
  </si>
  <si>
    <t>152129</t>
  </si>
  <si>
    <t>01545</t>
  </si>
  <si>
    <t>02206</t>
  </si>
  <si>
    <t>015601</t>
  </si>
  <si>
    <t>南幌町</t>
  </si>
  <si>
    <t>南城市</t>
  </si>
  <si>
    <t>岩手県普代村</t>
  </si>
  <si>
    <t>023230</t>
  </si>
  <si>
    <t>322032</t>
  </si>
  <si>
    <t>412074</t>
  </si>
  <si>
    <t>014249</t>
  </si>
  <si>
    <t>大多喜町</t>
  </si>
  <si>
    <t>王寺町</t>
  </si>
  <si>
    <t>おいらせ町</t>
  </si>
  <si>
    <t>滝上町</t>
  </si>
  <si>
    <t>かすみがうら市</t>
  </si>
  <si>
    <t>11237</t>
  </si>
  <si>
    <t>014273</t>
  </si>
  <si>
    <t>由利本荘市</t>
  </si>
  <si>
    <t>074055</t>
  </si>
  <si>
    <t>河南町</t>
  </si>
  <si>
    <t>西脇市</t>
  </si>
  <si>
    <t>092061</t>
  </si>
  <si>
    <t>082163</t>
  </si>
  <si>
    <t>08216</t>
  </si>
  <si>
    <t>014729</t>
  </si>
  <si>
    <t>033812</t>
  </si>
  <si>
    <t>長沼町</t>
  </si>
  <si>
    <t>014613</t>
  </si>
  <si>
    <t>栃木市</t>
  </si>
  <si>
    <t>32343</t>
  </si>
  <si>
    <t>20562</t>
  </si>
  <si>
    <t>155047</t>
  </si>
  <si>
    <t>栗山町</t>
  </si>
  <si>
    <t>筑紫野市</t>
  </si>
  <si>
    <t>遠別町</t>
  </si>
  <si>
    <t>奈良県桜井市</t>
  </si>
  <si>
    <t>静岡県伊東市</t>
  </si>
  <si>
    <t>八百津町</t>
  </si>
  <si>
    <t>島根県江津市</t>
  </si>
  <si>
    <t>42307</t>
  </si>
  <si>
    <t>南箕輪村</t>
  </si>
  <si>
    <t>464686</t>
  </si>
  <si>
    <t>433489</t>
  </si>
  <si>
    <t>月形町</t>
  </si>
  <si>
    <t>074217</t>
  </si>
  <si>
    <t>053635</t>
  </si>
  <si>
    <t>山形県南陽市</t>
  </si>
  <si>
    <t>聖籠町</t>
  </si>
  <si>
    <t>佐呂間町</t>
  </si>
  <si>
    <t>413275</t>
  </si>
  <si>
    <t>浦臼町</t>
  </si>
  <si>
    <t>343021</t>
  </si>
  <si>
    <t>身延町</t>
  </si>
  <si>
    <t>172103</t>
  </si>
  <si>
    <t>新十津川町</t>
  </si>
  <si>
    <t>静岡県磐田市</t>
  </si>
  <si>
    <t>222232</t>
  </si>
  <si>
    <t>014346</t>
  </si>
  <si>
    <t>熊本県氷川町</t>
  </si>
  <si>
    <t>131075</t>
  </si>
  <si>
    <t>長和町</t>
  </si>
  <si>
    <t>014338</t>
  </si>
  <si>
    <t>小田原市</t>
  </si>
  <si>
    <t>妹背牛町</t>
  </si>
  <si>
    <t>伊予市</t>
  </si>
  <si>
    <t>393444</t>
  </si>
  <si>
    <t>宮城県岩沼市</t>
  </si>
  <si>
    <t>大鰐町</t>
  </si>
  <si>
    <t>313297</t>
  </si>
  <si>
    <t>023078</t>
  </si>
  <si>
    <t>長野県南木曽町</t>
  </si>
  <si>
    <t>秩父別町</t>
  </si>
  <si>
    <t>井手町</t>
  </si>
  <si>
    <t>062057</t>
  </si>
  <si>
    <t>二本松市</t>
  </si>
  <si>
    <t>福岡県みやま市</t>
  </si>
  <si>
    <t>016411</t>
  </si>
  <si>
    <t>東海市</t>
  </si>
  <si>
    <t>静岡県焼津市</t>
  </si>
  <si>
    <t>132187</t>
  </si>
  <si>
    <t>北竜町</t>
  </si>
  <si>
    <t>015857</t>
  </si>
  <si>
    <t>394025</t>
  </si>
  <si>
    <t>38213</t>
  </si>
  <si>
    <t>富士吉田市</t>
  </si>
  <si>
    <t>204161</t>
  </si>
  <si>
    <t>軽米町</t>
  </si>
  <si>
    <t>沼田町</t>
  </si>
  <si>
    <t>山形県飯豊町</t>
  </si>
  <si>
    <t>014524</t>
  </si>
  <si>
    <t>鉾田市</t>
  </si>
  <si>
    <t>矢掛町</t>
  </si>
  <si>
    <t>213829</t>
  </si>
  <si>
    <t>西尾市</t>
  </si>
  <si>
    <t>東神楽町</t>
  </si>
  <si>
    <t>044245</t>
  </si>
  <si>
    <t>014567</t>
  </si>
  <si>
    <t>新発田市</t>
  </si>
  <si>
    <t>兵庫県市川町</t>
  </si>
  <si>
    <t>洞爺湖町</t>
  </si>
  <si>
    <t>池田町</t>
  </si>
  <si>
    <t>082040</t>
  </si>
  <si>
    <t>愛別町</t>
  </si>
  <si>
    <t>広島県府中市</t>
  </si>
  <si>
    <t>172090</t>
  </si>
  <si>
    <t>014575</t>
  </si>
  <si>
    <t>南伊豆町</t>
  </si>
  <si>
    <t>上川町</t>
  </si>
  <si>
    <t>鹿児島県鹿児島市</t>
  </si>
  <si>
    <t>神奈川県湯河原町</t>
  </si>
  <si>
    <t>01393</t>
  </si>
  <si>
    <t>014583</t>
  </si>
  <si>
    <t>福岡県久留米市</t>
  </si>
  <si>
    <t>014591</t>
  </si>
  <si>
    <t>三沢市</t>
  </si>
  <si>
    <t>福岡県篠栗町</t>
  </si>
  <si>
    <t>山梨県西桂町</t>
  </si>
  <si>
    <t>天塩町</t>
  </si>
  <si>
    <t>美瑛町</t>
  </si>
  <si>
    <t>075051</t>
  </si>
  <si>
    <t>北海道奈井江町</t>
  </si>
  <si>
    <t>192112</t>
  </si>
  <si>
    <t>平取町</t>
  </si>
  <si>
    <t>212199</t>
  </si>
  <si>
    <t>24208</t>
  </si>
  <si>
    <t>112313</t>
  </si>
  <si>
    <t>014605</t>
  </si>
  <si>
    <t>014621</t>
  </si>
  <si>
    <t>222119</t>
  </si>
  <si>
    <t>南富良野町</t>
  </si>
  <si>
    <t>314013</t>
  </si>
  <si>
    <t>和寒町</t>
  </si>
  <si>
    <t>014681</t>
  </si>
  <si>
    <t>立川市</t>
  </si>
  <si>
    <t>美深町</t>
  </si>
  <si>
    <t>甘楽町</t>
  </si>
  <si>
    <t>音威子府村</t>
  </si>
  <si>
    <t>06203</t>
  </si>
  <si>
    <t>八峰町</t>
  </si>
  <si>
    <t>014711</t>
  </si>
  <si>
    <t>御杖村</t>
  </si>
  <si>
    <t>204463</t>
  </si>
  <si>
    <t>403491</t>
  </si>
  <si>
    <t>016390</t>
  </si>
  <si>
    <t>大阪府堺市</t>
  </si>
  <si>
    <t>223255</t>
  </si>
  <si>
    <t>014818</t>
  </si>
  <si>
    <t>小平町</t>
  </si>
  <si>
    <t>024465</t>
  </si>
  <si>
    <t>34202</t>
  </si>
  <si>
    <t>015865</t>
  </si>
  <si>
    <t>徳島県上板町</t>
  </si>
  <si>
    <t>長野県南相木村</t>
  </si>
  <si>
    <t>194301</t>
  </si>
  <si>
    <t>羽幌町</t>
  </si>
  <si>
    <t>35201</t>
  </si>
  <si>
    <t>丸亀市</t>
  </si>
  <si>
    <t>473812</t>
  </si>
  <si>
    <t>063665</t>
  </si>
  <si>
    <t>幌延町</t>
  </si>
  <si>
    <t>014851</t>
  </si>
  <si>
    <t>01550</t>
  </si>
  <si>
    <t>白山市</t>
  </si>
  <si>
    <t>075612</t>
  </si>
  <si>
    <t>高浜市</t>
  </si>
  <si>
    <t>014877</t>
  </si>
  <si>
    <t>015113</t>
  </si>
  <si>
    <t>四万十町</t>
  </si>
  <si>
    <t>015121</t>
  </si>
  <si>
    <t>千代田区</t>
  </si>
  <si>
    <t>015130</t>
  </si>
  <si>
    <t>082023</t>
  </si>
  <si>
    <t>07481</t>
  </si>
  <si>
    <t>北海道豊頃町</t>
  </si>
  <si>
    <t>中標津町</t>
  </si>
  <si>
    <t>中頓別町</t>
  </si>
  <si>
    <t>山元町</t>
  </si>
  <si>
    <t>鹿児島県龍郷町</t>
  </si>
  <si>
    <t>広島県海田町</t>
  </si>
  <si>
    <t>群馬県榛東村</t>
  </si>
  <si>
    <t>123421</t>
  </si>
  <si>
    <t>静岡県袋井市</t>
  </si>
  <si>
    <t>神奈川県箱根町</t>
  </si>
  <si>
    <t>073679</t>
  </si>
  <si>
    <t>精華町</t>
  </si>
  <si>
    <t>015148</t>
  </si>
  <si>
    <t>石川県加賀市</t>
  </si>
  <si>
    <t>王滝村</t>
  </si>
  <si>
    <t>鹿児島県志布志市</t>
  </si>
  <si>
    <t>美幌町</t>
  </si>
  <si>
    <t>枝幸町</t>
  </si>
  <si>
    <t>高浜町</t>
  </si>
  <si>
    <t>243442</t>
  </si>
  <si>
    <t>015164</t>
  </si>
  <si>
    <t>26343</t>
  </si>
  <si>
    <t>豊富町</t>
  </si>
  <si>
    <t>岩手県西和賀町</t>
  </si>
  <si>
    <t>015172</t>
  </si>
  <si>
    <t>新潟県加茂市</t>
  </si>
  <si>
    <t>美郷町</t>
  </si>
  <si>
    <t>372021</t>
  </si>
  <si>
    <t>273414</t>
  </si>
  <si>
    <t>32441</t>
  </si>
  <si>
    <t>富加町</t>
  </si>
  <si>
    <t>礼文町</t>
  </si>
  <si>
    <t>04214</t>
  </si>
  <si>
    <t>234419</t>
  </si>
  <si>
    <t>御蔵島村</t>
  </si>
  <si>
    <t>015181</t>
  </si>
  <si>
    <t>016420</t>
  </si>
  <si>
    <t>福島県小野町</t>
  </si>
  <si>
    <t>前橋市</t>
  </si>
  <si>
    <t>015199</t>
  </si>
  <si>
    <t>栃木県</t>
  </si>
  <si>
    <t>長野県木祖村</t>
  </si>
  <si>
    <t>小清水町</t>
  </si>
  <si>
    <t>甲府市</t>
  </si>
  <si>
    <t>利尻富士町</t>
  </si>
  <si>
    <t>本宮市</t>
  </si>
  <si>
    <t>016446</t>
  </si>
  <si>
    <t>015202</t>
  </si>
  <si>
    <t>山形村</t>
  </si>
  <si>
    <t>082147</t>
  </si>
  <si>
    <t>015431</t>
  </si>
  <si>
    <t>日野町</t>
  </si>
  <si>
    <t>岡山県赤磐市</t>
  </si>
  <si>
    <t>燕市</t>
  </si>
  <si>
    <t>新冠町</t>
  </si>
  <si>
    <t>24204</t>
  </si>
  <si>
    <t>井原市</t>
  </si>
  <si>
    <t>22429</t>
  </si>
  <si>
    <t>舟形町</t>
  </si>
  <si>
    <t>173240</t>
  </si>
  <si>
    <t>015440</t>
  </si>
  <si>
    <t>355020</t>
  </si>
  <si>
    <t>09214</t>
  </si>
  <si>
    <t>斜里町</t>
  </si>
  <si>
    <t>静岡県御前崎市</t>
  </si>
  <si>
    <t>023621</t>
  </si>
  <si>
    <t>09208</t>
  </si>
  <si>
    <t>113263</t>
  </si>
  <si>
    <t>015466</t>
  </si>
  <si>
    <t>福岡県大任町</t>
  </si>
  <si>
    <t>272094</t>
  </si>
  <si>
    <t>33208</t>
  </si>
  <si>
    <t>越谷市</t>
  </si>
  <si>
    <t>清里町</t>
  </si>
  <si>
    <t>行橋市</t>
  </si>
  <si>
    <t>10525</t>
  </si>
  <si>
    <t>43505</t>
  </si>
  <si>
    <t>015491</t>
  </si>
  <si>
    <t>豊浦町</t>
  </si>
  <si>
    <t>尾花沢市</t>
  </si>
  <si>
    <t>182061</t>
  </si>
  <si>
    <t>06207</t>
  </si>
  <si>
    <t>訓子府町</t>
  </si>
  <si>
    <t>南砺市</t>
  </si>
  <si>
    <t>015504</t>
  </si>
  <si>
    <t>北海道中頓別町</t>
  </si>
  <si>
    <t>082325</t>
  </si>
  <si>
    <t>横手市</t>
  </si>
  <si>
    <t>音更町</t>
  </si>
  <si>
    <t>015521</t>
  </si>
  <si>
    <t>072028</t>
  </si>
  <si>
    <t>遠軽町</t>
  </si>
  <si>
    <t>福岡県苅田町</t>
  </si>
  <si>
    <t>015598</t>
  </si>
  <si>
    <t>09201</t>
  </si>
  <si>
    <t>興部町</t>
  </si>
  <si>
    <t>西興部村</t>
  </si>
  <si>
    <t>01345</t>
  </si>
  <si>
    <t>愛媛県</t>
  </si>
  <si>
    <t>015636</t>
  </si>
  <si>
    <t>015644</t>
  </si>
  <si>
    <t>064611</t>
  </si>
  <si>
    <t>佐渡市</t>
  </si>
  <si>
    <t>02303</t>
  </si>
  <si>
    <t>矢板市</t>
  </si>
  <si>
    <t>015717</t>
  </si>
  <si>
    <t>愛媛県西条市</t>
  </si>
  <si>
    <t>102032</t>
  </si>
  <si>
    <t>015750</t>
  </si>
  <si>
    <t>東京都江戸川区</t>
  </si>
  <si>
    <t>39304</t>
  </si>
  <si>
    <t>白老町</t>
  </si>
  <si>
    <t>埼玉県上尾市</t>
  </si>
  <si>
    <t>壱岐市</t>
  </si>
  <si>
    <t>08442</t>
  </si>
  <si>
    <t>033219</t>
  </si>
  <si>
    <t>192091</t>
  </si>
  <si>
    <t>本別町</t>
  </si>
  <si>
    <t>015814</t>
  </si>
  <si>
    <t>462187</t>
  </si>
  <si>
    <t>093017</t>
  </si>
  <si>
    <t>01214</t>
  </si>
  <si>
    <t>北海道豊浦町</t>
  </si>
  <si>
    <t>古河市</t>
  </si>
  <si>
    <t>太子町</t>
  </si>
  <si>
    <t>福岡県大野城市</t>
  </si>
  <si>
    <t>田舎館村</t>
  </si>
  <si>
    <t>安平町</t>
  </si>
  <si>
    <t>宮崎市</t>
  </si>
  <si>
    <t>153079</t>
  </si>
  <si>
    <t>42205</t>
  </si>
  <si>
    <t>川崎市</t>
  </si>
  <si>
    <t>072044</t>
  </si>
  <si>
    <t>むかわ町</t>
  </si>
  <si>
    <t>町田市</t>
  </si>
  <si>
    <t>063673</t>
  </si>
  <si>
    <t>うるま市</t>
  </si>
  <si>
    <t>27214</t>
  </si>
  <si>
    <t>016012</t>
  </si>
  <si>
    <t>千葉県柏市</t>
  </si>
  <si>
    <t>日高町</t>
  </si>
  <si>
    <t>加美町</t>
  </si>
  <si>
    <t>113018</t>
  </si>
  <si>
    <t>016098</t>
  </si>
  <si>
    <t>016021</t>
  </si>
  <si>
    <t>016071</t>
  </si>
  <si>
    <t>21215</t>
  </si>
  <si>
    <t>13223</t>
  </si>
  <si>
    <t>南相木村</t>
  </si>
  <si>
    <t>洲本市</t>
  </si>
  <si>
    <t>13308</t>
  </si>
  <si>
    <t>032069</t>
  </si>
  <si>
    <t>10204</t>
  </si>
  <si>
    <t>豊後大野市</t>
  </si>
  <si>
    <t>浦河町</t>
  </si>
  <si>
    <t>鳥取県大山町</t>
  </si>
  <si>
    <t>都城市</t>
  </si>
  <si>
    <t>092029</t>
  </si>
  <si>
    <t>112356</t>
  </si>
  <si>
    <t>016918</t>
  </si>
  <si>
    <t>092169</t>
  </si>
  <si>
    <t>11212</t>
  </si>
  <si>
    <t>364011</t>
  </si>
  <si>
    <t>03216</t>
  </si>
  <si>
    <t>07407</t>
  </si>
  <si>
    <t>福島県会津坂下町</t>
  </si>
  <si>
    <t>016080</t>
  </si>
  <si>
    <t>406082</t>
  </si>
  <si>
    <t>山都町</t>
  </si>
  <si>
    <t>熊本県相良村</t>
  </si>
  <si>
    <t>ときがわ町</t>
  </si>
  <si>
    <t>074641</t>
  </si>
  <si>
    <t>02205</t>
  </si>
  <si>
    <t>23209</t>
  </si>
  <si>
    <t>新ひだか町</t>
  </si>
  <si>
    <t>062014</t>
  </si>
  <si>
    <t>羅臼町</t>
  </si>
  <si>
    <t>23213</t>
  </si>
  <si>
    <t>西会津町</t>
  </si>
  <si>
    <t>山口県阿武町</t>
  </si>
  <si>
    <t>群馬県高山村</t>
  </si>
  <si>
    <t>宮城県柴田町</t>
  </si>
  <si>
    <t>13207</t>
  </si>
  <si>
    <t>016331</t>
  </si>
  <si>
    <t>筑後市</t>
  </si>
  <si>
    <t>上士幌町</t>
  </si>
  <si>
    <t>長野県箕輪町</t>
  </si>
  <si>
    <t>千葉県匝瑳市</t>
  </si>
  <si>
    <t>114651</t>
  </si>
  <si>
    <t>高畠町</t>
  </si>
  <si>
    <t>01401</t>
  </si>
  <si>
    <t>132071</t>
  </si>
  <si>
    <t>和歌山県紀の川市</t>
  </si>
  <si>
    <t>016349</t>
  </si>
  <si>
    <t>29342</t>
  </si>
  <si>
    <t>016357</t>
  </si>
  <si>
    <t>新得町</t>
  </si>
  <si>
    <t>04302</t>
  </si>
  <si>
    <t>252131</t>
  </si>
  <si>
    <t>芽室町</t>
  </si>
  <si>
    <t>東京都羽村市</t>
  </si>
  <si>
    <t>043249</t>
  </si>
  <si>
    <t>中札内村</t>
  </si>
  <si>
    <t>座間市</t>
  </si>
  <si>
    <t>更別村</t>
  </si>
  <si>
    <t>053686</t>
  </si>
  <si>
    <t>212172</t>
  </si>
  <si>
    <t>41423</t>
  </si>
  <si>
    <t>広尾町</t>
  </si>
  <si>
    <t>182052</t>
  </si>
  <si>
    <t>273660</t>
  </si>
  <si>
    <t>幕別町</t>
  </si>
  <si>
    <t>豊頃町</t>
  </si>
  <si>
    <t>茂木町</t>
  </si>
  <si>
    <t>浦幌町</t>
  </si>
  <si>
    <t>北海道雨竜町</t>
  </si>
  <si>
    <t>342041</t>
  </si>
  <si>
    <t>016616</t>
  </si>
  <si>
    <t>242098</t>
  </si>
  <si>
    <t>大船渡市</t>
  </si>
  <si>
    <t>11207</t>
  </si>
  <si>
    <t>082121</t>
  </si>
  <si>
    <t>稲沢市</t>
  </si>
  <si>
    <t>釧路町</t>
  </si>
  <si>
    <t>01463</t>
  </si>
  <si>
    <t>402109</t>
  </si>
  <si>
    <t>016624</t>
  </si>
  <si>
    <t>東京都新島村</t>
  </si>
  <si>
    <t>074446</t>
  </si>
  <si>
    <t>長野県諏訪市</t>
  </si>
  <si>
    <t>湯沢市</t>
  </si>
  <si>
    <t>厚岸町</t>
  </si>
  <si>
    <t>浜中町</t>
  </si>
  <si>
    <t>023817</t>
  </si>
  <si>
    <t>指宿市</t>
  </si>
  <si>
    <t>茨城町</t>
  </si>
  <si>
    <t>標茶町</t>
  </si>
  <si>
    <t>082228</t>
  </si>
  <si>
    <t>宇治市</t>
  </si>
  <si>
    <t>09407</t>
  </si>
  <si>
    <t>10443</t>
  </si>
  <si>
    <t>富谷市</t>
    <rPh sb="2" eb="3">
      <t>シ</t>
    </rPh>
    <phoneticPr fontId="28"/>
  </si>
  <si>
    <t>016659</t>
  </si>
  <si>
    <t>弟子屈町</t>
  </si>
  <si>
    <t>鶴居村</t>
  </si>
  <si>
    <t>群馬県高崎市</t>
  </si>
  <si>
    <t>大仙市</t>
  </si>
  <si>
    <t>016926</t>
  </si>
  <si>
    <t>朝日町</t>
  </si>
  <si>
    <t>氷川町</t>
  </si>
  <si>
    <t>221007</t>
  </si>
  <si>
    <t>185019</t>
  </si>
  <si>
    <t>016934</t>
  </si>
  <si>
    <t>標津町</t>
  </si>
  <si>
    <t>沖縄県大宜味村</t>
  </si>
  <si>
    <t>徳島県吉野川市</t>
  </si>
  <si>
    <t>023841</t>
  </si>
  <si>
    <t>青森県</t>
  </si>
  <si>
    <t>滋賀県甲賀市</t>
  </si>
  <si>
    <t>075418</t>
  </si>
  <si>
    <t>40602</t>
  </si>
  <si>
    <t>152111</t>
  </si>
  <si>
    <t>藤崎町</t>
  </si>
  <si>
    <t>富士市</t>
  </si>
  <si>
    <t>11346</t>
  </si>
  <si>
    <t>青森市</t>
  </si>
  <si>
    <t>23217</t>
  </si>
  <si>
    <t>092142</t>
  </si>
  <si>
    <t>302066</t>
  </si>
  <si>
    <t>山形県三川町</t>
  </si>
  <si>
    <t>024066</t>
  </si>
  <si>
    <t>弘前市</t>
  </si>
  <si>
    <t>平川市</t>
  </si>
  <si>
    <t>08564</t>
  </si>
  <si>
    <t>黒石市</t>
  </si>
  <si>
    <t>登米市</t>
  </si>
  <si>
    <t>三川町</t>
  </si>
  <si>
    <t>04401</t>
  </si>
  <si>
    <t>08208</t>
  </si>
  <si>
    <t>222224</t>
  </si>
  <si>
    <t>112194</t>
  </si>
  <si>
    <t>08309</t>
  </si>
  <si>
    <t>13109</t>
  </si>
  <si>
    <t>下野市</t>
  </si>
  <si>
    <t>神栖市</t>
  </si>
  <si>
    <t>埼玉県坂戸市</t>
  </si>
  <si>
    <t>07541</t>
  </si>
  <si>
    <t>022039</t>
  </si>
  <si>
    <t>27229</t>
  </si>
  <si>
    <t>香取市</t>
  </si>
  <si>
    <t>11238</t>
  </si>
  <si>
    <t>21000</t>
  </si>
  <si>
    <t>412104</t>
  </si>
  <si>
    <t>八戸市</t>
  </si>
  <si>
    <t>神奈川県相模原市</t>
  </si>
  <si>
    <t>022055</t>
  </si>
  <si>
    <t>063622</t>
  </si>
  <si>
    <t>五所川原市</t>
  </si>
  <si>
    <t>46468</t>
  </si>
  <si>
    <t>普代村</t>
  </si>
  <si>
    <t>294535</t>
  </si>
  <si>
    <t>062138</t>
  </si>
  <si>
    <t>01586</t>
  </si>
  <si>
    <t>43441</t>
  </si>
  <si>
    <t>022063</t>
  </si>
  <si>
    <t>矢巾町</t>
  </si>
  <si>
    <t>栃木県さくら市</t>
  </si>
  <si>
    <t>つがる市</t>
  </si>
  <si>
    <t>長瀞町</t>
  </si>
  <si>
    <t>023019</t>
  </si>
  <si>
    <t>023043</t>
  </si>
  <si>
    <t>東京都日の出町</t>
  </si>
  <si>
    <t>千代田町</t>
  </si>
  <si>
    <t>053279</t>
  </si>
  <si>
    <t>南小国町</t>
  </si>
  <si>
    <t>鳥取県倉吉市</t>
  </si>
  <si>
    <t>外ヶ浜町</t>
  </si>
  <si>
    <t>432041</t>
  </si>
  <si>
    <t>岐阜県養老町</t>
  </si>
  <si>
    <t>202061</t>
  </si>
  <si>
    <t>平戸市</t>
  </si>
  <si>
    <t>鰺ヶ沢町</t>
  </si>
  <si>
    <t>023434</t>
  </si>
  <si>
    <t>埼玉県狭山市</t>
  </si>
  <si>
    <t>足利市</t>
  </si>
  <si>
    <t>泉大津市</t>
  </si>
  <si>
    <t>08220</t>
  </si>
  <si>
    <t>愛知県東海市</t>
  </si>
  <si>
    <t>飯綱町</t>
  </si>
  <si>
    <t>074616</t>
  </si>
  <si>
    <t>松田町</t>
  </si>
  <si>
    <t>河津町</t>
  </si>
  <si>
    <t>西目屋村</t>
  </si>
  <si>
    <t>052124</t>
  </si>
  <si>
    <t>023612</t>
  </si>
  <si>
    <t>北上市</t>
  </si>
  <si>
    <t>塩竈市</t>
  </si>
  <si>
    <t>長野県原村</t>
  </si>
  <si>
    <t>白子町</t>
  </si>
  <si>
    <t>023671</t>
  </si>
  <si>
    <t>板柳町</t>
  </si>
  <si>
    <t>075451</t>
  </si>
  <si>
    <t>362026</t>
  </si>
  <si>
    <t>023876</t>
  </si>
  <si>
    <t>秋田市</t>
  </si>
  <si>
    <t>土佐市</t>
  </si>
  <si>
    <t>204072</t>
  </si>
  <si>
    <t>024015</t>
  </si>
  <si>
    <t>上市町</t>
  </si>
  <si>
    <t>埼玉県嵐山町</t>
  </si>
  <si>
    <t>野辺地町</t>
  </si>
  <si>
    <t>上峰町</t>
  </si>
  <si>
    <t>035033</t>
  </si>
  <si>
    <t>飛島村</t>
  </si>
  <si>
    <t>七戸町</t>
  </si>
  <si>
    <t>23302</t>
  </si>
  <si>
    <t>024082</t>
  </si>
  <si>
    <t>南相馬市</t>
  </si>
  <si>
    <t>東北町</t>
  </si>
  <si>
    <t>024121</t>
  </si>
  <si>
    <t>古賀市</t>
  </si>
  <si>
    <t>234451</t>
  </si>
  <si>
    <t>西川町</t>
  </si>
  <si>
    <t>01633</t>
  </si>
  <si>
    <t>広陵町</t>
  </si>
  <si>
    <t>長野県松本市</t>
  </si>
  <si>
    <t>宜野座村</t>
  </si>
  <si>
    <t>阿南町</t>
  </si>
  <si>
    <t>26209</t>
  </si>
  <si>
    <t>大田区</t>
  </si>
  <si>
    <t>024252</t>
  </si>
  <si>
    <t>462039</t>
  </si>
  <si>
    <t>湯梨浜町</t>
  </si>
  <si>
    <t>福井県</t>
  </si>
  <si>
    <t>色麻町</t>
  </si>
  <si>
    <t>024261</t>
  </si>
  <si>
    <t>114421</t>
  </si>
  <si>
    <t>十日町市</t>
  </si>
  <si>
    <t>佐井村</t>
  </si>
  <si>
    <t>三戸町</t>
  </si>
  <si>
    <t>406465</t>
  </si>
  <si>
    <t>田野町</t>
  </si>
  <si>
    <t>14401</t>
  </si>
  <si>
    <t>024457</t>
  </si>
  <si>
    <t>374041</t>
  </si>
  <si>
    <t>南部町</t>
  </si>
  <si>
    <t>熊本県山鹿市</t>
  </si>
  <si>
    <t>河北町</t>
  </si>
  <si>
    <t>24000</t>
  </si>
  <si>
    <t>階上町</t>
  </si>
  <si>
    <t>20452</t>
  </si>
  <si>
    <t>桑折町</t>
  </si>
  <si>
    <t>常総市</t>
  </si>
  <si>
    <t>024503</t>
  </si>
  <si>
    <t>174637</t>
  </si>
  <si>
    <t>10211</t>
  </si>
  <si>
    <t>202177</t>
  </si>
  <si>
    <t>千葉県</t>
  </si>
  <si>
    <t>下妻市</t>
  </si>
  <si>
    <t>433683</t>
  </si>
  <si>
    <t>032018</t>
  </si>
  <si>
    <t>立山町</t>
  </si>
  <si>
    <t>岩手県</t>
  </si>
  <si>
    <t>吉富町</t>
  </si>
  <si>
    <t>盛岡市</t>
  </si>
  <si>
    <t>032026</t>
  </si>
  <si>
    <t>鶴岡市</t>
  </si>
  <si>
    <t>北名古屋市</t>
  </si>
  <si>
    <t>263435</t>
  </si>
  <si>
    <t>山形県大蔵村</t>
  </si>
  <si>
    <t>白川村</t>
  </si>
  <si>
    <t>032051</t>
  </si>
  <si>
    <t>043613</t>
  </si>
  <si>
    <t>44203</t>
  </si>
  <si>
    <t>363839</t>
  </si>
  <si>
    <t>花巻市</t>
  </si>
  <si>
    <t>233021</t>
  </si>
  <si>
    <t>38202</t>
  </si>
  <si>
    <t>032077</t>
  </si>
  <si>
    <t>402214</t>
  </si>
  <si>
    <t>04424</t>
  </si>
  <si>
    <t>033227</t>
  </si>
  <si>
    <t>東京都中央区</t>
  </si>
  <si>
    <t>遠野市</t>
  </si>
  <si>
    <t>奈良市</t>
  </si>
  <si>
    <t>上三川町</t>
  </si>
  <si>
    <t>23235</t>
  </si>
  <si>
    <t>一関市</t>
  </si>
  <si>
    <t>032107</t>
  </si>
  <si>
    <t>香春町</t>
  </si>
  <si>
    <t>神奈川県伊勢原市</t>
  </si>
  <si>
    <t>陸前高田市</t>
  </si>
  <si>
    <t>西予市</t>
  </si>
  <si>
    <t>奄美市</t>
  </si>
  <si>
    <t>兵庫県神河町</t>
  </si>
  <si>
    <t>032131</t>
  </si>
  <si>
    <t>112330</t>
  </si>
  <si>
    <t>二戸市</t>
  </si>
  <si>
    <t>豊中市</t>
  </si>
  <si>
    <t>032140</t>
  </si>
  <si>
    <t>01469</t>
  </si>
  <si>
    <t>八幡平市</t>
  </si>
  <si>
    <t>伊勢市</t>
  </si>
  <si>
    <t>小千谷市</t>
  </si>
  <si>
    <t>112020</t>
  </si>
  <si>
    <t>232271</t>
  </si>
  <si>
    <t>01212</t>
  </si>
  <si>
    <t>032158</t>
  </si>
  <si>
    <t>054631</t>
  </si>
  <si>
    <t>奥州市</t>
  </si>
  <si>
    <t>124273</t>
  </si>
  <si>
    <t>塩谷町</t>
  </si>
  <si>
    <t>03202</t>
  </si>
  <si>
    <t>423912</t>
  </si>
  <si>
    <t>342157</t>
  </si>
  <si>
    <t>033014</t>
  </si>
  <si>
    <t>雫石町</t>
  </si>
  <si>
    <t>岩手町</t>
  </si>
  <si>
    <t>能登町</t>
  </si>
  <si>
    <t>山梨市</t>
  </si>
  <si>
    <t>紫波町</t>
  </si>
  <si>
    <t>444626</t>
  </si>
  <si>
    <t>武蔵村山市</t>
  </si>
  <si>
    <t>徳島県藍住町</t>
  </si>
  <si>
    <t>044211</t>
  </si>
  <si>
    <t>21521</t>
  </si>
  <si>
    <t>033669</t>
  </si>
  <si>
    <t>上小阿仁村</t>
  </si>
  <si>
    <t>263672</t>
  </si>
  <si>
    <t>東温市</t>
  </si>
  <si>
    <t>05202</t>
  </si>
  <si>
    <t>西和賀町</t>
  </si>
  <si>
    <t>三春町</t>
  </si>
  <si>
    <t>034029</t>
  </si>
  <si>
    <t>高槻市</t>
  </si>
  <si>
    <t>古座川町</t>
  </si>
  <si>
    <t>075043</t>
  </si>
  <si>
    <t>愛南町</t>
  </si>
  <si>
    <t>173860</t>
  </si>
  <si>
    <t>奈良県大和郡山市</t>
  </si>
  <si>
    <t>143421</t>
  </si>
  <si>
    <t>平泉町</t>
  </si>
  <si>
    <t>東成瀬村</t>
  </si>
  <si>
    <t>山梨県</t>
  </si>
  <si>
    <t>群馬県上野村</t>
  </si>
  <si>
    <t>山形県河北町</t>
  </si>
  <si>
    <t>印西市</t>
  </si>
  <si>
    <t>034410</t>
  </si>
  <si>
    <t>住田町</t>
  </si>
  <si>
    <t>082252</t>
  </si>
  <si>
    <t>16209</t>
  </si>
  <si>
    <t>232246</t>
  </si>
  <si>
    <t>034835</t>
  </si>
  <si>
    <t>奈良県山添村</t>
  </si>
  <si>
    <t>034843</t>
  </si>
  <si>
    <t>静岡県菊川市</t>
  </si>
  <si>
    <t>073229</t>
  </si>
  <si>
    <t>434841</t>
  </si>
  <si>
    <t>田野畑村</t>
  </si>
  <si>
    <t>中能登町</t>
  </si>
  <si>
    <t>092088</t>
  </si>
  <si>
    <t>034851</t>
  </si>
  <si>
    <t>035017</t>
  </si>
  <si>
    <t>姫路市</t>
  </si>
  <si>
    <t>九戸村</t>
  </si>
  <si>
    <t>035076</t>
  </si>
  <si>
    <t>035246</t>
  </si>
  <si>
    <t>15224</t>
  </si>
  <si>
    <t>一戸町</t>
  </si>
  <si>
    <t>北海道夕張市</t>
  </si>
  <si>
    <t>仙台市</t>
  </si>
  <si>
    <t>御宿町</t>
  </si>
  <si>
    <t>島根県</t>
  </si>
  <si>
    <t>042021</t>
  </si>
  <si>
    <t>石巻市</t>
  </si>
  <si>
    <t>長野県茅野市</t>
  </si>
  <si>
    <t>富山県氷見市</t>
  </si>
  <si>
    <t>042056</t>
  </si>
  <si>
    <t>01544</t>
  </si>
  <si>
    <t>気仙沼市</t>
  </si>
  <si>
    <t>岬町</t>
  </si>
  <si>
    <t>01454</t>
  </si>
  <si>
    <t>042064</t>
  </si>
  <si>
    <t>白石市</t>
  </si>
  <si>
    <t>10203</t>
  </si>
  <si>
    <t>212156</t>
  </si>
  <si>
    <t>昭和村</t>
  </si>
  <si>
    <t>福岡県飯塚市</t>
  </si>
  <si>
    <t>福島県新地町</t>
  </si>
  <si>
    <t>40402</t>
  </si>
  <si>
    <t>193844</t>
  </si>
  <si>
    <t>つるぎ町</t>
  </si>
  <si>
    <t>042072</t>
  </si>
  <si>
    <t>福岡県中間市</t>
  </si>
  <si>
    <t>鳥取県若桜町</t>
  </si>
  <si>
    <t>名取市</t>
  </si>
  <si>
    <t>042081</t>
  </si>
  <si>
    <t>042099</t>
  </si>
  <si>
    <t>砥部町</t>
  </si>
  <si>
    <t>465259</t>
  </si>
  <si>
    <t>明和町</t>
  </si>
  <si>
    <t>40225</t>
  </si>
  <si>
    <t>多賀城市</t>
  </si>
  <si>
    <t>01487</t>
  </si>
  <si>
    <t>日立市</t>
  </si>
  <si>
    <t>042111</t>
  </si>
  <si>
    <t>女川町</t>
  </si>
  <si>
    <t>042129</t>
  </si>
  <si>
    <t>042137</t>
  </si>
  <si>
    <t>063011</t>
  </si>
  <si>
    <t>112399</t>
  </si>
  <si>
    <t>06428</t>
  </si>
  <si>
    <t>北海道遠別町</t>
  </si>
  <si>
    <t>栗原市</t>
  </si>
  <si>
    <t>152269</t>
  </si>
  <si>
    <t>063231</t>
  </si>
  <si>
    <t>01210</t>
  </si>
  <si>
    <t>長野県坂城町</t>
  </si>
  <si>
    <t>福島県本宮市</t>
  </si>
  <si>
    <t>12223</t>
  </si>
  <si>
    <t>103845</t>
  </si>
  <si>
    <t>東洋町</t>
  </si>
  <si>
    <t>121002</t>
  </si>
  <si>
    <t>北海道江別市</t>
  </si>
  <si>
    <t>大崎市</t>
  </si>
  <si>
    <t>廿日市市</t>
  </si>
  <si>
    <t>小金井市</t>
  </si>
  <si>
    <t>04421</t>
  </si>
  <si>
    <t>043010</t>
  </si>
  <si>
    <t>252026</t>
  </si>
  <si>
    <t>佐賀県嬉野市</t>
  </si>
  <si>
    <t>小海町</t>
  </si>
  <si>
    <t>三豊市</t>
  </si>
  <si>
    <t>島根県益田市</t>
  </si>
  <si>
    <t>国分寺市</t>
  </si>
  <si>
    <t>043028</t>
  </si>
  <si>
    <t>七ヶ宿町</t>
  </si>
  <si>
    <t>20451</t>
  </si>
  <si>
    <t>043214</t>
  </si>
  <si>
    <t>053660</t>
  </si>
  <si>
    <t>10464</t>
  </si>
  <si>
    <t>岩手県八幡平市</t>
  </si>
  <si>
    <t>鶴ヶ島市</t>
  </si>
  <si>
    <t>吉野町</t>
  </si>
  <si>
    <t>063614</t>
  </si>
  <si>
    <t>大河原町</t>
  </si>
  <si>
    <t>043222</t>
  </si>
  <si>
    <t>075442</t>
  </si>
  <si>
    <t>01236</t>
  </si>
  <si>
    <t>村田町</t>
  </si>
  <si>
    <t>沖縄県名護市</t>
  </si>
  <si>
    <t>064017</t>
  </si>
  <si>
    <t>043231</t>
  </si>
  <si>
    <t>三重県紀宝町</t>
  </si>
  <si>
    <t>柴田町</t>
  </si>
  <si>
    <t>東村</t>
  </si>
  <si>
    <t>212121</t>
  </si>
  <si>
    <t>桐生市</t>
  </si>
  <si>
    <t>飯舘村</t>
  </si>
  <si>
    <t>長浜市</t>
  </si>
  <si>
    <t>11408</t>
  </si>
  <si>
    <t>川崎町</t>
  </si>
  <si>
    <t>043419</t>
  </si>
  <si>
    <t>藤沢市</t>
  </si>
  <si>
    <t>20430</t>
  </si>
  <si>
    <t>丸森町</t>
  </si>
  <si>
    <t>西ノ島町</t>
  </si>
  <si>
    <t>040002</t>
  </si>
  <si>
    <t>亘理町</t>
  </si>
  <si>
    <t>茨城県</t>
  </si>
  <si>
    <t>093432</t>
  </si>
  <si>
    <t>千葉県御宿町</t>
  </si>
  <si>
    <t>043621</t>
  </si>
  <si>
    <t>044016</t>
  </si>
  <si>
    <t>072095</t>
  </si>
  <si>
    <t>南牧村</t>
  </si>
  <si>
    <t>074462</t>
  </si>
  <si>
    <t>奈良県天川村</t>
  </si>
  <si>
    <t>12424</t>
  </si>
  <si>
    <t>七ヶ浜町</t>
  </si>
  <si>
    <t>三島市</t>
  </si>
  <si>
    <t>大和町</t>
  </si>
  <si>
    <t>高原町</t>
  </si>
  <si>
    <t>大阪府大阪市</t>
  </si>
  <si>
    <t>044229</t>
  </si>
  <si>
    <t>岩手県山田町</t>
  </si>
  <si>
    <t>嬬恋村</t>
  </si>
  <si>
    <t>大郷町</t>
  </si>
  <si>
    <t>三重県津市</t>
  </si>
  <si>
    <t>大衡村</t>
  </si>
  <si>
    <t>塙町</t>
  </si>
  <si>
    <t>082236</t>
  </si>
  <si>
    <t>143847</t>
  </si>
  <si>
    <t>044458</t>
  </si>
  <si>
    <t>122068</t>
  </si>
  <si>
    <t>大石田町</t>
  </si>
  <si>
    <t>045012</t>
  </si>
  <si>
    <t>20407</t>
  </si>
  <si>
    <t>104213</t>
  </si>
  <si>
    <t>涌谷町</t>
  </si>
  <si>
    <t>303046</t>
  </si>
  <si>
    <t>154610</t>
  </si>
  <si>
    <t>082104</t>
  </si>
  <si>
    <t>045055</t>
  </si>
  <si>
    <t>33212</t>
  </si>
  <si>
    <t>213624</t>
  </si>
  <si>
    <t>杵築市</t>
  </si>
  <si>
    <t>美里町</t>
  </si>
  <si>
    <t>下関市</t>
  </si>
  <si>
    <t>045811</t>
  </si>
  <si>
    <t>162078</t>
  </si>
  <si>
    <t>083097</t>
  </si>
  <si>
    <t>宮城県美里町</t>
  </si>
  <si>
    <t>13303</t>
  </si>
  <si>
    <t>真室川町</t>
  </si>
  <si>
    <t>133035</t>
  </si>
  <si>
    <t>052141</t>
  </si>
  <si>
    <t>南三陸町</t>
  </si>
  <si>
    <t>津南町</t>
  </si>
  <si>
    <t>草加市</t>
  </si>
  <si>
    <t>北海道美幌町</t>
  </si>
  <si>
    <t>いの町</t>
  </si>
  <si>
    <t>104281</t>
  </si>
  <si>
    <t>324485</t>
  </si>
  <si>
    <t>29442</t>
  </si>
  <si>
    <t>勝山市</t>
  </si>
  <si>
    <t>喜多方市</t>
  </si>
  <si>
    <t>糸満市</t>
  </si>
  <si>
    <t>福島県広野町</t>
  </si>
  <si>
    <t>大江町</t>
  </si>
  <si>
    <t>甲賀市</t>
  </si>
  <si>
    <t>052019</t>
  </si>
  <si>
    <t>073687</t>
  </si>
  <si>
    <t>214019</t>
  </si>
  <si>
    <t>埼玉県秩父市</t>
  </si>
  <si>
    <t>秋田県</t>
  </si>
  <si>
    <t>322016</t>
  </si>
  <si>
    <t>172111</t>
  </si>
  <si>
    <t>01304</t>
  </si>
  <si>
    <t>052027</t>
  </si>
  <si>
    <t>392111</t>
  </si>
  <si>
    <t>46482</t>
  </si>
  <si>
    <t>343072</t>
  </si>
  <si>
    <t>能代市</t>
  </si>
  <si>
    <t>大分県日田市</t>
  </si>
  <si>
    <t>143626</t>
  </si>
  <si>
    <t>332160</t>
  </si>
  <si>
    <t>11227</t>
  </si>
  <si>
    <t>052035</t>
  </si>
  <si>
    <t>大館市</t>
  </si>
  <si>
    <t>303828</t>
  </si>
  <si>
    <t>052060</t>
  </si>
  <si>
    <t>290009</t>
  </si>
  <si>
    <t>01436</t>
  </si>
  <si>
    <t>075434</t>
  </si>
  <si>
    <t>404489</t>
  </si>
  <si>
    <t>406023</t>
  </si>
  <si>
    <t>群馬県明和町</t>
  </si>
  <si>
    <t>052078</t>
  </si>
  <si>
    <t>土佐清水市</t>
  </si>
  <si>
    <t>寒河江市</t>
  </si>
  <si>
    <t>大阪府交野市</t>
  </si>
  <si>
    <t>052094</t>
  </si>
  <si>
    <t>282243</t>
  </si>
  <si>
    <t>杉戸町</t>
  </si>
  <si>
    <t>22461</t>
  </si>
  <si>
    <t>052108</t>
  </si>
  <si>
    <t>243418</t>
  </si>
  <si>
    <t>神川町</t>
  </si>
  <si>
    <t>浪江町</t>
  </si>
  <si>
    <t>川越町</t>
  </si>
  <si>
    <t>052116</t>
  </si>
  <si>
    <t>瀬戸市</t>
  </si>
  <si>
    <t>福島県只見町</t>
  </si>
  <si>
    <t>潟上市</t>
  </si>
  <si>
    <t>神奈川県開成町</t>
  </si>
  <si>
    <t>052132</t>
  </si>
  <si>
    <t>202037</t>
  </si>
  <si>
    <t>北秋田市</t>
  </si>
  <si>
    <t>愛知県東郷町</t>
  </si>
  <si>
    <t>広野町</t>
  </si>
  <si>
    <t>宮城県大郷町</t>
  </si>
  <si>
    <t>22205</t>
  </si>
  <si>
    <t>473545</t>
  </si>
  <si>
    <t>にかほ市</t>
  </si>
  <si>
    <t>八千代町</t>
  </si>
  <si>
    <t>052159</t>
  </si>
  <si>
    <t>27202</t>
  </si>
  <si>
    <t>富士河口湖町</t>
  </si>
  <si>
    <t>28210</t>
  </si>
  <si>
    <t>053031</t>
  </si>
  <si>
    <t>08235</t>
  </si>
  <si>
    <t>小坂町</t>
  </si>
  <si>
    <t>11216</t>
  </si>
  <si>
    <t>三種町</t>
  </si>
  <si>
    <t>大和高田市</t>
  </si>
  <si>
    <t>13215</t>
  </si>
  <si>
    <t>053465</t>
  </si>
  <si>
    <t>401307</t>
  </si>
  <si>
    <t>122106</t>
  </si>
  <si>
    <t>香川県多度津町</t>
  </si>
  <si>
    <t>29344</t>
  </si>
  <si>
    <t>172031</t>
  </si>
  <si>
    <t>阿蘇市</t>
  </si>
  <si>
    <t>472093</t>
  </si>
  <si>
    <t>青森県大鰐町</t>
  </si>
  <si>
    <t>藤里町</t>
  </si>
  <si>
    <t>島根県津和野町</t>
  </si>
  <si>
    <t>富里市</t>
  </si>
  <si>
    <t>福岡県北九州市</t>
  </si>
  <si>
    <t>豊丘村</t>
  </si>
  <si>
    <t>北海道中富良野町</t>
  </si>
  <si>
    <t>053481</t>
  </si>
  <si>
    <t>宮城県松島町</t>
  </si>
  <si>
    <t>五城目町</t>
  </si>
  <si>
    <t>北海道旭川市</t>
  </si>
  <si>
    <t>熱海市</t>
  </si>
  <si>
    <t>373869</t>
  </si>
  <si>
    <t>39387</t>
  </si>
  <si>
    <t>井川町</t>
  </si>
  <si>
    <t>054348</t>
  </si>
  <si>
    <t>山形県</t>
  </si>
  <si>
    <t>336238</t>
  </si>
  <si>
    <t>岩手県一関市</t>
  </si>
  <si>
    <t>36203</t>
  </si>
  <si>
    <t>062022</t>
  </si>
  <si>
    <t>072117</t>
  </si>
  <si>
    <t>454419</t>
  </si>
  <si>
    <t>44207</t>
  </si>
  <si>
    <t>米沢市</t>
  </si>
  <si>
    <t>新座市</t>
  </si>
  <si>
    <t>10521</t>
  </si>
  <si>
    <t>072052</t>
  </si>
  <si>
    <t>104434</t>
  </si>
  <si>
    <t>363014</t>
  </si>
  <si>
    <t>062049</t>
  </si>
  <si>
    <t>酒田市</t>
  </si>
  <si>
    <t>塩尻市</t>
  </si>
  <si>
    <t>板倉町</t>
  </si>
  <si>
    <t>新庄市</t>
  </si>
  <si>
    <t>122327</t>
  </si>
  <si>
    <t>062103</t>
  </si>
  <si>
    <t>454044</t>
  </si>
  <si>
    <t>湧水町</t>
  </si>
  <si>
    <t>01405</t>
  </si>
  <si>
    <t>大阪府和泉市</t>
  </si>
  <si>
    <t>41345</t>
  </si>
  <si>
    <t>11222</t>
  </si>
  <si>
    <t>062073</t>
  </si>
  <si>
    <t>岩手県一戸町</t>
  </si>
  <si>
    <t>12349</t>
  </si>
  <si>
    <t>上山市</t>
  </si>
  <si>
    <t>28220</t>
  </si>
  <si>
    <t>272183</t>
  </si>
  <si>
    <t>三重県熊野市</t>
  </si>
  <si>
    <t>062081</t>
  </si>
  <si>
    <t>084476</t>
  </si>
  <si>
    <t>尾張旭市</t>
  </si>
  <si>
    <t>魚津市</t>
  </si>
  <si>
    <t>北海道浦幌町</t>
  </si>
  <si>
    <t>双葉町</t>
  </si>
  <si>
    <t>47311</t>
  </si>
  <si>
    <t>村山市</t>
  </si>
  <si>
    <t>363421</t>
  </si>
  <si>
    <t>26205</t>
  </si>
  <si>
    <t>202151</t>
  </si>
  <si>
    <t>館山市</t>
  </si>
  <si>
    <t>池田市</t>
  </si>
  <si>
    <t>愛知県知多市</t>
  </si>
  <si>
    <t>27100</t>
  </si>
  <si>
    <t>104442</t>
  </si>
  <si>
    <t>062090</t>
  </si>
  <si>
    <t>天童市</t>
  </si>
  <si>
    <t>新潟県湯沢町</t>
  </si>
  <si>
    <t>062111</t>
  </si>
  <si>
    <t>東根市</t>
  </si>
  <si>
    <t>24324</t>
  </si>
  <si>
    <t>山辺町</t>
  </si>
  <si>
    <t>244619</t>
  </si>
  <si>
    <t>232360</t>
  </si>
  <si>
    <t>高山村</t>
  </si>
  <si>
    <t>462195</t>
  </si>
  <si>
    <t>063029</t>
  </si>
  <si>
    <t>椎葉村</t>
  </si>
  <si>
    <t>105228</t>
  </si>
  <si>
    <t>235628</t>
  </si>
  <si>
    <t>322067</t>
  </si>
  <si>
    <t>中山町</t>
  </si>
  <si>
    <t>29206</t>
  </si>
  <si>
    <t>063215</t>
  </si>
  <si>
    <t>東久留米市</t>
  </si>
  <si>
    <t>131237</t>
  </si>
  <si>
    <t>063240</t>
  </si>
  <si>
    <t>03482</t>
  </si>
  <si>
    <t>美咲町</t>
  </si>
  <si>
    <t>多度津町</t>
  </si>
  <si>
    <t>063410</t>
  </si>
  <si>
    <t>千葉県多古町</t>
  </si>
  <si>
    <t>北海道池田町</t>
  </si>
  <si>
    <t>金山町</t>
  </si>
  <si>
    <t>新潟県関川村</t>
  </si>
  <si>
    <t>303909</t>
  </si>
  <si>
    <t>063631</t>
  </si>
  <si>
    <t>25214</t>
  </si>
  <si>
    <t>232050</t>
  </si>
  <si>
    <t>063649</t>
  </si>
  <si>
    <t>154059</t>
  </si>
  <si>
    <t>063657</t>
  </si>
  <si>
    <t>東員町</t>
  </si>
  <si>
    <t>川北町</t>
  </si>
  <si>
    <t>国見町</t>
  </si>
  <si>
    <t>戸沢村</t>
  </si>
  <si>
    <t>063819</t>
  </si>
  <si>
    <t>青森県三戸町</t>
  </si>
  <si>
    <t>073016</t>
  </si>
  <si>
    <t>063827</t>
  </si>
  <si>
    <t>川西町</t>
  </si>
  <si>
    <t>212202</t>
  </si>
  <si>
    <t>小国町</t>
  </si>
  <si>
    <t>渋川市</t>
  </si>
  <si>
    <t>064025</t>
  </si>
  <si>
    <t>京都府久御山町</t>
  </si>
  <si>
    <t>白鷹町</t>
  </si>
  <si>
    <t>082341</t>
  </si>
  <si>
    <t>064033</t>
  </si>
  <si>
    <t>庄内町</t>
  </si>
  <si>
    <t>112127</t>
  </si>
  <si>
    <t>遊佐町</t>
  </si>
  <si>
    <t>北杜市</t>
  </si>
  <si>
    <t>三原市</t>
  </si>
  <si>
    <t>232289</t>
  </si>
  <si>
    <t>473286</t>
  </si>
  <si>
    <t>072010</t>
  </si>
  <si>
    <t>福島市</t>
  </si>
  <si>
    <t>中種子町</t>
  </si>
  <si>
    <t>愛知県美浜町</t>
  </si>
  <si>
    <t>122203</t>
  </si>
  <si>
    <t>082295</t>
  </si>
  <si>
    <t>363871</t>
  </si>
  <si>
    <t>072036</t>
  </si>
  <si>
    <t>334235</t>
  </si>
  <si>
    <t>茨城県鹿嶋市</t>
  </si>
  <si>
    <t>304247</t>
  </si>
  <si>
    <t>岡山県倉敷市</t>
  </si>
  <si>
    <t>郡山市</t>
  </si>
  <si>
    <t>美浦村</t>
  </si>
  <si>
    <t>いわき市</t>
  </si>
  <si>
    <t>075035</t>
  </si>
  <si>
    <t>稲敷市</t>
  </si>
  <si>
    <t>出雲崎町</t>
  </si>
  <si>
    <t>白河市</t>
  </si>
  <si>
    <t>雲仙市</t>
  </si>
  <si>
    <t>北海道京極町</t>
  </si>
  <si>
    <t>453820</t>
  </si>
  <si>
    <t>長野市</t>
  </si>
  <si>
    <t>042161</t>
  </si>
  <si>
    <t>日進市</t>
  </si>
  <si>
    <t>01549</t>
  </si>
  <si>
    <t>福島県北塩原村</t>
  </si>
  <si>
    <t>須賀川市</t>
  </si>
  <si>
    <t>神奈川県大井町</t>
  </si>
  <si>
    <t>千葉県南房総市</t>
  </si>
  <si>
    <t>宮城県丸森町</t>
  </si>
  <si>
    <t>19346</t>
  </si>
  <si>
    <t>10523</t>
  </si>
  <si>
    <t>072087</t>
  </si>
  <si>
    <t>鹿児島県西之表市</t>
  </si>
  <si>
    <t>佐賀県吉野ヶ里町</t>
  </si>
  <si>
    <t>072125</t>
  </si>
  <si>
    <t>新潟市</t>
  </si>
  <si>
    <t>長野県</t>
  </si>
  <si>
    <t>相馬市</t>
  </si>
  <si>
    <t>苅田町</t>
  </si>
  <si>
    <t>富山県小矢部市</t>
  </si>
  <si>
    <t>102024</t>
  </si>
  <si>
    <t>田村市</t>
  </si>
  <si>
    <t>082350</t>
  </si>
  <si>
    <t>奈良県奈良市</t>
  </si>
  <si>
    <t>輪之内町</t>
  </si>
  <si>
    <t>46452</t>
  </si>
  <si>
    <t>072141</t>
  </si>
  <si>
    <t>073032</t>
  </si>
  <si>
    <t>小笠原村</t>
  </si>
  <si>
    <t>川俣町</t>
  </si>
  <si>
    <t>玉村町</t>
  </si>
  <si>
    <t>232297</t>
  </si>
  <si>
    <t>宮崎県日向市</t>
  </si>
  <si>
    <t>大玉村</t>
  </si>
  <si>
    <t>30209</t>
  </si>
  <si>
    <t>敦賀市</t>
  </si>
  <si>
    <t>行方市</t>
  </si>
  <si>
    <t>132136</t>
  </si>
  <si>
    <t>073423</t>
  </si>
  <si>
    <t>板野町</t>
  </si>
  <si>
    <t>那珂市</t>
  </si>
  <si>
    <t>群馬県太田市</t>
  </si>
  <si>
    <t>鏡石町</t>
  </si>
  <si>
    <t>岩出市</t>
  </si>
  <si>
    <t>須坂市</t>
  </si>
  <si>
    <t>073440</t>
  </si>
  <si>
    <t>猪苗代町</t>
  </si>
  <si>
    <t>あさぎり町</t>
  </si>
  <si>
    <t>宮崎県五ヶ瀬町</t>
  </si>
  <si>
    <t>下郷町</t>
  </si>
  <si>
    <t>093459</t>
  </si>
  <si>
    <t>393061</t>
  </si>
  <si>
    <t>岡山県新庄村</t>
  </si>
  <si>
    <t>073644</t>
  </si>
  <si>
    <t>愛知県飛島村</t>
  </si>
  <si>
    <t>檜枝岐村</t>
  </si>
  <si>
    <t>402231</t>
  </si>
  <si>
    <t>只見町</t>
  </si>
  <si>
    <t>南会津町</t>
  </si>
  <si>
    <t>今治市</t>
  </si>
  <si>
    <t>074071</t>
  </si>
  <si>
    <t>02445</t>
  </si>
  <si>
    <t>03214</t>
  </si>
  <si>
    <t>085642</t>
  </si>
  <si>
    <t>磐梯町</t>
  </si>
  <si>
    <t>074080</t>
  </si>
  <si>
    <t>愛知県瀬戸市</t>
  </si>
  <si>
    <t>湯川村</t>
  </si>
  <si>
    <t>柳津町</t>
  </si>
  <si>
    <t>122297</t>
  </si>
  <si>
    <t>三島町</t>
  </si>
  <si>
    <t>北区</t>
  </si>
  <si>
    <t>40210</t>
  </si>
  <si>
    <t>西郷村</t>
  </si>
  <si>
    <t>08211</t>
  </si>
  <si>
    <t>中津川市</t>
  </si>
  <si>
    <t>234427</t>
  </si>
  <si>
    <t>074659</t>
  </si>
  <si>
    <t>074667</t>
  </si>
  <si>
    <t>406473</t>
  </si>
  <si>
    <t>矢吹町</t>
  </si>
  <si>
    <t>笠間市</t>
  </si>
  <si>
    <t>東京都武蔵野市</t>
  </si>
  <si>
    <t>074811</t>
  </si>
  <si>
    <t>棚倉町</t>
  </si>
  <si>
    <t>074829</t>
  </si>
  <si>
    <t>223026</t>
  </si>
  <si>
    <t>矢祭町</t>
  </si>
  <si>
    <t>092053</t>
  </si>
  <si>
    <t>箕輪町</t>
  </si>
  <si>
    <t>猪名川町</t>
  </si>
  <si>
    <t>大川村</t>
  </si>
  <si>
    <t>三重県伊賀市</t>
  </si>
  <si>
    <t>074845</t>
  </si>
  <si>
    <t>075027</t>
  </si>
  <si>
    <t>群馬県草津町</t>
  </si>
  <si>
    <t>玉川村</t>
  </si>
  <si>
    <t>成田市</t>
  </si>
  <si>
    <t>454427</t>
  </si>
  <si>
    <t>岩手県盛岡市</t>
  </si>
  <si>
    <t>15211</t>
  </si>
  <si>
    <t>浅川町</t>
  </si>
  <si>
    <t>01233</t>
  </si>
  <si>
    <t>01642</t>
  </si>
  <si>
    <t>田原本町</t>
  </si>
  <si>
    <t>44211</t>
  </si>
  <si>
    <t>古殿町</t>
  </si>
  <si>
    <t>075221</t>
  </si>
  <si>
    <t>162108</t>
  </si>
  <si>
    <t>静岡県南伊豆町</t>
  </si>
  <si>
    <t>小牧市</t>
  </si>
  <si>
    <t>小野町</t>
  </si>
  <si>
    <t>102067</t>
  </si>
  <si>
    <t>075426</t>
  </si>
  <si>
    <t>紀北町</t>
  </si>
  <si>
    <t>大熊町</t>
  </si>
  <si>
    <t>102121</t>
  </si>
  <si>
    <t>つくば市</t>
  </si>
  <si>
    <t>075469</t>
  </si>
  <si>
    <t>葛尾村</t>
  </si>
  <si>
    <t>栃木県矢板市</t>
  </si>
  <si>
    <t>筑西市</t>
  </si>
  <si>
    <t>刈谷市</t>
  </si>
  <si>
    <t>402192</t>
  </si>
  <si>
    <t>06461</t>
  </si>
  <si>
    <t>柏原市</t>
  </si>
  <si>
    <t>水戸市</t>
  </si>
  <si>
    <t>082031</t>
  </si>
  <si>
    <t>北海道稚内市</t>
  </si>
  <si>
    <t>飯能市</t>
  </si>
  <si>
    <t>131172</t>
  </si>
  <si>
    <t>土浦市</t>
  </si>
  <si>
    <t>082074</t>
  </si>
  <si>
    <t>沖縄県南大東村</t>
  </si>
  <si>
    <t>結城市</t>
  </si>
  <si>
    <t>鹿児島県知名町</t>
  </si>
  <si>
    <t>42411</t>
  </si>
  <si>
    <t>082082</t>
  </si>
  <si>
    <t>082112</t>
  </si>
  <si>
    <t>325279</t>
  </si>
  <si>
    <t>岡垣町</t>
  </si>
  <si>
    <t>岡山県奈義町</t>
  </si>
  <si>
    <t>常陸太田市</t>
  </si>
  <si>
    <t>122394</t>
  </si>
  <si>
    <t>安中市</t>
  </si>
  <si>
    <t>高萩市</t>
  </si>
  <si>
    <t>与那国町</t>
  </si>
  <si>
    <t>27217</t>
  </si>
  <si>
    <t>082155</t>
  </si>
  <si>
    <t>40381</t>
  </si>
  <si>
    <t>水上村</t>
  </si>
  <si>
    <t>09345</t>
  </si>
  <si>
    <t>高岡市</t>
  </si>
  <si>
    <t>北茨城市</t>
  </si>
  <si>
    <t>白石町</t>
  </si>
  <si>
    <t>薩摩川内市</t>
  </si>
  <si>
    <t>47382</t>
  </si>
  <si>
    <t>162027</t>
  </si>
  <si>
    <t>403431</t>
  </si>
  <si>
    <t>取手市</t>
  </si>
  <si>
    <t>01333</t>
  </si>
  <si>
    <t>岡山県岡山市</t>
  </si>
  <si>
    <t>福島県双葉町</t>
  </si>
  <si>
    <t>082198</t>
  </si>
  <si>
    <t>三重県木曽岬町</t>
  </si>
  <si>
    <t>牛久市</t>
  </si>
  <si>
    <t>宮崎県宮崎市</t>
  </si>
  <si>
    <t>33213</t>
  </si>
  <si>
    <t>神流町</t>
  </si>
  <si>
    <t>鹿嶋市</t>
  </si>
  <si>
    <t>和木町</t>
  </si>
  <si>
    <t>01404</t>
  </si>
  <si>
    <t>262137</t>
  </si>
  <si>
    <t>安芸市</t>
  </si>
  <si>
    <t>御代田町</t>
  </si>
  <si>
    <t>082201</t>
  </si>
  <si>
    <t>潮来市</t>
  </si>
  <si>
    <t>千葉県袖ケ浦市</t>
  </si>
  <si>
    <t>45207</t>
  </si>
  <si>
    <t>信濃町</t>
  </si>
  <si>
    <t>082244</t>
  </si>
  <si>
    <t>17210</t>
  </si>
  <si>
    <t>守谷市</t>
  </si>
  <si>
    <t>広島県大竹市</t>
  </si>
  <si>
    <t>453617</t>
  </si>
  <si>
    <t>広島県北広島町</t>
  </si>
  <si>
    <t>192066</t>
  </si>
  <si>
    <t>三朝町</t>
  </si>
  <si>
    <t>082261</t>
  </si>
  <si>
    <t>271004</t>
  </si>
  <si>
    <t>16210</t>
  </si>
  <si>
    <t>213021</t>
  </si>
  <si>
    <t>082279</t>
  </si>
  <si>
    <t>23236</t>
  </si>
  <si>
    <t>東白川村</t>
  </si>
  <si>
    <t>082287</t>
  </si>
  <si>
    <t>202193</t>
  </si>
  <si>
    <t>04323</t>
  </si>
  <si>
    <t>栃木県益子町</t>
  </si>
  <si>
    <t>131211</t>
  </si>
  <si>
    <t>坂東市</t>
  </si>
  <si>
    <t>福島県大玉村</t>
  </si>
  <si>
    <t>38210</t>
  </si>
  <si>
    <t>23204</t>
  </si>
  <si>
    <t>082317</t>
  </si>
  <si>
    <t>天龍村</t>
  </si>
  <si>
    <t>112402</t>
  </si>
  <si>
    <t>193682</t>
  </si>
  <si>
    <t>282065</t>
  </si>
  <si>
    <t>桜川市</t>
  </si>
  <si>
    <t>082368</t>
  </si>
  <si>
    <t>特定事業者等支援</t>
    <rPh sb="0" eb="2">
      <t>トクテイ</t>
    </rPh>
    <rPh sb="2" eb="5">
      <t>ジギョウシャ</t>
    </rPh>
    <rPh sb="5" eb="6">
      <t>トウ</t>
    </rPh>
    <rPh sb="6" eb="8">
      <t>シエン</t>
    </rPh>
    <phoneticPr fontId="19"/>
  </si>
  <si>
    <t>213811</t>
  </si>
  <si>
    <t>083020</t>
  </si>
  <si>
    <t>142051</t>
  </si>
  <si>
    <t>大月市</t>
  </si>
  <si>
    <t>462161</t>
  </si>
  <si>
    <t>352021</t>
  </si>
  <si>
    <t>02450</t>
  </si>
  <si>
    <t>08443</t>
  </si>
  <si>
    <t>大洗町</t>
  </si>
  <si>
    <t>小松島市</t>
  </si>
  <si>
    <t>笛吹市</t>
  </si>
  <si>
    <t>085219</t>
  </si>
  <si>
    <t>東郷町</t>
  </si>
  <si>
    <t>083101</t>
  </si>
  <si>
    <t>城里町</t>
  </si>
  <si>
    <t>岩手県大槌町</t>
  </si>
  <si>
    <t>13118</t>
  </si>
  <si>
    <t>083411</t>
  </si>
  <si>
    <t>04301</t>
  </si>
  <si>
    <t>大子町</t>
  </si>
  <si>
    <t>埼玉県横瀬町</t>
  </si>
  <si>
    <t>084425</t>
  </si>
  <si>
    <t>山県市</t>
  </si>
  <si>
    <t>152102</t>
  </si>
  <si>
    <t>084433</t>
  </si>
  <si>
    <t>39305</t>
  </si>
  <si>
    <t>232025</t>
  </si>
  <si>
    <t>さつま町</t>
  </si>
  <si>
    <t>鹿児島県十島村</t>
  </si>
  <si>
    <t>鴨川市</t>
  </si>
  <si>
    <t>085421</t>
  </si>
  <si>
    <t>八千代市</t>
  </si>
  <si>
    <t>五霞町</t>
  </si>
  <si>
    <t>茨城県古河市</t>
  </si>
  <si>
    <t>085464</t>
  </si>
  <si>
    <t>境町</t>
  </si>
  <si>
    <t>10202</t>
  </si>
  <si>
    <t>193658</t>
  </si>
  <si>
    <t>福島県田村市</t>
  </si>
  <si>
    <t>利根町</t>
  </si>
  <si>
    <t>宇都宮市</t>
  </si>
  <si>
    <t>北海道当別町</t>
  </si>
  <si>
    <t>七宗町</t>
  </si>
  <si>
    <t>熊本県苓北町</t>
  </si>
  <si>
    <t>092037</t>
  </si>
  <si>
    <t>352128</t>
  </si>
  <si>
    <t>45000</t>
  </si>
  <si>
    <t>292117</t>
  </si>
  <si>
    <t>222194</t>
  </si>
  <si>
    <t>092045</t>
  </si>
  <si>
    <t>埼玉県皆野町</t>
  </si>
  <si>
    <t>112453</t>
  </si>
  <si>
    <t>佐野市</t>
  </si>
  <si>
    <t>01637</t>
  </si>
  <si>
    <t>壬生町</t>
  </si>
  <si>
    <t>212181</t>
  </si>
  <si>
    <t>45405</t>
  </si>
  <si>
    <t>462152</t>
  </si>
  <si>
    <t>鹿沼市</t>
  </si>
  <si>
    <t>根羽村</t>
  </si>
  <si>
    <t>日光市</t>
  </si>
  <si>
    <t>みなかみ町</t>
  </si>
  <si>
    <t>小山市</t>
  </si>
  <si>
    <t>092096</t>
  </si>
  <si>
    <t>25208</t>
  </si>
  <si>
    <t>092100</t>
  </si>
  <si>
    <t>湯浅町</t>
  </si>
  <si>
    <t>大田原市</t>
  </si>
  <si>
    <t>272299</t>
  </si>
  <si>
    <t>交野市</t>
  </si>
  <si>
    <t>30406</t>
  </si>
  <si>
    <t>092151</t>
  </si>
  <si>
    <t>092118</t>
  </si>
  <si>
    <t>田布施町</t>
  </si>
  <si>
    <t>宿毛市</t>
  </si>
  <si>
    <t>江南市</t>
  </si>
  <si>
    <t>403814</t>
  </si>
  <si>
    <t>131024</t>
  </si>
  <si>
    <t>092134</t>
  </si>
  <si>
    <t>105236</t>
  </si>
  <si>
    <t>那須塩原市</t>
  </si>
  <si>
    <t>安曇野市</t>
  </si>
  <si>
    <t>那須烏山市</t>
  </si>
  <si>
    <t>岩手県遠野市</t>
  </si>
  <si>
    <t>173614</t>
  </si>
  <si>
    <t>093424</t>
  </si>
  <si>
    <t>204153</t>
  </si>
  <si>
    <t>益子町</t>
  </si>
  <si>
    <t>宮城県白石市</t>
  </si>
  <si>
    <t>244422</t>
  </si>
  <si>
    <t>093441</t>
  </si>
  <si>
    <t>262013</t>
  </si>
  <si>
    <t>熊本市</t>
  </si>
  <si>
    <t>01602</t>
  </si>
  <si>
    <t>122343</t>
  </si>
  <si>
    <t>市貝町</t>
  </si>
  <si>
    <t>093840</t>
  </si>
  <si>
    <t>212041</t>
  </si>
  <si>
    <t>合志市</t>
  </si>
  <si>
    <t>福島県会津美里町</t>
  </si>
  <si>
    <t>093866</t>
  </si>
  <si>
    <t>長野県須坂市</t>
  </si>
  <si>
    <t>中野市</t>
  </si>
  <si>
    <t>愛知県田原市</t>
  </si>
  <si>
    <t>10429</t>
  </si>
  <si>
    <t>37000</t>
  </si>
  <si>
    <t>高根沢町</t>
  </si>
  <si>
    <t>35216</t>
  </si>
  <si>
    <t>094111</t>
  </si>
  <si>
    <t>282197</t>
  </si>
  <si>
    <t>勝浦町</t>
  </si>
  <si>
    <t>葉山町</t>
  </si>
  <si>
    <t>102016</t>
  </si>
  <si>
    <t>01204</t>
  </si>
  <si>
    <t>神奈川県南足柄市</t>
  </si>
  <si>
    <t>473138</t>
  </si>
  <si>
    <t>01228</t>
  </si>
  <si>
    <t>群馬県板倉町</t>
  </si>
  <si>
    <t>群馬県</t>
  </si>
  <si>
    <t>福島県平田村</t>
  </si>
  <si>
    <t>青森県五戸町</t>
  </si>
  <si>
    <t>高崎市</t>
  </si>
  <si>
    <t>102041</t>
  </si>
  <si>
    <t>小林市</t>
  </si>
  <si>
    <t>01424</t>
  </si>
  <si>
    <t>105210</t>
  </si>
  <si>
    <t>215023</t>
  </si>
  <si>
    <t>伊勢崎市</t>
  </si>
  <si>
    <t>32448</t>
  </si>
  <si>
    <t>港区</t>
  </si>
  <si>
    <t>那智勝浦町</t>
  </si>
  <si>
    <t>102059</t>
  </si>
  <si>
    <t>愛知県豊川市</t>
  </si>
  <si>
    <t>22306</t>
  </si>
  <si>
    <t>太田市</t>
  </si>
  <si>
    <t>三木市</t>
  </si>
  <si>
    <t>沖縄県与那国町</t>
  </si>
  <si>
    <t>松伏町</t>
  </si>
  <si>
    <t>館林市</t>
  </si>
  <si>
    <t>韮崎市</t>
  </si>
  <si>
    <t>富山県高岡市</t>
  </si>
  <si>
    <t>152242</t>
  </si>
  <si>
    <t>伊根町</t>
  </si>
  <si>
    <t>山口県</t>
  </si>
  <si>
    <t>旭市</t>
  </si>
  <si>
    <t>貝塚市</t>
  </si>
  <si>
    <t>102091</t>
  </si>
  <si>
    <t>志木市</t>
  </si>
  <si>
    <t>12210</t>
  </si>
  <si>
    <t>112119</t>
  </si>
  <si>
    <t>富岡市</t>
  </si>
  <si>
    <t>393649</t>
  </si>
  <si>
    <t>北海道小清水町</t>
  </si>
  <si>
    <t>行田市</t>
  </si>
  <si>
    <t>みどり市</t>
  </si>
  <si>
    <t>桶川市</t>
  </si>
  <si>
    <t>福智町</t>
  </si>
  <si>
    <t>榛東村</t>
  </si>
  <si>
    <t>283657</t>
  </si>
  <si>
    <t>北海道むかわ町</t>
  </si>
  <si>
    <t>103675</t>
  </si>
  <si>
    <t>高知県東洋町</t>
  </si>
  <si>
    <t>北中城村</t>
  </si>
  <si>
    <t>103454</t>
  </si>
  <si>
    <t>福岡県古賀市</t>
  </si>
  <si>
    <t>吉岡町</t>
  </si>
  <si>
    <t>北海道蘭越町</t>
  </si>
  <si>
    <t>103667</t>
  </si>
  <si>
    <t>東京都府中市</t>
  </si>
  <si>
    <t>28203</t>
  </si>
  <si>
    <t>103829</t>
  </si>
  <si>
    <t>鹿児島県日置市</t>
  </si>
  <si>
    <t>静岡県森町</t>
  </si>
  <si>
    <t>下仁田町</t>
  </si>
  <si>
    <t>立科町</t>
  </si>
  <si>
    <t>長野県上松町</t>
  </si>
  <si>
    <t>103837</t>
  </si>
  <si>
    <t>294012</t>
  </si>
  <si>
    <t>104248</t>
  </si>
  <si>
    <t>西東京市</t>
  </si>
  <si>
    <t>215031</t>
  </si>
  <si>
    <t>北谷町</t>
  </si>
  <si>
    <t>東京都神津島村</t>
  </si>
  <si>
    <t>長野原町</t>
  </si>
  <si>
    <t>五島市</t>
  </si>
  <si>
    <t>104256</t>
  </si>
  <si>
    <t>北海道広尾町</t>
  </si>
  <si>
    <t>羽島市</t>
  </si>
  <si>
    <t>岩倉市</t>
  </si>
  <si>
    <t>46404</t>
  </si>
  <si>
    <t>104264</t>
  </si>
  <si>
    <t>青森県黒石市</t>
  </si>
  <si>
    <t>東吾妻町</t>
  </si>
  <si>
    <t>片品村</t>
  </si>
  <si>
    <t>472158</t>
  </si>
  <si>
    <t>四日市市</t>
  </si>
  <si>
    <t>石川県白山市</t>
  </si>
  <si>
    <t>215074</t>
  </si>
  <si>
    <t>川場村</t>
  </si>
  <si>
    <t>304069</t>
  </si>
  <si>
    <t>104493</t>
  </si>
  <si>
    <t>232149</t>
  </si>
  <si>
    <t>104647</t>
  </si>
  <si>
    <t>44201</t>
  </si>
  <si>
    <t>24472</t>
  </si>
  <si>
    <t>武蔵野市</t>
  </si>
  <si>
    <t>105244</t>
  </si>
  <si>
    <t>大泉町</t>
  </si>
  <si>
    <t>安芸太田町</t>
  </si>
  <si>
    <t>105252</t>
  </si>
  <si>
    <t>安城市</t>
  </si>
  <si>
    <t>邑楽町</t>
  </si>
  <si>
    <t>徳島県神山町</t>
  </si>
  <si>
    <t>40448</t>
  </si>
  <si>
    <t>163228</t>
  </si>
  <si>
    <t>111007</t>
  </si>
  <si>
    <t>372030</t>
  </si>
  <si>
    <t>131113</t>
  </si>
  <si>
    <t>234273</t>
  </si>
  <si>
    <t>埼玉県</t>
  </si>
  <si>
    <t>熊本県津奈木町</t>
  </si>
  <si>
    <t>青森県風間浦村</t>
  </si>
  <si>
    <t>12238</t>
  </si>
  <si>
    <t>さいたま市</t>
  </si>
  <si>
    <t>山梨県南部町</t>
  </si>
  <si>
    <t>112011</t>
  </si>
  <si>
    <t>川越市</t>
  </si>
  <si>
    <t>熊谷市</t>
  </si>
  <si>
    <t>玖珠町</t>
  </si>
  <si>
    <t>川口市</t>
  </si>
  <si>
    <t>324493</t>
  </si>
  <si>
    <t>宮崎県串間市</t>
  </si>
  <si>
    <t>112038</t>
  </si>
  <si>
    <t>272116</t>
  </si>
  <si>
    <t>南風原町</t>
  </si>
  <si>
    <t>愛知県名古屋市</t>
    <rPh sb="3" eb="7">
      <t>ナゴヤシ</t>
    </rPh>
    <phoneticPr fontId="19"/>
  </si>
  <si>
    <t>112062</t>
  </si>
  <si>
    <t>272167</t>
  </si>
  <si>
    <t>稲城市</t>
  </si>
  <si>
    <t>112071</t>
  </si>
  <si>
    <t>周防大島町</t>
  </si>
  <si>
    <t>平群町</t>
  </si>
  <si>
    <t>45402</t>
  </si>
  <si>
    <t>162043</t>
  </si>
  <si>
    <t>47210</t>
  </si>
  <si>
    <t>秩父市</t>
  </si>
  <si>
    <t>愛知県幸田町</t>
  </si>
  <si>
    <t>112089</t>
  </si>
  <si>
    <t>07522</t>
  </si>
  <si>
    <t>24344</t>
  </si>
  <si>
    <t>所沢市</t>
  </si>
  <si>
    <t>01367</t>
  </si>
  <si>
    <t>112097</t>
  </si>
  <si>
    <t>112101</t>
  </si>
  <si>
    <t>豊山町</t>
  </si>
  <si>
    <t>加須市</t>
  </si>
  <si>
    <t>09215</t>
  </si>
  <si>
    <t>143014</t>
  </si>
  <si>
    <t>本庄市</t>
  </si>
  <si>
    <t>412091</t>
  </si>
  <si>
    <t>26100</t>
  </si>
  <si>
    <t>東松山市</t>
  </si>
  <si>
    <t>香川県綾川町</t>
  </si>
  <si>
    <t>112151</t>
  </si>
  <si>
    <t>11203</t>
  </si>
  <si>
    <t>狭山市</t>
  </si>
  <si>
    <t>千葉県白井市</t>
  </si>
  <si>
    <t>112160</t>
  </si>
  <si>
    <t>笠松町</t>
  </si>
  <si>
    <t>兵庫県三田市</t>
  </si>
  <si>
    <t>羽生市</t>
  </si>
  <si>
    <t>07421</t>
  </si>
  <si>
    <t>45429</t>
  </si>
  <si>
    <t>112178</t>
  </si>
  <si>
    <t>安堵町</t>
  </si>
  <si>
    <t>愛知県小牧市</t>
  </si>
  <si>
    <t>47302</t>
  </si>
  <si>
    <t>生坂村</t>
  </si>
  <si>
    <t>鴻巣市</t>
  </si>
  <si>
    <t>佐賀県佐賀市</t>
  </si>
  <si>
    <t>01641</t>
  </si>
  <si>
    <t>茅野市</t>
  </si>
  <si>
    <t>112186</t>
  </si>
  <si>
    <t>深谷市</t>
  </si>
  <si>
    <t>434337</t>
  </si>
  <si>
    <t>埼玉県志木市</t>
  </si>
  <si>
    <t>01560</t>
  </si>
  <si>
    <t>下呂市</t>
  </si>
  <si>
    <t>112216</t>
  </si>
  <si>
    <t>福岡市</t>
  </si>
  <si>
    <t>465348</t>
  </si>
  <si>
    <t>青森県五所川原市</t>
  </si>
  <si>
    <t>112224</t>
  </si>
  <si>
    <t>津山市</t>
  </si>
  <si>
    <t>452017</t>
  </si>
  <si>
    <t>04324</t>
  </si>
  <si>
    <t>133086</t>
  </si>
  <si>
    <t>112232</t>
  </si>
  <si>
    <t>01512</t>
  </si>
  <si>
    <t>錦町</t>
  </si>
  <si>
    <t>01511</t>
  </si>
  <si>
    <t>112241</t>
  </si>
  <si>
    <t>26407</t>
  </si>
  <si>
    <t>413411</t>
  </si>
  <si>
    <t>27000</t>
  </si>
  <si>
    <t>横浜市</t>
  </si>
  <si>
    <t>戸田市</t>
  </si>
  <si>
    <t>112259</t>
  </si>
  <si>
    <t>新潟県南魚沼市</t>
  </si>
  <si>
    <t>入間市</t>
  </si>
  <si>
    <t>岐阜県多治見市</t>
  </si>
  <si>
    <t>北海道様似町</t>
  </si>
  <si>
    <t>北海道剣淵町</t>
  </si>
  <si>
    <t>村上市</t>
  </si>
  <si>
    <t>34210</t>
  </si>
  <si>
    <t>223051</t>
  </si>
  <si>
    <t>112275</t>
  </si>
  <si>
    <t>朝霞市</t>
  </si>
  <si>
    <t>豊根村</t>
  </si>
  <si>
    <t>112283</t>
  </si>
  <si>
    <t>364681</t>
  </si>
  <si>
    <t>和光市</t>
  </si>
  <si>
    <t>07544</t>
  </si>
  <si>
    <t>黒部市</t>
  </si>
  <si>
    <t>112321</t>
  </si>
  <si>
    <t>三好市</t>
  </si>
  <si>
    <t>長野県南箕輪村</t>
  </si>
  <si>
    <t>473537</t>
  </si>
  <si>
    <t>久喜市</t>
  </si>
  <si>
    <t>02443</t>
  </si>
  <si>
    <t>112348</t>
  </si>
  <si>
    <t>205834</t>
  </si>
  <si>
    <t>弥彦村</t>
  </si>
  <si>
    <t>みよし市</t>
  </si>
  <si>
    <t>沖縄県宮古島市</t>
  </si>
  <si>
    <t>442046</t>
  </si>
  <si>
    <t>八潮市</t>
  </si>
  <si>
    <t>112372</t>
  </si>
  <si>
    <t>14382</t>
  </si>
  <si>
    <t>栄村</t>
  </si>
  <si>
    <t>福岡県宇美町</t>
  </si>
  <si>
    <t>三郷市</t>
  </si>
  <si>
    <t>富山県富山市</t>
  </si>
  <si>
    <t>112381</t>
  </si>
  <si>
    <t>蓮田市</t>
  </si>
  <si>
    <t>坂戸市</t>
  </si>
  <si>
    <t>133825</t>
  </si>
  <si>
    <t>幸手市</t>
  </si>
  <si>
    <t>204226</t>
  </si>
  <si>
    <t>184420</t>
  </si>
  <si>
    <t>112411</t>
  </si>
  <si>
    <t>24210</t>
  </si>
  <si>
    <t>日高市</t>
  </si>
  <si>
    <t>434426</t>
  </si>
  <si>
    <t>10428</t>
  </si>
  <si>
    <t>133817</t>
  </si>
  <si>
    <t>112437</t>
  </si>
  <si>
    <t>133612</t>
  </si>
  <si>
    <t>岐阜県中津川市</t>
  </si>
  <si>
    <t>28217</t>
  </si>
  <si>
    <t>ふじみ野市</t>
  </si>
  <si>
    <t>01465</t>
  </si>
  <si>
    <t>113247</t>
  </si>
  <si>
    <t>毛呂山町</t>
  </si>
  <si>
    <t>東京都日野市</t>
  </si>
  <si>
    <t>北海道壮瞥町</t>
  </si>
  <si>
    <t>113417</t>
  </si>
  <si>
    <t>401005</t>
  </si>
  <si>
    <t>184837</t>
  </si>
  <si>
    <t>新潟県新潟市</t>
  </si>
  <si>
    <t>滑川町</t>
  </si>
  <si>
    <t>113425</t>
  </si>
  <si>
    <t>嵐山町</t>
  </si>
  <si>
    <t>竹富町</t>
  </si>
  <si>
    <t>113433</t>
  </si>
  <si>
    <t>382051</t>
  </si>
  <si>
    <t>113468</t>
  </si>
  <si>
    <t>272191</t>
  </si>
  <si>
    <t>川島町</t>
  </si>
  <si>
    <t>甲州市</t>
  </si>
  <si>
    <t>113476</t>
  </si>
  <si>
    <t>435015</t>
  </si>
  <si>
    <t>吉見町</t>
  </si>
  <si>
    <t>小矢部市</t>
  </si>
  <si>
    <t>42212</t>
  </si>
  <si>
    <t>宝達志水町</t>
  </si>
  <si>
    <t>28464</t>
  </si>
  <si>
    <t>鳩山町</t>
  </si>
  <si>
    <t>113611</t>
  </si>
  <si>
    <t>113620</t>
  </si>
  <si>
    <t>皆野町</t>
  </si>
  <si>
    <t>富津市</t>
  </si>
  <si>
    <t>113654</t>
  </si>
  <si>
    <t>埼玉県東秩父村</t>
  </si>
  <si>
    <t>124249</t>
  </si>
  <si>
    <t>33606</t>
  </si>
  <si>
    <t>小鹿野町</t>
  </si>
  <si>
    <t>新潟県粟島浦村</t>
  </si>
  <si>
    <t>113697</t>
  </si>
  <si>
    <t>東京都台東区</t>
  </si>
  <si>
    <t>394122</t>
  </si>
  <si>
    <t>東秩父村</t>
  </si>
  <si>
    <t>113832</t>
  </si>
  <si>
    <t>国頭村</t>
  </si>
  <si>
    <t>山梨県中央市</t>
  </si>
  <si>
    <t>新島村</t>
  </si>
  <si>
    <t>上里町</t>
  </si>
  <si>
    <t>熊本県菊陽町</t>
  </si>
  <si>
    <t>石井町</t>
  </si>
  <si>
    <t>04606</t>
  </si>
  <si>
    <t>寄居町</t>
  </si>
  <si>
    <t>栃木県真岡市</t>
  </si>
  <si>
    <t>37207</t>
  </si>
  <si>
    <t>272175</t>
  </si>
  <si>
    <t>11218</t>
  </si>
  <si>
    <t>194247</t>
  </si>
  <si>
    <t>宮代町</t>
  </si>
  <si>
    <t>212075</t>
  </si>
  <si>
    <t>総社市</t>
  </si>
  <si>
    <t>282049</t>
  </si>
  <si>
    <t>114642</t>
  </si>
  <si>
    <t>千葉市</t>
  </si>
  <si>
    <t>384224</t>
  </si>
  <si>
    <t>板橋区</t>
  </si>
  <si>
    <t>122025</t>
  </si>
  <si>
    <t>374032</t>
  </si>
  <si>
    <t>与那原町</t>
  </si>
  <si>
    <t>19366</t>
  </si>
  <si>
    <t>飛騨市</t>
  </si>
  <si>
    <t>狛江市</t>
  </si>
  <si>
    <t>銚子市</t>
  </si>
  <si>
    <t>市川市</t>
  </si>
  <si>
    <t>吉野川市</t>
  </si>
  <si>
    <t>131083</t>
  </si>
  <si>
    <t>船橋市</t>
  </si>
  <si>
    <t>262072</t>
  </si>
  <si>
    <t>静岡県牧之原市</t>
  </si>
  <si>
    <t>202126</t>
  </si>
  <si>
    <t>122050</t>
  </si>
  <si>
    <t>上越市</t>
  </si>
  <si>
    <t>45406</t>
  </si>
  <si>
    <t>木更津市</t>
  </si>
  <si>
    <t>38386</t>
  </si>
  <si>
    <t>06213</t>
  </si>
  <si>
    <t>123471</t>
  </si>
  <si>
    <t>122076</t>
  </si>
  <si>
    <t>31390</t>
  </si>
  <si>
    <t>半田市</t>
  </si>
  <si>
    <t>242012</t>
  </si>
  <si>
    <t>212091</t>
  </si>
  <si>
    <t>松戸市</t>
  </si>
  <si>
    <t>122084</t>
  </si>
  <si>
    <t>01224</t>
  </si>
  <si>
    <t>野田市</t>
  </si>
  <si>
    <t>373419</t>
  </si>
  <si>
    <t>茂原市</t>
  </si>
  <si>
    <t>岡山県和気町</t>
  </si>
  <si>
    <t>岡崎市</t>
  </si>
  <si>
    <t>01584</t>
  </si>
  <si>
    <t>08232</t>
  </si>
  <si>
    <t>山ノ内町</t>
  </si>
  <si>
    <t>122386</t>
  </si>
  <si>
    <t>122122</t>
  </si>
  <si>
    <t>佐倉市</t>
  </si>
  <si>
    <t>122131</t>
  </si>
  <si>
    <t>甲良町</t>
  </si>
  <si>
    <t>兵庫県西脇市</t>
  </si>
  <si>
    <t>座間味村</t>
  </si>
  <si>
    <t>東金市</t>
  </si>
  <si>
    <t>122165</t>
  </si>
  <si>
    <t>習志野市</t>
  </si>
  <si>
    <t>283011</t>
  </si>
  <si>
    <t>横芝光町</t>
  </si>
  <si>
    <t>122181</t>
  </si>
  <si>
    <t>11234</t>
  </si>
  <si>
    <t>46220</t>
  </si>
  <si>
    <t>勝浦市</t>
  </si>
  <si>
    <t>122190</t>
  </si>
  <si>
    <t>07521</t>
  </si>
  <si>
    <t>岐阜県池田町</t>
  </si>
  <si>
    <t>市原市</t>
  </si>
  <si>
    <t>141305</t>
  </si>
  <si>
    <t>流山市</t>
  </si>
  <si>
    <t>あわら市</t>
  </si>
  <si>
    <t>122211</t>
  </si>
  <si>
    <t>群馬県みどり市</t>
  </si>
  <si>
    <t>122220</t>
  </si>
  <si>
    <t>20543</t>
  </si>
  <si>
    <t>182028</t>
  </si>
  <si>
    <t>我孫子市</t>
  </si>
  <si>
    <t>406210</t>
  </si>
  <si>
    <t>193666</t>
  </si>
  <si>
    <t>122238</t>
  </si>
  <si>
    <t>373222</t>
  </si>
  <si>
    <t>08521</t>
  </si>
  <si>
    <t>11225</t>
  </si>
  <si>
    <t>01578</t>
  </si>
  <si>
    <t>山形県小国町</t>
  </si>
  <si>
    <t>122246</t>
  </si>
  <si>
    <t>鎌ケ谷市</t>
  </si>
  <si>
    <t>瑞穂町</t>
  </si>
  <si>
    <t>122254</t>
  </si>
  <si>
    <t>沖縄県北中城村</t>
  </si>
  <si>
    <t>松本市</t>
  </si>
  <si>
    <t>君津市</t>
  </si>
  <si>
    <t>403831</t>
  </si>
  <si>
    <t>美祢市</t>
  </si>
  <si>
    <t>島根県大田市</t>
  </si>
  <si>
    <t>佐久穂町</t>
  </si>
  <si>
    <t>432148</t>
  </si>
  <si>
    <t>204030</t>
  </si>
  <si>
    <t>駒ヶ根市</t>
  </si>
  <si>
    <t>小竹町</t>
  </si>
  <si>
    <t>日向市</t>
  </si>
  <si>
    <t>122271</t>
  </si>
  <si>
    <t>浦安市</t>
  </si>
  <si>
    <t>132209</t>
  </si>
  <si>
    <t>嬉野市</t>
  </si>
  <si>
    <t>452050</t>
  </si>
  <si>
    <t>奈良県野迫川村</t>
  </si>
  <si>
    <t>122289</t>
  </si>
  <si>
    <t>袖ケ浦市</t>
  </si>
  <si>
    <t>香川県丸亀市</t>
  </si>
  <si>
    <t>43204</t>
  </si>
  <si>
    <t>14211</t>
  </si>
  <si>
    <t>192015</t>
  </si>
  <si>
    <t>384429</t>
  </si>
  <si>
    <t>埼玉県小川町</t>
  </si>
  <si>
    <t>122301</t>
  </si>
  <si>
    <t>大阪府豊中市</t>
  </si>
  <si>
    <t>172014</t>
  </si>
  <si>
    <t>八街市</t>
  </si>
  <si>
    <t>01221</t>
  </si>
  <si>
    <t>39412</t>
  </si>
  <si>
    <t>122319</t>
  </si>
  <si>
    <t>岡山県西粟倉村</t>
  </si>
  <si>
    <t>東京都世田谷区</t>
  </si>
  <si>
    <t>09343</t>
  </si>
  <si>
    <t>岐阜県各務原市</t>
  </si>
  <si>
    <t>白井市</t>
  </si>
  <si>
    <t>406015</t>
  </si>
  <si>
    <t>千葉県いすみ市</t>
  </si>
  <si>
    <t>155861</t>
  </si>
  <si>
    <t>30201</t>
  </si>
  <si>
    <t>122335</t>
  </si>
  <si>
    <t>丹波山村</t>
  </si>
  <si>
    <t>132225</t>
  </si>
  <si>
    <t>122351</t>
  </si>
  <si>
    <t>01400</t>
  </si>
  <si>
    <t>36404</t>
  </si>
  <si>
    <t>141500</t>
  </si>
  <si>
    <t>匝瑳市</t>
  </si>
  <si>
    <t>122360</t>
  </si>
  <si>
    <t>122378</t>
  </si>
  <si>
    <t>山武市</t>
  </si>
  <si>
    <t>いすみ市</t>
  </si>
  <si>
    <t>福岡県福津市</t>
  </si>
  <si>
    <t>富士見町</t>
  </si>
  <si>
    <t>123226</t>
  </si>
  <si>
    <t>長野県富士見町</t>
  </si>
  <si>
    <t>酒々井町</t>
  </si>
  <si>
    <t>福岡県赤村</t>
  </si>
  <si>
    <t>栄町</t>
  </si>
  <si>
    <t>神崎町</t>
  </si>
  <si>
    <t>基山町</t>
  </si>
  <si>
    <t>43368</t>
  </si>
  <si>
    <t>215040</t>
  </si>
  <si>
    <t>02441</t>
  </si>
  <si>
    <t>宇陀市</t>
  </si>
  <si>
    <t>01396</t>
  </si>
  <si>
    <t>34203</t>
  </si>
  <si>
    <t>133621</t>
  </si>
  <si>
    <t>124036</t>
  </si>
  <si>
    <t>沖縄県那覇市</t>
  </si>
  <si>
    <t>九十九里町</t>
  </si>
  <si>
    <t>47355</t>
  </si>
  <si>
    <t>124095</t>
  </si>
  <si>
    <t>124109</t>
  </si>
  <si>
    <t>11326</t>
  </si>
  <si>
    <t>124214</t>
  </si>
  <si>
    <t>長野県大町市</t>
  </si>
  <si>
    <t>睦沢町</t>
  </si>
  <si>
    <t>124231</t>
  </si>
  <si>
    <t>204170</t>
  </si>
  <si>
    <t>長生村</t>
  </si>
  <si>
    <t>01434</t>
  </si>
  <si>
    <t>沼津市</t>
  </si>
  <si>
    <t>124265</t>
  </si>
  <si>
    <t>大分県中津市</t>
  </si>
  <si>
    <t>福井県高浜町</t>
  </si>
  <si>
    <t>下諏訪町</t>
  </si>
  <si>
    <t>福島県檜枝岐村</t>
  </si>
  <si>
    <t>長柄町</t>
  </si>
  <si>
    <t>宮崎県綾町</t>
  </si>
  <si>
    <t>124419</t>
  </si>
  <si>
    <t>124435</t>
  </si>
  <si>
    <t>29452</t>
  </si>
  <si>
    <t>131016</t>
  </si>
  <si>
    <t>272264</t>
  </si>
  <si>
    <t>中央区</t>
  </si>
  <si>
    <t>海津市</t>
  </si>
  <si>
    <t>131041</t>
  </si>
  <si>
    <t>273015</t>
  </si>
  <si>
    <t>392014</t>
  </si>
  <si>
    <t>02446</t>
  </si>
  <si>
    <t>新宿区</t>
  </si>
  <si>
    <t>203882</t>
  </si>
  <si>
    <t>養父市</t>
  </si>
  <si>
    <t>倉敷市</t>
  </si>
  <si>
    <t>40205</t>
  </si>
  <si>
    <t>131059</t>
  </si>
  <si>
    <t>131067</t>
  </si>
  <si>
    <t>墨田区</t>
  </si>
  <si>
    <t>15216</t>
  </si>
  <si>
    <t>江東区</t>
  </si>
  <si>
    <t>19212</t>
  </si>
  <si>
    <t>131091</t>
  </si>
  <si>
    <t>大月町</t>
  </si>
  <si>
    <t>393029</t>
  </si>
  <si>
    <t>品川区</t>
  </si>
  <si>
    <t>兵庫県新温泉町</t>
  </si>
  <si>
    <t>131105</t>
  </si>
  <si>
    <t>462144</t>
  </si>
  <si>
    <t>20521</t>
  </si>
  <si>
    <t>目黒区</t>
  </si>
  <si>
    <t>131121</t>
  </si>
  <si>
    <t>世田谷区</t>
  </si>
  <si>
    <t>土岐市</t>
  </si>
  <si>
    <t>福岡県大木町</t>
  </si>
  <si>
    <t>131130</t>
  </si>
  <si>
    <t>青森県東北町</t>
  </si>
  <si>
    <t>渋谷区</t>
  </si>
  <si>
    <t>324418</t>
  </si>
  <si>
    <t>23238</t>
  </si>
  <si>
    <t>01205</t>
  </si>
  <si>
    <t>240001</t>
  </si>
  <si>
    <t>131148</t>
  </si>
  <si>
    <t>192104</t>
  </si>
  <si>
    <t>中野区</t>
  </si>
  <si>
    <t>東京都御蔵島村</t>
  </si>
  <si>
    <t>28221</t>
  </si>
  <si>
    <t>131156</t>
  </si>
  <si>
    <t>和水町</t>
  </si>
  <si>
    <t>玄海町</t>
  </si>
  <si>
    <t>杉並区</t>
  </si>
  <si>
    <t>131164</t>
  </si>
  <si>
    <t>豊島区</t>
  </si>
  <si>
    <t>472115</t>
  </si>
  <si>
    <t>132110</t>
  </si>
  <si>
    <t>131181</t>
  </si>
  <si>
    <t>北海道札幌市</t>
  </si>
  <si>
    <t>204293</t>
  </si>
  <si>
    <t>沖縄県沖縄市</t>
  </si>
  <si>
    <t>荒川区</t>
  </si>
  <si>
    <t>131199</t>
  </si>
  <si>
    <t>鹿児島県南種子町</t>
  </si>
  <si>
    <t>郡上市</t>
  </si>
  <si>
    <t>131202</t>
  </si>
  <si>
    <t>282251</t>
  </si>
  <si>
    <t>長島町</t>
  </si>
  <si>
    <t>練馬区</t>
  </si>
  <si>
    <t>北海道当麻町</t>
  </si>
  <si>
    <t>37406</t>
  </si>
  <si>
    <t>足立区</t>
  </si>
  <si>
    <t>232343</t>
  </si>
  <si>
    <t>25203</t>
  </si>
  <si>
    <t>07464</t>
  </si>
  <si>
    <t>28481</t>
  </si>
  <si>
    <t>葛飾区</t>
  </si>
  <si>
    <t>462047</t>
  </si>
  <si>
    <t>132012</t>
  </si>
  <si>
    <t>04361</t>
  </si>
  <si>
    <t>八王子市</t>
  </si>
  <si>
    <t>472107</t>
  </si>
  <si>
    <t>養老町</t>
  </si>
  <si>
    <t>132021</t>
  </si>
  <si>
    <t>132047</t>
  </si>
  <si>
    <t>252140</t>
  </si>
  <si>
    <t>岡山市</t>
  </si>
  <si>
    <t>272281</t>
  </si>
  <si>
    <t>上島町</t>
  </si>
  <si>
    <t>豊橋市</t>
  </si>
  <si>
    <t>三鷹市</t>
  </si>
  <si>
    <t>132055</t>
  </si>
  <si>
    <t>21201</t>
  </si>
  <si>
    <t>132063</t>
  </si>
  <si>
    <t>47360</t>
  </si>
  <si>
    <t>204862</t>
  </si>
  <si>
    <t>愛知県高浜市</t>
  </si>
  <si>
    <t>昭島市</t>
  </si>
  <si>
    <t>亀岡市</t>
  </si>
  <si>
    <t>10384</t>
  </si>
  <si>
    <t>132080</t>
  </si>
  <si>
    <t>46218</t>
  </si>
  <si>
    <t>46206</t>
  </si>
  <si>
    <t>調布市</t>
  </si>
  <si>
    <t>05346</t>
  </si>
  <si>
    <t>132101</t>
  </si>
  <si>
    <t>福岡県川崎町</t>
  </si>
  <si>
    <t>394033</t>
  </si>
  <si>
    <t>132128</t>
  </si>
  <si>
    <t>132144</t>
  </si>
  <si>
    <t>282278</t>
  </si>
  <si>
    <t>宮崎県国富町</t>
  </si>
  <si>
    <t>39411</t>
  </si>
  <si>
    <t>204021</t>
  </si>
  <si>
    <t>国立市</t>
  </si>
  <si>
    <t>北海道喜茂別町</t>
  </si>
  <si>
    <t>132195</t>
  </si>
  <si>
    <t>12204</t>
  </si>
  <si>
    <t>東大和市</t>
  </si>
  <si>
    <t>土佐町</t>
  </si>
  <si>
    <t>01646</t>
  </si>
  <si>
    <t>132217</t>
  </si>
  <si>
    <t>兵庫県相生市</t>
  </si>
  <si>
    <t>12232</t>
  </si>
  <si>
    <t>132233</t>
  </si>
  <si>
    <t>三原村</t>
  </si>
  <si>
    <t>東京都西東京市</t>
  </si>
  <si>
    <t>福井市</t>
  </si>
  <si>
    <t>多摩市</t>
  </si>
  <si>
    <t>435066</t>
  </si>
  <si>
    <t>132250</t>
  </si>
  <si>
    <t>羽村市</t>
  </si>
  <si>
    <t>132284</t>
  </si>
  <si>
    <t>鹿児島県奄美市</t>
  </si>
  <si>
    <t>あきる野市</t>
  </si>
  <si>
    <t>有田町</t>
  </si>
  <si>
    <t>愛知県北名古屋市</t>
  </si>
  <si>
    <t>132292</t>
  </si>
  <si>
    <t>水俣市</t>
  </si>
  <si>
    <t>14206</t>
  </si>
  <si>
    <t>133051</t>
  </si>
  <si>
    <t>日の出町</t>
  </si>
  <si>
    <t>303810</t>
  </si>
  <si>
    <t>33666</t>
  </si>
  <si>
    <t>12342</t>
  </si>
  <si>
    <t>133078</t>
  </si>
  <si>
    <t>檜原村</t>
  </si>
  <si>
    <t>46531</t>
  </si>
  <si>
    <t>奥多摩町</t>
  </si>
  <si>
    <t>粟島浦村</t>
  </si>
  <si>
    <t>草津市</t>
  </si>
  <si>
    <t>長野県伊那市</t>
  </si>
  <si>
    <t>大島町</t>
  </si>
  <si>
    <t>南国市</t>
  </si>
  <si>
    <t>利島村</t>
  </si>
  <si>
    <t>133647</t>
  </si>
  <si>
    <t>瀬戸内市</t>
  </si>
  <si>
    <t>神津島村</t>
  </si>
  <si>
    <t>津市</t>
  </si>
  <si>
    <t>長崎県長与町</t>
  </si>
  <si>
    <t>15202</t>
  </si>
  <si>
    <t>伊勢原市</t>
  </si>
  <si>
    <t>三宅村</t>
  </si>
  <si>
    <t>232351</t>
  </si>
  <si>
    <t>205621</t>
  </si>
  <si>
    <t>八丈町</t>
  </si>
  <si>
    <t>233421</t>
  </si>
  <si>
    <t>134023</t>
  </si>
  <si>
    <t>綾瀬市</t>
  </si>
  <si>
    <t>青ヶ島村</t>
  </si>
  <si>
    <t>山形県長井市</t>
  </si>
  <si>
    <t>熊取町</t>
  </si>
  <si>
    <t>134210</t>
  </si>
  <si>
    <t>213039</t>
  </si>
  <si>
    <t>141003</t>
  </si>
  <si>
    <t>神奈川県</t>
  </si>
  <si>
    <t>埼玉県東松山市</t>
  </si>
  <si>
    <t>相模原市</t>
  </si>
  <si>
    <t>142018</t>
  </si>
  <si>
    <t>周南市</t>
  </si>
  <si>
    <t>横須賀市</t>
  </si>
  <si>
    <t>富田林市</t>
  </si>
  <si>
    <t>142034</t>
  </si>
  <si>
    <t>秋田県東成瀬村</t>
  </si>
  <si>
    <t>小川村</t>
  </si>
  <si>
    <t>142042</t>
  </si>
  <si>
    <t>142085</t>
  </si>
  <si>
    <t>逗子市</t>
  </si>
  <si>
    <t>久米南町</t>
  </si>
  <si>
    <t>28381</t>
  </si>
  <si>
    <t>07465</t>
  </si>
  <si>
    <t>鹿児島県枕崎市</t>
  </si>
  <si>
    <t>東京都青ヶ島村</t>
  </si>
  <si>
    <t>142107</t>
  </si>
  <si>
    <t>三浦市</t>
  </si>
  <si>
    <t>山江村</t>
  </si>
  <si>
    <t>464929</t>
  </si>
  <si>
    <t>142115</t>
  </si>
  <si>
    <t>32501</t>
  </si>
  <si>
    <t>06362</t>
  </si>
  <si>
    <t>秦野市</t>
  </si>
  <si>
    <t>272141</t>
  </si>
  <si>
    <t>23227</t>
  </si>
  <si>
    <t>142123</t>
  </si>
  <si>
    <t>06301</t>
  </si>
  <si>
    <t>223069</t>
  </si>
  <si>
    <t>11211</t>
  </si>
  <si>
    <t>滋賀県湖南市</t>
  </si>
  <si>
    <t>厚木市</t>
  </si>
  <si>
    <t>462241</t>
  </si>
  <si>
    <t>142131</t>
  </si>
  <si>
    <t>香川県東かがわ市</t>
  </si>
  <si>
    <t>西伊豆町</t>
  </si>
  <si>
    <t>大和市</t>
  </si>
  <si>
    <t>奈良県明日香村</t>
  </si>
  <si>
    <t>142140</t>
  </si>
  <si>
    <t>栃木県足利市</t>
  </si>
  <si>
    <t>142166</t>
  </si>
  <si>
    <t>142174</t>
  </si>
  <si>
    <t>142182</t>
  </si>
  <si>
    <t>千葉県市川市</t>
  </si>
  <si>
    <t>寒川町</t>
  </si>
  <si>
    <t>143413</t>
  </si>
  <si>
    <t>413879</t>
  </si>
  <si>
    <t>162086</t>
  </si>
  <si>
    <t>10208</t>
  </si>
  <si>
    <t>大磯町</t>
  </si>
  <si>
    <t>143618</t>
  </si>
  <si>
    <t>403423</t>
  </si>
  <si>
    <t>中井町</t>
  </si>
  <si>
    <t>大井町</t>
  </si>
  <si>
    <t>202100</t>
  </si>
  <si>
    <t>21204</t>
  </si>
  <si>
    <t>143634</t>
  </si>
  <si>
    <t>宮古島市</t>
  </si>
  <si>
    <t>21208</t>
  </si>
  <si>
    <t>143642</t>
  </si>
  <si>
    <t>山北町</t>
  </si>
  <si>
    <t>442071</t>
  </si>
  <si>
    <t>143669</t>
  </si>
  <si>
    <t>143821</t>
  </si>
  <si>
    <t>423220</t>
  </si>
  <si>
    <t>143839</t>
  </si>
  <si>
    <t>真鶴町</t>
  </si>
  <si>
    <t>206024</t>
  </si>
  <si>
    <t>02301</t>
  </si>
  <si>
    <t>妙高市</t>
  </si>
  <si>
    <t>出水市</t>
  </si>
  <si>
    <t>272051</t>
  </si>
  <si>
    <t>本部町</t>
  </si>
  <si>
    <t>湯河原町</t>
  </si>
  <si>
    <t>402036</t>
  </si>
  <si>
    <t>大阪府枚方市</t>
  </si>
  <si>
    <t>愛川町</t>
  </si>
  <si>
    <t>02367</t>
  </si>
  <si>
    <t>清川村</t>
  </si>
  <si>
    <t>151009</t>
  </si>
  <si>
    <t>新潟県</t>
  </si>
  <si>
    <t>272108</t>
  </si>
  <si>
    <t>152021</t>
  </si>
  <si>
    <t>344311</t>
  </si>
  <si>
    <t>防府市</t>
  </si>
  <si>
    <t>入善町</t>
  </si>
  <si>
    <t>152048</t>
  </si>
  <si>
    <t>三条市</t>
  </si>
  <si>
    <t>152056</t>
  </si>
  <si>
    <t>19202</t>
  </si>
  <si>
    <t>152064</t>
  </si>
  <si>
    <t>152081</t>
  </si>
  <si>
    <t>270008</t>
  </si>
  <si>
    <t>紀の川市</t>
  </si>
  <si>
    <t>01213</t>
  </si>
  <si>
    <t>152099</t>
  </si>
  <si>
    <t>道志村</t>
  </si>
  <si>
    <t>07209</t>
  </si>
  <si>
    <t>加茂市</t>
  </si>
  <si>
    <t>01645</t>
  </si>
  <si>
    <t>北海道えりも町</t>
  </si>
  <si>
    <t>奈義町</t>
  </si>
  <si>
    <t>北海道別海町</t>
  </si>
  <si>
    <t>224243</t>
  </si>
  <si>
    <t>152137</t>
  </si>
  <si>
    <t>162116</t>
  </si>
  <si>
    <t>糸魚川市</t>
  </si>
  <si>
    <t>松茂町</t>
  </si>
  <si>
    <t>382035</t>
  </si>
  <si>
    <t>152170</t>
  </si>
  <si>
    <t>152188</t>
  </si>
  <si>
    <t>加賀市</t>
  </si>
  <si>
    <t>五泉市</t>
  </si>
  <si>
    <t>07301</t>
  </si>
  <si>
    <t>152234</t>
  </si>
  <si>
    <t>阿賀野市</t>
  </si>
  <si>
    <t>01409</t>
  </si>
  <si>
    <t>46213</t>
  </si>
  <si>
    <t>南魚沼市</t>
  </si>
  <si>
    <t>152277</t>
  </si>
  <si>
    <t>01561</t>
  </si>
  <si>
    <t>33445</t>
  </si>
  <si>
    <t>282189</t>
  </si>
  <si>
    <t>胎内市</t>
  </si>
  <si>
    <t>東京都東村山市</t>
  </si>
  <si>
    <t>153613</t>
  </si>
  <si>
    <t>群馬県長野原町</t>
  </si>
  <si>
    <t>田上町</t>
  </si>
  <si>
    <t>神埼市</t>
  </si>
  <si>
    <t>153851</t>
  </si>
  <si>
    <t>40000</t>
  </si>
  <si>
    <t>湯沢町</t>
  </si>
  <si>
    <t>長野県売木村</t>
  </si>
  <si>
    <t>16211</t>
  </si>
  <si>
    <t>322024</t>
  </si>
  <si>
    <t>433675</t>
  </si>
  <si>
    <t>216046</t>
  </si>
  <si>
    <t>154822</t>
  </si>
  <si>
    <t>関川村</t>
  </si>
  <si>
    <t>364053</t>
  </si>
  <si>
    <t>12218</t>
  </si>
  <si>
    <t>162019</t>
  </si>
  <si>
    <t>40421</t>
  </si>
  <si>
    <t>富山県</t>
  </si>
  <si>
    <t>富山市</t>
  </si>
  <si>
    <t>埼玉県熊谷市</t>
  </si>
  <si>
    <t>162051</t>
  </si>
  <si>
    <t>氷見市</t>
  </si>
  <si>
    <t>砺波市</t>
  </si>
  <si>
    <t>射水市</t>
  </si>
  <si>
    <t>163210</t>
  </si>
  <si>
    <t>小豆島町</t>
  </si>
  <si>
    <t>172073</t>
  </si>
  <si>
    <t>舟橋村</t>
  </si>
  <si>
    <t>徳島県東みよし町</t>
  </si>
  <si>
    <t>04445</t>
  </si>
  <si>
    <t>大阪府寝屋川市</t>
  </si>
  <si>
    <t>163236</t>
  </si>
  <si>
    <t>163422</t>
  </si>
  <si>
    <t>金沢市</t>
  </si>
  <si>
    <t>越前市</t>
  </si>
  <si>
    <t>172120</t>
  </si>
  <si>
    <t>佐賀県玄海町</t>
  </si>
  <si>
    <t>173657</t>
  </si>
  <si>
    <t>長野県王滝村</t>
  </si>
  <si>
    <t>172022</t>
  </si>
  <si>
    <t>七尾市</t>
  </si>
  <si>
    <t>05204</t>
  </si>
  <si>
    <t>小松市</t>
  </si>
  <si>
    <t>宮城県村田町</t>
  </si>
  <si>
    <t>28446</t>
  </si>
  <si>
    <t>27216</t>
  </si>
  <si>
    <t>01209</t>
  </si>
  <si>
    <t>172057</t>
  </si>
  <si>
    <t>珠洲市</t>
  </si>
  <si>
    <t>172065</t>
  </si>
  <si>
    <t>06209</t>
  </si>
  <si>
    <t>垂井町</t>
  </si>
  <si>
    <t>羽咋市</t>
  </si>
  <si>
    <t>203611</t>
  </si>
  <si>
    <t>滋賀県大津市</t>
  </si>
  <si>
    <t>かほく市</t>
  </si>
  <si>
    <t>津幡町</t>
  </si>
  <si>
    <t>群馬県片品村</t>
  </si>
  <si>
    <t>市川三郷町</t>
  </si>
  <si>
    <t>内灘町</t>
  </si>
  <si>
    <t>太宰府市</t>
  </si>
  <si>
    <t>大野市</t>
  </si>
  <si>
    <t>22223</t>
  </si>
  <si>
    <t>07201</t>
  </si>
  <si>
    <t>174076</t>
  </si>
  <si>
    <t>174611</t>
  </si>
  <si>
    <t>高知県大豊町</t>
  </si>
  <si>
    <t>山中湖村</t>
  </si>
  <si>
    <t>北海道七飯町</t>
  </si>
  <si>
    <t>穴水町</t>
  </si>
  <si>
    <t>大阪府熊取町</t>
  </si>
  <si>
    <t>山口市</t>
  </si>
  <si>
    <t>454290</t>
  </si>
  <si>
    <t>182010</t>
  </si>
  <si>
    <t>314021</t>
  </si>
  <si>
    <t>小浜市</t>
  </si>
  <si>
    <t>和歌山県</t>
  </si>
  <si>
    <t>342114</t>
  </si>
  <si>
    <t>24341</t>
  </si>
  <si>
    <t>182079</t>
  </si>
  <si>
    <t>182087</t>
  </si>
  <si>
    <t>182095</t>
  </si>
  <si>
    <t>坂井市</t>
  </si>
  <si>
    <t>203823</t>
  </si>
  <si>
    <t>183229</t>
  </si>
  <si>
    <t>永平寺町</t>
  </si>
  <si>
    <t>千葉県九十九里町</t>
  </si>
  <si>
    <t>294420</t>
  </si>
  <si>
    <t>184047</t>
  </si>
  <si>
    <t>南越前町</t>
  </si>
  <si>
    <t>美浜町</t>
  </si>
  <si>
    <t>184811</t>
  </si>
  <si>
    <t>若狭町</t>
  </si>
  <si>
    <t>東御市</t>
  </si>
  <si>
    <t>192023</t>
  </si>
  <si>
    <t>01229</t>
  </si>
  <si>
    <t>222208</t>
  </si>
  <si>
    <t>上板町</t>
  </si>
  <si>
    <t>192040</t>
  </si>
  <si>
    <t>都留市</t>
  </si>
  <si>
    <t>愛知県弥富市</t>
  </si>
  <si>
    <t>茨城県水戸市</t>
  </si>
  <si>
    <t>192058</t>
  </si>
  <si>
    <t>192074</t>
  </si>
  <si>
    <t>02207</t>
  </si>
  <si>
    <t>192082</t>
  </si>
  <si>
    <t>東京都港区</t>
  </si>
  <si>
    <t>13381</t>
  </si>
  <si>
    <t>南アルプス市</t>
  </si>
  <si>
    <t>08364</t>
  </si>
  <si>
    <t>徳島県石井町</t>
  </si>
  <si>
    <t>甲斐市</t>
  </si>
  <si>
    <t>192121</t>
  </si>
  <si>
    <t>11224</t>
  </si>
  <si>
    <t>北海道清水町</t>
  </si>
  <si>
    <t>高取町</t>
  </si>
  <si>
    <t>192147</t>
  </si>
  <si>
    <t>01664</t>
  </si>
  <si>
    <t>463035</t>
  </si>
  <si>
    <t>06363</t>
  </si>
  <si>
    <t>193640</t>
  </si>
  <si>
    <t>38401</t>
  </si>
  <si>
    <t>454435</t>
  </si>
  <si>
    <t>鳥取県智頭町</t>
  </si>
  <si>
    <t>早川町</t>
  </si>
  <si>
    <t>303445</t>
  </si>
  <si>
    <t>上松町</t>
  </si>
  <si>
    <t>194221</t>
  </si>
  <si>
    <t>鳥取県八頭町</t>
  </si>
  <si>
    <t>北海道下川町</t>
  </si>
  <si>
    <t>194239</t>
  </si>
  <si>
    <t>353213</t>
  </si>
  <si>
    <t>西桂町</t>
  </si>
  <si>
    <t>203629</t>
  </si>
  <si>
    <t>234249</t>
  </si>
  <si>
    <t>忍野村</t>
  </si>
  <si>
    <t>神奈川県綾瀬市</t>
  </si>
  <si>
    <t>194255</t>
  </si>
  <si>
    <t>402125</t>
  </si>
  <si>
    <t>194298</t>
  </si>
  <si>
    <t>宮城県大和町</t>
  </si>
  <si>
    <t>高千穂町</t>
  </si>
  <si>
    <t>194425</t>
  </si>
  <si>
    <t>47328</t>
  </si>
  <si>
    <t>小菅村</t>
  </si>
  <si>
    <t>194433</t>
  </si>
  <si>
    <t>222216</t>
  </si>
  <si>
    <t>知夫村</t>
  </si>
  <si>
    <t>神奈川県横須賀市</t>
  </si>
  <si>
    <t>202011</t>
  </si>
  <si>
    <t>202029</t>
  </si>
  <si>
    <t>202045</t>
  </si>
  <si>
    <t>202053</t>
  </si>
  <si>
    <t>諏訪市</t>
  </si>
  <si>
    <t>263443</t>
  </si>
  <si>
    <t>202070</t>
  </si>
  <si>
    <t>202088</t>
  </si>
  <si>
    <t>小諸市</t>
  </si>
  <si>
    <t>202096</t>
  </si>
  <si>
    <t>06201</t>
  </si>
  <si>
    <t>愛知県尾張旭市</t>
  </si>
  <si>
    <t>23562</t>
  </si>
  <si>
    <t>07203</t>
  </si>
  <si>
    <t>202118</t>
  </si>
  <si>
    <t>202134</t>
  </si>
  <si>
    <t>飯山市</t>
  </si>
  <si>
    <t>西原村</t>
  </si>
  <si>
    <t>213837</t>
  </si>
  <si>
    <t>三重県四日市市</t>
  </si>
  <si>
    <t>202142</t>
  </si>
  <si>
    <t>312029</t>
  </si>
  <si>
    <t>千曲市</t>
  </si>
  <si>
    <t>02423</t>
  </si>
  <si>
    <t>202207</t>
  </si>
  <si>
    <t>203033</t>
  </si>
  <si>
    <t>422100</t>
  </si>
  <si>
    <t>332089</t>
  </si>
  <si>
    <t>安田町</t>
  </si>
  <si>
    <t>203041</t>
  </si>
  <si>
    <t>13305</t>
  </si>
  <si>
    <t>07402</t>
  </si>
  <si>
    <t>215058</t>
  </si>
  <si>
    <t>川上村</t>
  </si>
  <si>
    <t>篠栗町</t>
  </si>
  <si>
    <t>203076</t>
  </si>
  <si>
    <t>美濃加茂市</t>
  </si>
  <si>
    <t>北相木村</t>
  </si>
  <si>
    <t>394271</t>
  </si>
  <si>
    <t>06206</t>
  </si>
  <si>
    <t>45341</t>
  </si>
  <si>
    <t>203211</t>
  </si>
  <si>
    <t>大崎町</t>
  </si>
  <si>
    <t>軽井沢町</t>
  </si>
  <si>
    <t>大阪府大阪狭山市</t>
  </si>
  <si>
    <t>203246</t>
  </si>
  <si>
    <t>203491</t>
  </si>
  <si>
    <t>国富町</t>
  </si>
  <si>
    <t>青木村</t>
  </si>
  <si>
    <t>麻績村</t>
  </si>
  <si>
    <t>203505</t>
  </si>
  <si>
    <t>03206</t>
  </si>
  <si>
    <t>与論町</t>
  </si>
  <si>
    <t>三重県紀北町</t>
  </si>
  <si>
    <t>21213</t>
  </si>
  <si>
    <t>辰野町</t>
  </si>
  <si>
    <t>294268</t>
  </si>
  <si>
    <t>203831</t>
  </si>
  <si>
    <t>07423</t>
  </si>
  <si>
    <t>203840</t>
  </si>
  <si>
    <t>飯島町</t>
  </si>
  <si>
    <t>203858</t>
  </si>
  <si>
    <t>36342</t>
  </si>
  <si>
    <t>吉田町</t>
  </si>
  <si>
    <t>中川村</t>
  </si>
  <si>
    <t>宮田村</t>
  </si>
  <si>
    <t>30361</t>
  </si>
  <si>
    <t>松川町</t>
  </si>
  <si>
    <t>高森町</t>
  </si>
  <si>
    <t>384020</t>
  </si>
  <si>
    <t>21218</t>
  </si>
  <si>
    <t>204048</t>
  </si>
  <si>
    <t>204099</t>
  </si>
  <si>
    <t>平谷村</t>
  </si>
  <si>
    <t>204102</t>
  </si>
  <si>
    <t>松崎町</t>
  </si>
  <si>
    <t>204111</t>
  </si>
  <si>
    <t>422053</t>
  </si>
  <si>
    <t>浦添市</t>
  </si>
  <si>
    <t>204129</t>
  </si>
  <si>
    <t>売木村</t>
  </si>
  <si>
    <t>北海道羅臼町</t>
  </si>
  <si>
    <t>岐阜県</t>
  </si>
  <si>
    <t>342025</t>
  </si>
  <si>
    <t>25443</t>
  </si>
  <si>
    <t>204145</t>
  </si>
  <si>
    <t>40503</t>
  </si>
  <si>
    <t>喬木村</t>
  </si>
  <si>
    <t>204234</t>
  </si>
  <si>
    <t>19422</t>
  </si>
  <si>
    <t>204307</t>
  </si>
  <si>
    <t>204323</t>
  </si>
  <si>
    <t>204480</t>
  </si>
  <si>
    <t>342131</t>
  </si>
  <si>
    <t>岐阜県輪之内町</t>
  </si>
  <si>
    <t>204510</t>
  </si>
  <si>
    <t>03301</t>
  </si>
  <si>
    <t>青森県三沢市</t>
  </si>
  <si>
    <t>宗像市</t>
  </si>
  <si>
    <t>204528</t>
  </si>
  <si>
    <t>204820</t>
  </si>
  <si>
    <t>222143</t>
  </si>
  <si>
    <t>212130</t>
  </si>
  <si>
    <t>212105</t>
  </si>
  <si>
    <t>松川村</t>
  </si>
  <si>
    <t>204854</t>
  </si>
  <si>
    <t>白馬村</t>
  </si>
  <si>
    <t>小谷村</t>
  </si>
  <si>
    <t>北海道北竜町</t>
  </si>
  <si>
    <t>43212</t>
  </si>
  <si>
    <t>隠岐の島町</t>
  </si>
  <si>
    <t>205214</t>
  </si>
  <si>
    <t>363880</t>
  </si>
  <si>
    <t>205419</t>
  </si>
  <si>
    <t>若桜町</t>
  </si>
  <si>
    <t>205613</t>
  </si>
  <si>
    <t>天川村</t>
  </si>
  <si>
    <t>木島平村</t>
  </si>
  <si>
    <t>豊明市</t>
  </si>
  <si>
    <t>205630</t>
  </si>
  <si>
    <t>野沢温泉村</t>
  </si>
  <si>
    <t>205885</t>
  </si>
  <si>
    <t>205907</t>
  </si>
  <si>
    <t>212016</t>
  </si>
  <si>
    <t>212024</t>
  </si>
  <si>
    <t>212032</t>
  </si>
  <si>
    <t>高山市</t>
  </si>
  <si>
    <t>40228</t>
  </si>
  <si>
    <t>多治見市</t>
  </si>
  <si>
    <t>212059</t>
  </si>
  <si>
    <t>鹿児島県鹿屋市</t>
  </si>
  <si>
    <t>関市</t>
  </si>
  <si>
    <t>22219</t>
  </si>
  <si>
    <t>212067</t>
  </si>
  <si>
    <t>美濃市</t>
  </si>
  <si>
    <t>新潟県聖籠町</t>
  </si>
  <si>
    <t>30366</t>
  </si>
  <si>
    <t>212083</t>
  </si>
  <si>
    <t>10345</t>
  </si>
  <si>
    <t>39301</t>
  </si>
  <si>
    <t>222089</t>
  </si>
  <si>
    <t>瑞浪市</t>
  </si>
  <si>
    <t>東京都三鷹市</t>
  </si>
  <si>
    <t>吉野ヶ里町</t>
  </si>
  <si>
    <t>恵那市</t>
  </si>
  <si>
    <t>212113</t>
  </si>
  <si>
    <t>徳島県鳴門市</t>
  </si>
  <si>
    <t>18483</t>
  </si>
  <si>
    <t>232033</t>
  </si>
  <si>
    <t>212148</t>
  </si>
  <si>
    <t>可児市</t>
  </si>
  <si>
    <t>393037</t>
  </si>
  <si>
    <t>212164</t>
  </si>
  <si>
    <t>08214</t>
  </si>
  <si>
    <t>岐南町</t>
  </si>
  <si>
    <t>本巣市</t>
  </si>
  <si>
    <t>名古屋市</t>
    <rPh sb="0" eb="4">
      <t>ナゴヤシ</t>
    </rPh>
    <phoneticPr fontId="19"/>
  </si>
  <si>
    <t>荒尾市</t>
  </si>
  <si>
    <t>奈良県御所市</t>
  </si>
  <si>
    <t>212211</t>
  </si>
  <si>
    <t>282090</t>
  </si>
  <si>
    <t>関ケ原町</t>
  </si>
  <si>
    <t>07214</t>
  </si>
  <si>
    <t>神戸町</t>
  </si>
  <si>
    <t>244414</t>
  </si>
  <si>
    <t>07408</t>
  </si>
  <si>
    <t>揖斐川町</t>
  </si>
  <si>
    <t>大野町</t>
  </si>
  <si>
    <t>262102</t>
  </si>
  <si>
    <t>214213</t>
  </si>
  <si>
    <t>広島県庄原市</t>
  </si>
  <si>
    <t>北方町</t>
  </si>
  <si>
    <t>千葉県芝山町</t>
  </si>
  <si>
    <t>215015</t>
  </si>
  <si>
    <t>坂祝町</t>
  </si>
  <si>
    <t>川辺町</t>
  </si>
  <si>
    <t>215066</t>
  </si>
  <si>
    <t>白川町</t>
  </si>
  <si>
    <t>北海道長沼町</t>
  </si>
  <si>
    <t>47353</t>
  </si>
  <si>
    <t>215210</t>
  </si>
  <si>
    <t>454061</t>
  </si>
  <si>
    <t>御嵩町</t>
  </si>
  <si>
    <t>千葉県流山市</t>
  </si>
  <si>
    <t>福島県湯川村</t>
  </si>
  <si>
    <t>静岡県</t>
  </si>
  <si>
    <t>16205</t>
  </si>
  <si>
    <t>12463</t>
  </si>
  <si>
    <t>静岡市</t>
  </si>
  <si>
    <t>221309</t>
  </si>
  <si>
    <t>浜松市</t>
  </si>
  <si>
    <t>福岡県直方市</t>
  </si>
  <si>
    <t>10424</t>
  </si>
  <si>
    <t>222038</t>
  </si>
  <si>
    <t>鹿児島県喜界町</t>
  </si>
  <si>
    <t>北海道浜頓別町</t>
  </si>
  <si>
    <t>碧南市</t>
  </si>
  <si>
    <t>渡嘉敷村</t>
  </si>
  <si>
    <t>222054</t>
  </si>
  <si>
    <t>28219</t>
  </si>
  <si>
    <t>222062</t>
  </si>
  <si>
    <t>422070</t>
  </si>
  <si>
    <t>222071</t>
  </si>
  <si>
    <t>224294</t>
  </si>
  <si>
    <t>富士宮市</t>
  </si>
  <si>
    <t>海南市</t>
  </si>
  <si>
    <t>神奈川県大磯町</t>
  </si>
  <si>
    <t>伊東市</t>
  </si>
  <si>
    <t>222097</t>
  </si>
  <si>
    <t>39204</t>
  </si>
  <si>
    <t>庄原市</t>
  </si>
  <si>
    <t>三重県桑名市</t>
  </si>
  <si>
    <t>15461</t>
  </si>
  <si>
    <t>222101</t>
  </si>
  <si>
    <t>磐田市</t>
  </si>
  <si>
    <t>222127</t>
  </si>
  <si>
    <t>焼津市</t>
  </si>
  <si>
    <t>01610</t>
  </si>
  <si>
    <t>363219</t>
  </si>
  <si>
    <t>01220</t>
  </si>
  <si>
    <t>掛川市</t>
  </si>
  <si>
    <t>222151</t>
  </si>
  <si>
    <t>袋井市</t>
  </si>
  <si>
    <t>下田市</t>
  </si>
  <si>
    <t>裾野市</t>
  </si>
  <si>
    <t>湖西市</t>
  </si>
  <si>
    <t>稲美町</t>
  </si>
  <si>
    <t>三重県伊勢市</t>
  </si>
  <si>
    <t>御前崎市</t>
  </si>
  <si>
    <t>222241</t>
  </si>
  <si>
    <t>222259</t>
  </si>
  <si>
    <t>牧之原市</t>
  </si>
  <si>
    <t>223018</t>
  </si>
  <si>
    <t>錦江町</t>
  </si>
  <si>
    <t>01332</t>
  </si>
  <si>
    <t>奈良県三郷町</t>
  </si>
  <si>
    <t>東伊豆町</t>
  </si>
  <si>
    <t>沖縄県伊江村</t>
  </si>
  <si>
    <t>223425</t>
  </si>
  <si>
    <t>長泉町</t>
  </si>
  <si>
    <t>岐阜県白川町</t>
  </si>
  <si>
    <t>23425</t>
  </si>
  <si>
    <t>小山町</t>
  </si>
  <si>
    <t>愛知県</t>
  </si>
  <si>
    <t>一宮市</t>
  </si>
  <si>
    <t>232041</t>
  </si>
  <si>
    <t>春日井市</t>
  </si>
  <si>
    <t>21404</t>
  </si>
  <si>
    <t>01632</t>
  </si>
  <si>
    <t>26366</t>
  </si>
  <si>
    <t>232076</t>
  </si>
  <si>
    <t>豊川市</t>
  </si>
  <si>
    <t>232084</t>
  </si>
  <si>
    <t>津島市</t>
  </si>
  <si>
    <t>473758</t>
  </si>
  <si>
    <t>山口県田布施町</t>
  </si>
  <si>
    <t>徳島県</t>
  </si>
  <si>
    <t>08203</t>
  </si>
  <si>
    <t>11214</t>
  </si>
  <si>
    <t>21209</t>
  </si>
  <si>
    <t>232092</t>
  </si>
  <si>
    <t>294462</t>
  </si>
  <si>
    <t>232106</t>
  </si>
  <si>
    <t>豊田市</t>
  </si>
  <si>
    <t>472140</t>
  </si>
  <si>
    <t>01425</t>
  </si>
  <si>
    <t>07483</t>
  </si>
  <si>
    <t>232131</t>
  </si>
  <si>
    <t>293431</t>
  </si>
  <si>
    <t>433641</t>
  </si>
  <si>
    <t>静岡県裾野市</t>
  </si>
  <si>
    <t>蒲郡市</t>
  </si>
  <si>
    <t>28229</t>
  </si>
  <si>
    <t>232157</t>
  </si>
  <si>
    <t>04422</t>
  </si>
  <si>
    <t>232165</t>
  </si>
  <si>
    <t>常滑市</t>
  </si>
  <si>
    <t>232173</t>
  </si>
  <si>
    <t>322091</t>
  </si>
  <si>
    <t>北海道幌延町</t>
  </si>
  <si>
    <t>273210</t>
  </si>
  <si>
    <t>232190</t>
  </si>
  <si>
    <t>宮津市</t>
  </si>
  <si>
    <t>北海道赤井川村</t>
  </si>
  <si>
    <t>232203</t>
  </si>
  <si>
    <t>434680</t>
  </si>
  <si>
    <t>岐阜県瑞浪市</t>
  </si>
  <si>
    <t>新城市</t>
  </si>
  <si>
    <t>01000</t>
  </si>
  <si>
    <t>336220</t>
  </si>
  <si>
    <t>長野県平谷村</t>
  </si>
  <si>
    <t>福島県西郷村</t>
  </si>
  <si>
    <t>232238</t>
  </si>
  <si>
    <t>43510</t>
  </si>
  <si>
    <t>大府市</t>
  </si>
  <si>
    <t>岡山県久米南町</t>
  </si>
  <si>
    <t>知多市</t>
  </si>
  <si>
    <t>435121</t>
  </si>
  <si>
    <t>07545</t>
  </si>
  <si>
    <t>知立市</t>
  </si>
  <si>
    <t>462063</t>
  </si>
  <si>
    <t>05201</t>
  </si>
  <si>
    <t>北海道佐呂間町</t>
  </si>
  <si>
    <t>232262</t>
  </si>
  <si>
    <t>232301</t>
  </si>
  <si>
    <t>232319</t>
  </si>
  <si>
    <t>田原市</t>
  </si>
  <si>
    <t>232327</t>
  </si>
  <si>
    <t>愛西市</t>
  </si>
  <si>
    <t>262111</t>
  </si>
  <si>
    <t>232335</t>
  </si>
  <si>
    <t>佐用町</t>
  </si>
  <si>
    <t>41201</t>
  </si>
  <si>
    <t>清須市</t>
  </si>
  <si>
    <t>大分県津久見市</t>
  </si>
  <si>
    <t>弥富市</t>
  </si>
  <si>
    <t>みやき町</t>
  </si>
  <si>
    <t>232378</t>
  </si>
  <si>
    <t>あま市</t>
  </si>
  <si>
    <t>長久手市</t>
  </si>
  <si>
    <t>宮崎県高原町</t>
  </si>
  <si>
    <t>13401</t>
  </si>
  <si>
    <t>233617</t>
  </si>
  <si>
    <t>大口町</t>
  </si>
  <si>
    <t>扶桑町</t>
  </si>
  <si>
    <t>大治町</t>
  </si>
  <si>
    <t>蟹江町</t>
  </si>
  <si>
    <t>阿久比町</t>
  </si>
  <si>
    <t>東浦町</t>
  </si>
  <si>
    <t>南知多町</t>
  </si>
  <si>
    <t>印南町</t>
  </si>
  <si>
    <t>18442</t>
  </si>
  <si>
    <t>234478</t>
  </si>
  <si>
    <t>10206</t>
  </si>
  <si>
    <t>武豊町</t>
  </si>
  <si>
    <t>埼玉県上里町</t>
  </si>
  <si>
    <t>埼玉県草加市</t>
  </si>
  <si>
    <t>262129</t>
  </si>
  <si>
    <t>235016</t>
  </si>
  <si>
    <t>茨城県那珂市</t>
  </si>
  <si>
    <t>29209</t>
  </si>
  <si>
    <t>幸田町</t>
  </si>
  <si>
    <t>235610</t>
  </si>
  <si>
    <t>16207</t>
  </si>
  <si>
    <t>設楽町</t>
  </si>
  <si>
    <t>東栄町</t>
  </si>
  <si>
    <t>235636</t>
  </si>
  <si>
    <t>44213</t>
  </si>
  <si>
    <t>三重県</t>
  </si>
  <si>
    <t>242021</t>
  </si>
  <si>
    <t>242039</t>
  </si>
  <si>
    <t>松阪市</t>
  </si>
  <si>
    <t>11243</t>
  </si>
  <si>
    <t>東京都品川区</t>
  </si>
  <si>
    <t>242055</t>
  </si>
  <si>
    <t>04444</t>
  </si>
  <si>
    <t>長野県東御市</t>
  </si>
  <si>
    <t>桑名市</t>
  </si>
  <si>
    <t>09342</t>
  </si>
  <si>
    <t>福島県猪苗代町</t>
  </si>
  <si>
    <t>242071</t>
  </si>
  <si>
    <t>神奈川県三浦市</t>
  </si>
  <si>
    <t>鈴鹿市</t>
  </si>
  <si>
    <t>242080</t>
  </si>
  <si>
    <t>08204</t>
  </si>
  <si>
    <t>08205</t>
  </si>
  <si>
    <t>27224</t>
  </si>
  <si>
    <t>名張市</t>
  </si>
  <si>
    <t>412082</t>
  </si>
  <si>
    <t>07542</t>
  </si>
  <si>
    <t>尾鷲市</t>
  </si>
  <si>
    <t>242101</t>
  </si>
  <si>
    <t>473561</t>
  </si>
  <si>
    <t>佐賀県唐津市</t>
  </si>
  <si>
    <t>亀山市</t>
  </si>
  <si>
    <t>242110</t>
  </si>
  <si>
    <t>北川村</t>
  </si>
  <si>
    <t>水巻町</t>
  </si>
  <si>
    <t>大阪府松原市</t>
  </si>
  <si>
    <t>242128</t>
  </si>
  <si>
    <t>宇治田原町</t>
  </si>
  <si>
    <t>四国中央市</t>
  </si>
  <si>
    <t>熊野市</t>
  </si>
  <si>
    <t>242144</t>
  </si>
  <si>
    <t>益田市</t>
  </si>
  <si>
    <t>393053</t>
  </si>
  <si>
    <t>いなべ市</t>
  </si>
  <si>
    <t>33100</t>
  </si>
  <si>
    <t>尼崎市</t>
  </si>
  <si>
    <t>242152</t>
  </si>
  <si>
    <t>西海市</t>
  </si>
  <si>
    <t>46203</t>
  </si>
  <si>
    <t>志摩市</t>
  </si>
  <si>
    <t>久留米市</t>
  </si>
  <si>
    <t>長崎県新上五島町</t>
  </si>
  <si>
    <t>242161</t>
  </si>
  <si>
    <t>伊賀市</t>
  </si>
  <si>
    <t>432130</t>
  </si>
  <si>
    <t>08229</t>
  </si>
  <si>
    <t>木曽岬町</t>
  </si>
  <si>
    <t>243248</t>
  </si>
  <si>
    <t>菰野町</t>
  </si>
  <si>
    <t>静岡県長泉町</t>
  </si>
  <si>
    <t>多気町</t>
  </si>
  <si>
    <t>392057</t>
  </si>
  <si>
    <t>39303</t>
  </si>
  <si>
    <t>大台町</t>
  </si>
  <si>
    <t>大竹市</t>
  </si>
  <si>
    <t>玉城町</t>
  </si>
  <si>
    <t>37202</t>
  </si>
  <si>
    <t>度会町</t>
  </si>
  <si>
    <t>244716</t>
  </si>
  <si>
    <t>大紀町</t>
  </si>
  <si>
    <t>244724</t>
  </si>
  <si>
    <t>南伊勢町</t>
  </si>
  <si>
    <t>304212</t>
  </si>
  <si>
    <t>245437</t>
  </si>
  <si>
    <t>245615</t>
  </si>
  <si>
    <t>05348</t>
  </si>
  <si>
    <t>07204</t>
  </si>
  <si>
    <t>01647</t>
  </si>
  <si>
    <t>御浜町</t>
  </si>
  <si>
    <t>245623</t>
  </si>
  <si>
    <t>紀宝町</t>
  </si>
  <si>
    <t>鹿児島県伊佐市</t>
  </si>
  <si>
    <t>252018</t>
  </si>
  <si>
    <t>452033</t>
  </si>
  <si>
    <t>滋賀県</t>
  </si>
  <si>
    <t>大津市</t>
  </si>
  <si>
    <t>彦根市</t>
  </si>
  <si>
    <t>雲南市</t>
  </si>
  <si>
    <t>032166</t>
  </si>
  <si>
    <t>252034</t>
  </si>
  <si>
    <t>252077</t>
  </si>
  <si>
    <t>23214</t>
  </si>
  <si>
    <t>守山市</t>
  </si>
  <si>
    <t>豊前市</t>
  </si>
  <si>
    <t>01607</t>
  </si>
  <si>
    <t>403440</t>
  </si>
  <si>
    <t>252085</t>
  </si>
  <si>
    <t>252093</t>
  </si>
  <si>
    <t>473081</t>
  </si>
  <si>
    <t>252107</t>
  </si>
  <si>
    <t>46223</t>
  </si>
  <si>
    <t>野洲市</t>
  </si>
  <si>
    <t>472123</t>
  </si>
  <si>
    <t>252115</t>
  </si>
  <si>
    <t>大阪狭山市</t>
  </si>
  <si>
    <t>室戸市</t>
  </si>
  <si>
    <t>湖南市</t>
  </si>
  <si>
    <t>沖縄県伊平屋村</t>
  </si>
  <si>
    <t>勝央町</t>
  </si>
  <si>
    <t>11221</t>
  </si>
  <si>
    <t>高島市</t>
  </si>
  <si>
    <t>徳島県阿南市</t>
  </si>
  <si>
    <t>303411</t>
  </si>
  <si>
    <t>12347</t>
  </si>
  <si>
    <t>東近江市</t>
  </si>
  <si>
    <t>253839</t>
  </si>
  <si>
    <t>253847</t>
  </si>
  <si>
    <t>254258</t>
  </si>
  <si>
    <t>豊郷町</t>
  </si>
  <si>
    <t>01222</t>
  </si>
  <si>
    <t>東京都江東区</t>
  </si>
  <si>
    <t>12213</t>
  </si>
  <si>
    <t>愛荘町</t>
  </si>
  <si>
    <t>254410</t>
  </si>
  <si>
    <t>田辺市</t>
  </si>
  <si>
    <t>254428</t>
  </si>
  <si>
    <t>254436</t>
  </si>
  <si>
    <t>多賀町</t>
  </si>
  <si>
    <t>261009</t>
  </si>
  <si>
    <t>京都府</t>
  </si>
  <si>
    <t>11100</t>
  </si>
  <si>
    <t>京都市</t>
  </si>
  <si>
    <t>福知山市</t>
  </si>
  <si>
    <t>群馬県伊勢崎市</t>
  </si>
  <si>
    <t>262021</t>
  </si>
  <si>
    <t>神石高原町</t>
  </si>
  <si>
    <t>舞鶴市</t>
  </si>
  <si>
    <t>11206</t>
  </si>
  <si>
    <t>262030</t>
  </si>
  <si>
    <t>20415</t>
  </si>
  <si>
    <t>綾部市</t>
  </si>
  <si>
    <t>382027</t>
  </si>
  <si>
    <t>262048</t>
  </si>
  <si>
    <t>城陽市</t>
  </si>
  <si>
    <t>23208</t>
  </si>
  <si>
    <t>観音寺市</t>
  </si>
  <si>
    <t>262081</t>
  </si>
  <si>
    <t>22100</t>
  </si>
  <si>
    <t>長岡京市</t>
  </si>
  <si>
    <t>八幡市</t>
  </si>
  <si>
    <t>342106</t>
  </si>
  <si>
    <t>07213</t>
  </si>
  <si>
    <t>京田辺市</t>
  </si>
  <si>
    <t>京丹後市</t>
  </si>
  <si>
    <t>福岡県嘉麻市</t>
  </si>
  <si>
    <t>462225</t>
  </si>
  <si>
    <t>262145</t>
  </si>
  <si>
    <t>大山崎町</t>
  </si>
  <si>
    <t>06361</t>
  </si>
  <si>
    <t>三重県川越町</t>
  </si>
  <si>
    <t>03303</t>
  </si>
  <si>
    <t>263222</t>
  </si>
  <si>
    <t>01486</t>
  </si>
  <si>
    <t>久御山町</t>
  </si>
  <si>
    <t>263648</t>
  </si>
  <si>
    <t>兵庫県明石市</t>
  </si>
  <si>
    <t>笠置町</t>
  </si>
  <si>
    <t>千葉県浦安市</t>
  </si>
  <si>
    <t>263656</t>
  </si>
  <si>
    <t>383864</t>
  </si>
  <si>
    <t>和束町</t>
  </si>
  <si>
    <t>264075</t>
  </si>
  <si>
    <t>264636</t>
  </si>
  <si>
    <t>大任町</t>
  </si>
  <si>
    <t>長崎県松浦市</t>
  </si>
  <si>
    <t>264652</t>
  </si>
  <si>
    <t>470007</t>
  </si>
  <si>
    <t>与謝野町</t>
  </si>
  <si>
    <t>大阪府</t>
  </si>
  <si>
    <t>271403</t>
  </si>
  <si>
    <t>05366</t>
  </si>
  <si>
    <t>堺市</t>
  </si>
  <si>
    <t>272027</t>
  </si>
  <si>
    <t>11245</t>
  </si>
  <si>
    <t>東京都渋谷区</t>
  </si>
  <si>
    <t>築上町</t>
  </si>
  <si>
    <t>埼玉県ふじみ野市</t>
  </si>
  <si>
    <t>19205</t>
  </si>
  <si>
    <t>岸和田市</t>
  </si>
  <si>
    <t>45208</t>
  </si>
  <si>
    <t>15405</t>
  </si>
  <si>
    <t>272035</t>
  </si>
  <si>
    <t>吹田市</t>
  </si>
  <si>
    <t>23342</t>
  </si>
  <si>
    <t>272060</t>
  </si>
  <si>
    <t>飯南町</t>
  </si>
  <si>
    <t>枚方市</t>
  </si>
  <si>
    <t>47357</t>
  </si>
  <si>
    <t>茨木市</t>
  </si>
  <si>
    <t>272124</t>
  </si>
  <si>
    <t>岩手県奥州市</t>
  </si>
  <si>
    <t>八尾市</t>
  </si>
  <si>
    <t>272132</t>
  </si>
  <si>
    <t>334618</t>
  </si>
  <si>
    <t>北海道紋別市</t>
  </si>
  <si>
    <t>泉佐野市</t>
  </si>
  <si>
    <t>272159</t>
  </si>
  <si>
    <t>寝屋川市</t>
  </si>
  <si>
    <t>河内長野市</t>
  </si>
  <si>
    <t>31401</t>
  </si>
  <si>
    <t>粟国村</t>
  </si>
  <si>
    <t>松原市</t>
  </si>
  <si>
    <t>大東市</t>
  </si>
  <si>
    <t>和泉市</t>
  </si>
  <si>
    <t>12228</t>
  </si>
  <si>
    <t>272205</t>
  </si>
  <si>
    <t>長崎県島原市</t>
  </si>
  <si>
    <t>01547</t>
  </si>
  <si>
    <t>箕面市</t>
  </si>
  <si>
    <t>272213</t>
  </si>
  <si>
    <t>高知県</t>
  </si>
  <si>
    <t>西米良村</t>
  </si>
  <si>
    <t>甲佐町</t>
  </si>
  <si>
    <t>272221</t>
  </si>
  <si>
    <t>三重県東員町</t>
  </si>
  <si>
    <t>43367</t>
  </si>
  <si>
    <t>羽曳野市</t>
  </si>
  <si>
    <t>47362</t>
  </si>
  <si>
    <t>06365</t>
  </si>
  <si>
    <t>272230</t>
  </si>
  <si>
    <t>埼玉県蓮田市</t>
  </si>
  <si>
    <t>01230</t>
  </si>
  <si>
    <t>門真市</t>
  </si>
  <si>
    <t>293636</t>
  </si>
  <si>
    <t>272248</t>
  </si>
  <si>
    <t>20217</t>
  </si>
  <si>
    <t>01433</t>
  </si>
  <si>
    <t>摂津市</t>
  </si>
  <si>
    <t>京都府向日市</t>
  </si>
  <si>
    <t>272256</t>
  </si>
  <si>
    <t>高石市</t>
  </si>
  <si>
    <t>藤井寺市</t>
  </si>
  <si>
    <t>東大阪市</t>
  </si>
  <si>
    <t>泉南市</t>
  </si>
  <si>
    <t>四條畷市</t>
  </si>
  <si>
    <t>272302</t>
  </si>
  <si>
    <t>05434</t>
  </si>
  <si>
    <t>272311</t>
  </si>
  <si>
    <t>272329</t>
  </si>
  <si>
    <t>阪南市</t>
  </si>
  <si>
    <t>橋本市</t>
  </si>
  <si>
    <t>島本町</t>
  </si>
  <si>
    <t>豊能町</t>
  </si>
  <si>
    <t>04505</t>
  </si>
  <si>
    <t>170003</t>
  </si>
  <si>
    <t>273228</t>
  </si>
  <si>
    <t>熊本県芦北町</t>
  </si>
  <si>
    <t>能勢町</t>
  </si>
  <si>
    <t>292087</t>
  </si>
  <si>
    <t>忠岡町</t>
  </si>
  <si>
    <t>273619</t>
  </si>
  <si>
    <t>273627</t>
  </si>
  <si>
    <t>273813</t>
  </si>
  <si>
    <t>筑前町</t>
  </si>
  <si>
    <t>273821</t>
  </si>
  <si>
    <t>273830</t>
  </si>
  <si>
    <t>281000</t>
  </si>
  <si>
    <t>千葉県富里市</t>
  </si>
  <si>
    <t>神戸市</t>
  </si>
  <si>
    <t>282014</t>
  </si>
  <si>
    <t>22224</t>
  </si>
  <si>
    <t>01363</t>
  </si>
  <si>
    <t>282022</t>
  </si>
  <si>
    <t>10207</t>
  </si>
  <si>
    <t>徳島県松茂町</t>
  </si>
  <si>
    <t>282031</t>
  </si>
  <si>
    <t>新潟県小千谷市</t>
  </si>
  <si>
    <t>西宮市</t>
  </si>
  <si>
    <t>28443</t>
  </si>
  <si>
    <t>282057</t>
  </si>
  <si>
    <t>鳥栖市</t>
  </si>
  <si>
    <t>東京都練馬区</t>
  </si>
  <si>
    <t>芦屋市</t>
  </si>
  <si>
    <t>赤磐市</t>
  </si>
  <si>
    <t>473251</t>
  </si>
  <si>
    <t>山形県金山町</t>
  </si>
  <si>
    <t>282073</t>
  </si>
  <si>
    <t>伊丹市</t>
  </si>
  <si>
    <t>04501</t>
  </si>
  <si>
    <t>282081</t>
  </si>
  <si>
    <t>豊岡市</t>
  </si>
  <si>
    <t>282103</t>
  </si>
  <si>
    <t>栃木県野木町</t>
  </si>
  <si>
    <t>282120</t>
  </si>
  <si>
    <t>赤穂市</t>
  </si>
  <si>
    <t>282138</t>
  </si>
  <si>
    <t>282146</t>
  </si>
  <si>
    <t>454052</t>
  </si>
  <si>
    <t>山形県山辺町</t>
  </si>
  <si>
    <t>宮城県七ヶ浜町</t>
  </si>
  <si>
    <t>453838</t>
  </si>
  <si>
    <t>宝塚市</t>
  </si>
  <si>
    <t>282154</t>
  </si>
  <si>
    <t>282162</t>
  </si>
  <si>
    <t>高砂市</t>
  </si>
  <si>
    <t>萩市</t>
  </si>
  <si>
    <t>282171</t>
  </si>
  <si>
    <t>川西市</t>
  </si>
  <si>
    <t>01211</t>
  </si>
  <si>
    <t>小野市</t>
  </si>
  <si>
    <t>福島県矢祭町</t>
  </si>
  <si>
    <t>三田市</t>
  </si>
  <si>
    <t>282201</t>
  </si>
  <si>
    <t>322075</t>
  </si>
  <si>
    <t>京都府与謝野町</t>
  </si>
  <si>
    <t>加西市</t>
  </si>
  <si>
    <t>282219</t>
  </si>
  <si>
    <t>安来市</t>
  </si>
  <si>
    <t>282227</t>
  </si>
  <si>
    <t>丹波市</t>
  </si>
  <si>
    <t>292095</t>
  </si>
  <si>
    <t>南あわじ市</t>
  </si>
  <si>
    <t>13114</t>
  </si>
  <si>
    <t>282260</t>
  </si>
  <si>
    <t>宍粟市</t>
  </si>
  <si>
    <t>08224</t>
  </si>
  <si>
    <t>282286</t>
  </si>
  <si>
    <t>22206</t>
  </si>
  <si>
    <t>加東市</t>
  </si>
  <si>
    <t>293628</t>
  </si>
  <si>
    <t>新富町</t>
  </si>
  <si>
    <t>06367</t>
  </si>
  <si>
    <t>17324</t>
  </si>
  <si>
    <t>282294</t>
  </si>
  <si>
    <t>たつの市</t>
  </si>
  <si>
    <t>460001</t>
  </si>
  <si>
    <t>472077</t>
  </si>
  <si>
    <t>多可町</t>
  </si>
  <si>
    <t>45442</t>
  </si>
  <si>
    <t>28442</t>
  </si>
  <si>
    <t>283819</t>
  </si>
  <si>
    <t>香川県坂出市</t>
  </si>
  <si>
    <t>40214</t>
  </si>
  <si>
    <t>20208</t>
  </si>
  <si>
    <t>283827</t>
  </si>
  <si>
    <t>384844</t>
  </si>
  <si>
    <t>播磨町</t>
  </si>
  <si>
    <t>284424</t>
  </si>
  <si>
    <t>上富田町</t>
  </si>
  <si>
    <t>市川町</t>
  </si>
  <si>
    <t>福崎町</t>
  </si>
  <si>
    <t>上関町</t>
  </si>
  <si>
    <t>284467</t>
  </si>
  <si>
    <t>284815</t>
  </si>
  <si>
    <t>上郡町</t>
  </si>
  <si>
    <t>285013</t>
  </si>
  <si>
    <t>06382</t>
  </si>
  <si>
    <t>31389</t>
  </si>
  <si>
    <t>285854</t>
  </si>
  <si>
    <t>いちき串木野市</t>
  </si>
  <si>
    <t>香美町</t>
  </si>
  <si>
    <t>38214</t>
  </si>
  <si>
    <t>285862</t>
  </si>
  <si>
    <t>09386</t>
  </si>
  <si>
    <t>青森県深浦町</t>
  </si>
  <si>
    <t>292010</t>
  </si>
  <si>
    <t>東かがわ市</t>
  </si>
  <si>
    <t>奈良県</t>
  </si>
  <si>
    <t>292028</t>
  </si>
  <si>
    <t>332101</t>
  </si>
  <si>
    <t>342092</t>
  </si>
  <si>
    <t>292036</t>
  </si>
  <si>
    <t>大川市</t>
  </si>
  <si>
    <t>46524</t>
  </si>
  <si>
    <t>大和郡山市</t>
  </si>
  <si>
    <t>福岡県太宰府市</t>
  </si>
  <si>
    <t>橿原市</t>
  </si>
  <si>
    <t>292061</t>
  </si>
  <si>
    <t>402061</t>
  </si>
  <si>
    <t>桜井市</t>
  </si>
  <si>
    <t>石川県内灘町</t>
  </si>
  <si>
    <t>292079</t>
  </si>
  <si>
    <t>河合町</t>
  </si>
  <si>
    <t>御所市</t>
  </si>
  <si>
    <t>北海道滝川市</t>
  </si>
  <si>
    <t>35215</t>
  </si>
  <si>
    <t>香芝市</t>
  </si>
  <si>
    <t>葛城市</t>
  </si>
  <si>
    <t>292125</t>
  </si>
  <si>
    <t>293229</t>
  </si>
  <si>
    <t>29210</t>
  </si>
  <si>
    <t>山添村</t>
  </si>
  <si>
    <t>214043</t>
  </si>
  <si>
    <t>293423</t>
  </si>
  <si>
    <t>斑鳩町</t>
  </si>
  <si>
    <t>343684</t>
  </si>
  <si>
    <t>熊本県あさぎり町</t>
  </si>
  <si>
    <t>三宅町</t>
  </si>
  <si>
    <t>曽爾村</t>
  </si>
  <si>
    <t>20303</t>
  </si>
  <si>
    <t>293865</t>
  </si>
  <si>
    <t>01403</t>
  </si>
  <si>
    <t>473588</t>
  </si>
  <si>
    <t>41206</t>
  </si>
  <si>
    <t>294021</t>
  </si>
  <si>
    <t>434035</t>
  </si>
  <si>
    <t>明日香村</t>
  </si>
  <si>
    <t>長洲町</t>
  </si>
  <si>
    <t>294241</t>
  </si>
  <si>
    <t>上牧町</t>
  </si>
  <si>
    <t>奈良県生駒市</t>
  </si>
  <si>
    <t>02405</t>
  </si>
  <si>
    <t>30000</t>
  </si>
  <si>
    <t>宮城県山元町</t>
  </si>
  <si>
    <t>294250</t>
  </si>
  <si>
    <t>大淀町</t>
  </si>
  <si>
    <t>294438</t>
  </si>
  <si>
    <t>353418</t>
  </si>
  <si>
    <t>新潟県柏崎市</t>
  </si>
  <si>
    <t>46210</t>
  </si>
  <si>
    <t>下市町</t>
  </si>
  <si>
    <t>294446</t>
  </si>
  <si>
    <t>黒滝村</t>
  </si>
  <si>
    <t>北海道滝上町</t>
  </si>
  <si>
    <t>294471</t>
  </si>
  <si>
    <t>46505</t>
  </si>
  <si>
    <t>野迫川村</t>
  </si>
  <si>
    <t>294497</t>
  </si>
  <si>
    <t>鹿児島県徳之島町</t>
  </si>
  <si>
    <t>宮崎県新富町</t>
  </si>
  <si>
    <t>十津川村</t>
  </si>
  <si>
    <t>294519</t>
  </si>
  <si>
    <t>01392</t>
  </si>
  <si>
    <t>長野県阿南町</t>
  </si>
  <si>
    <t>青森県横浜町</t>
  </si>
  <si>
    <t>上北山村</t>
  </si>
  <si>
    <t>愛知県阿久比町</t>
  </si>
  <si>
    <t>東吉野村</t>
  </si>
  <si>
    <t>三重県度会町</t>
  </si>
  <si>
    <t>02424</t>
  </si>
  <si>
    <t>03210</t>
  </si>
  <si>
    <t>302015</t>
  </si>
  <si>
    <t>かつらぎ町</t>
  </si>
  <si>
    <t>和歌山市</t>
  </si>
  <si>
    <t>302023</t>
  </si>
  <si>
    <t>302031</t>
  </si>
  <si>
    <t>有田市</t>
  </si>
  <si>
    <t>302058</t>
  </si>
  <si>
    <t>岩手県宮古市</t>
  </si>
  <si>
    <t>御坊市</t>
  </si>
  <si>
    <t>福島県金山町</t>
  </si>
  <si>
    <t>302074</t>
  </si>
  <si>
    <t>新宮市</t>
  </si>
  <si>
    <t>302082</t>
  </si>
  <si>
    <t>紀美野町</t>
  </si>
  <si>
    <t>01470</t>
  </si>
  <si>
    <t>10426</t>
  </si>
  <si>
    <t>九度山町</t>
  </si>
  <si>
    <t>45206</t>
  </si>
  <si>
    <t>高野町</t>
  </si>
  <si>
    <t>兵庫県多可町</t>
  </si>
  <si>
    <t>303615</t>
  </si>
  <si>
    <t>津久見市</t>
  </si>
  <si>
    <t>04211</t>
  </si>
  <si>
    <t>鬼北町</t>
  </si>
  <si>
    <t>奥出雲町</t>
  </si>
  <si>
    <t>303623</t>
  </si>
  <si>
    <t>35321</t>
  </si>
  <si>
    <t>広川町</t>
  </si>
  <si>
    <t>303666</t>
  </si>
  <si>
    <t>有田川町</t>
  </si>
  <si>
    <t>30206</t>
  </si>
  <si>
    <t>303836</t>
  </si>
  <si>
    <t>由良町</t>
  </si>
  <si>
    <t>12100</t>
  </si>
  <si>
    <t>303917</t>
  </si>
  <si>
    <t>奈良県橿原市</t>
  </si>
  <si>
    <t>36202</t>
  </si>
  <si>
    <t>みなべ町</t>
  </si>
  <si>
    <t>長野県宮田村</t>
  </si>
  <si>
    <t>303925</t>
  </si>
  <si>
    <t>43214</t>
  </si>
  <si>
    <t>日高川町</t>
  </si>
  <si>
    <t>白浜町</t>
  </si>
  <si>
    <t>岐阜県揖斐川町</t>
  </si>
  <si>
    <t>304042</t>
  </si>
  <si>
    <t>梼原町</t>
  </si>
  <si>
    <t>すさみ町</t>
  </si>
  <si>
    <t>304221</t>
  </si>
  <si>
    <t>27205</t>
  </si>
  <si>
    <t>太地町</t>
  </si>
  <si>
    <t>382043</t>
  </si>
  <si>
    <t>304271</t>
  </si>
  <si>
    <t>直方市</t>
  </si>
  <si>
    <t>北山村</t>
  </si>
  <si>
    <t>串本町</t>
  </si>
  <si>
    <t>312011</t>
  </si>
  <si>
    <t>宮城県利府町</t>
  </si>
  <si>
    <t>鳥取県</t>
  </si>
  <si>
    <t>屋久島町</t>
  </si>
  <si>
    <t>米子市</t>
  </si>
  <si>
    <t>312037</t>
  </si>
  <si>
    <t>倉吉市</t>
  </si>
  <si>
    <t>465291</t>
  </si>
  <si>
    <t>325287</t>
  </si>
  <si>
    <t>434442</t>
  </si>
  <si>
    <t>40343</t>
  </si>
  <si>
    <t>23361</t>
  </si>
  <si>
    <t>312045</t>
  </si>
  <si>
    <t>境港市</t>
  </si>
  <si>
    <t>南阿蘇村</t>
  </si>
  <si>
    <t>313025</t>
  </si>
  <si>
    <t>01562</t>
  </si>
  <si>
    <t>長野県大鹿村</t>
  </si>
  <si>
    <t>422037</t>
  </si>
  <si>
    <t>岩美町</t>
  </si>
  <si>
    <t>香川県三豊市</t>
  </si>
  <si>
    <t>313254</t>
  </si>
  <si>
    <t>313289</t>
  </si>
  <si>
    <t>八頭町</t>
  </si>
  <si>
    <t>313645</t>
  </si>
  <si>
    <t>佐那河内村</t>
  </si>
  <si>
    <t>和歌山県古座川町</t>
  </si>
  <si>
    <t>313700</t>
  </si>
  <si>
    <t>40231</t>
  </si>
  <si>
    <t>313718</t>
  </si>
  <si>
    <t>琴浦町</t>
  </si>
  <si>
    <t>浜田市</t>
  </si>
  <si>
    <t>313726</t>
  </si>
  <si>
    <t>北栄町</t>
  </si>
  <si>
    <t>313840</t>
  </si>
  <si>
    <t>日吉津村</t>
  </si>
  <si>
    <t>313866</t>
  </si>
  <si>
    <t>313904</t>
  </si>
  <si>
    <t>01429</t>
  </si>
  <si>
    <t>伯耆町</t>
  </si>
  <si>
    <t>15586</t>
  </si>
  <si>
    <t>日南町</t>
  </si>
  <si>
    <t>笠岡市</t>
  </si>
  <si>
    <t>314030</t>
  </si>
  <si>
    <t>374067</t>
  </si>
  <si>
    <t>北海道月形町</t>
  </si>
  <si>
    <t>江府町</t>
  </si>
  <si>
    <t>松江市</t>
  </si>
  <si>
    <t>広島県江田島市</t>
  </si>
  <si>
    <t>462179</t>
  </si>
  <si>
    <t>出雲市</t>
  </si>
  <si>
    <t>兵庫県稲美町</t>
  </si>
  <si>
    <t>埼玉県飯能市</t>
  </si>
  <si>
    <t>322041</t>
  </si>
  <si>
    <t>43000</t>
  </si>
  <si>
    <t>322059</t>
  </si>
  <si>
    <t>大田市</t>
  </si>
  <si>
    <t>413453</t>
  </si>
  <si>
    <t>江津市</t>
  </si>
  <si>
    <t>日出町</t>
  </si>
  <si>
    <t>323438</t>
  </si>
  <si>
    <t>323861</t>
  </si>
  <si>
    <t>川本町</t>
  </si>
  <si>
    <t>山梨県富士川町</t>
  </si>
  <si>
    <t>325015</t>
  </si>
  <si>
    <t>津和野町</t>
  </si>
  <si>
    <t>473065</t>
  </si>
  <si>
    <t>福島県塙町</t>
  </si>
  <si>
    <t>325058</t>
  </si>
  <si>
    <t>吉賀町</t>
  </si>
  <si>
    <t>益城町</t>
  </si>
  <si>
    <t>01216</t>
  </si>
  <si>
    <t>35213</t>
  </si>
  <si>
    <t>33663</t>
  </si>
  <si>
    <t>325261</t>
  </si>
  <si>
    <t>岡山県</t>
  </si>
  <si>
    <t>香川県</t>
  </si>
  <si>
    <t>332020</t>
  </si>
  <si>
    <t>332038</t>
  </si>
  <si>
    <t>玉野市</t>
  </si>
  <si>
    <t>332054</t>
  </si>
  <si>
    <t>43424</t>
  </si>
  <si>
    <t>332071</t>
  </si>
  <si>
    <t>岩手県金ケ崎町</t>
  </si>
  <si>
    <t>332097</t>
  </si>
  <si>
    <t>高梁市</t>
  </si>
  <si>
    <t>新見市</t>
  </si>
  <si>
    <t>332119</t>
  </si>
  <si>
    <t>備前市</t>
  </si>
  <si>
    <t>38207</t>
  </si>
  <si>
    <t>332127</t>
  </si>
  <si>
    <t>宮若市</t>
  </si>
  <si>
    <t>332135</t>
  </si>
  <si>
    <t>332143</t>
  </si>
  <si>
    <t>332151</t>
  </si>
  <si>
    <t>32205</t>
  </si>
  <si>
    <t>434434</t>
  </si>
  <si>
    <t>美作市</t>
  </si>
  <si>
    <t>和気町</t>
  </si>
  <si>
    <t>岐阜県恵那市</t>
  </si>
  <si>
    <t>13421</t>
  </si>
  <si>
    <t>10210</t>
  </si>
  <si>
    <t>北海道浦河町</t>
  </si>
  <si>
    <t>早島町</t>
  </si>
  <si>
    <t>334456</t>
  </si>
  <si>
    <t>里庄町</t>
  </si>
  <si>
    <t>335860</t>
  </si>
  <si>
    <t>滋賀県甲良町</t>
  </si>
  <si>
    <t>新庄村</t>
  </si>
  <si>
    <t>336068</t>
  </si>
  <si>
    <t>23210</t>
  </si>
  <si>
    <t>鏡野町</t>
  </si>
  <si>
    <t>336432</t>
  </si>
  <si>
    <t>西粟倉村</t>
  </si>
  <si>
    <t>406058</t>
  </si>
  <si>
    <t>336637</t>
  </si>
  <si>
    <t>336661</t>
  </si>
  <si>
    <t>336815</t>
  </si>
  <si>
    <t>35341</t>
  </si>
  <si>
    <t>吉備中央町</t>
  </si>
  <si>
    <t>341002</t>
  </si>
  <si>
    <t>広島県</t>
  </si>
  <si>
    <t>広島市</t>
  </si>
  <si>
    <t>09213</t>
  </si>
  <si>
    <t>呉市</t>
  </si>
  <si>
    <t>桂川町</t>
  </si>
  <si>
    <t>山陽小野田市</t>
  </si>
  <si>
    <t>394246</t>
  </si>
  <si>
    <t>342033</t>
  </si>
  <si>
    <t>352012</t>
  </si>
  <si>
    <t>342050</t>
  </si>
  <si>
    <t>尾道市</t>
  </si>
  <si>
    <t>342076</t>
  </si>
  <si>
    <t>大分県大分市</t>
  </si>
  <si>
    <t>嘉島町</t>
  </si>
  <si>
    <t>福山市</t>
  </si>
  <si>
    <t>三次市</t>
  </si>
  <si>
    <t>東広島市</t>
  </si>
  <si>
    <t>安芸高田市</t>
  </si>
  <si>
    <t>江田島市</t>
  </si>
  <si>
    <t>44341</t>
  </si>
  <si>
    <t>11235</t>
  </si>
  <si>
    <t>府中町</t>
  </si>
  <si>
    <t>福井県勝山市</t>
  </si>
  <si>
    <t>343048</t>
  </si>
  <si>
    <t>01639</t>
  </si>
  <si>
    <t>北海道天塩町</t>
  </si>
  <si>
    <t>海田町</t>
  </si>
  <si>
    <t>熊野町</t>
  </si>
  <si>
    <t>343099</t>
  </si>
  <si>
    <t>坂町</t>
  </si>
  <si>
    <t>343692</t>
  </si>
  <si>
    <t>千葉県睦沢町</t>
  </si>
  <si>
    <t>北広島町</t>
  </si>
  <si>
    <t>32202</t>
  </si>
  <si>
    <t>大崎上島町</t>
  </si>
  <si>
    <t>344621</t>
  </si>
  <si>
    <t>01234</t>
  </si>
  <si>
    <t>世羅町</t>
  </si>
  <si>
    <t>18206</t>
  </si>
  <si>
    <t>345458</t>
  </si>
  <si>
    <t>宇部市</t>
  </si>
  <si>
    <t>352039</t>
  </si>
  <si>
    <t>長野県松川村</t>
  </si>
  <si>
    <t>352047</t>
  </si>
  <si>
    <t>352063</t>
  </si>
  <si>
    <t>352071</t>
  </si>
  <si>
    <t>13307</t>
  </si>
  <si>
    <t>442127</t>
  </si>
  <si>
    <t>下松市</t>
  </si>
  <si>
    <t>19204</t>
  </si>
  <si>
    <t>352080</t>
  </si>
  <si>
    <t>17000</t>
  </si>
  <si>
    <t>373877</t>
  </si>
  <si>
    <t>岩国市</t>
  </si>
  <si>
    <t>34211</t>
  </si>
  <si>
    <t>光市</t>
  </si>
  <si>
    <t>352110</t>
  </si>
  <si>
    <t>茨城県潮来市</t>
  </si>
  <si>
    <t>柳井市</t>
  </si>
  <si>
    <t>352136</t>
  </si>
  <si>
    <t>352161</t>
  </si>
  <si>
    <t>353434</t>
  </si>
  <si>
    <t>353442</t>
  </si>
  <si>
    <t>465011</t>
  </si>
  <si>
    <t>20220</t>
  </si>
  <si>
    <t>平生町</t>
  </si>
  <si>
    <t>44202</t>
  </si>
  <si>
    <t>阿武町</t>
  </si>
  <si>
    <t>東京都清瀬市</t>
  </si>
  <si>
    <t>362018</t>
  </si>
  <si>
    <t>大阪府藤井寺市</t>
  </si>
  <si>
    <t>362034</t>
  </si>
  <si>
    <t>04404</t>
  </si>
  <si>
    <t>島根県美郷町</t>
  </si>
  <si>
    <t>07447</t>
  </si>
  <si>
    <t>37201</t>
  </si>
  <si>
    <t>362042</t>
  </si>
  <si>
    <t>362051</t>
  </si>
  <si>
    <t>京都府京都市</t>
  </si>
  <si>
    <t>362069</t>
  </si>
  <si>
    <t>阿波市</t>
  </si>
  <si>
    <t>362077</t>
  </si>
  <si>
    <t>美馬市</t>
  </si>
  <si>
    <t>363022</t>
  </si>
  <si>
    <t>さぬき市</t>
  </si>
  <si>
    <t>363413</t>
  </si>
  <si>
    <t>那賀町</t>
  </si>
  <si>
    <t>牟岐町</t>
  </si>
  <si>
    <t>02411</t>
  </si>
  <si>
    <t>美波町</t>
  </si>
  <si>
    <t>402117</t>
  </si>
  <si>
    <t>10524</t>
  </si>
  <si>
    <t>海陽町</t>
  </si>
  <si>
    <t>北島町</t>
  </si>
  <si>
    <t>福島県天栄村</t>
  </si>
  <si>
    <t>364037</t>
  </si>
  <si>
    <t>藍住町</t>
  </si>
  <si>
    <t>東京都福生市</t>
  </si>
  <si>
    <t>443221</t>
  </si>
  <si>
    <t>01559</t>
  </si>
  <si>
    <t>364045</t>
  </si>
  <si>
    <t>高知県佐川町</t>
  </si>
  <si>
    <t>364894</t>
  </si>
  <si>
    <t>372013</t>
  </si>
  <si>
    <t>高松市</t>
  </si>
  <si>
    <t>36341</t>
  </si>
  <si>
    <t>坂出市</t>
  </si>
  <si>
    <t>372048</t>
  </si>
  <si>
    <t>30383</t>
  </si>
  <si>
    <t>善通寺市</t>
  </si>
  <si>
    <t>13123</t>
  </si>
  <si>
    <t>372056</t>
  </si>
  <si>
    <t>372064</t>
  </si>
  <si>
    <t>01484</t>
  </si>
  <si>
    <t>372072</t>
  </si>
  <si>
    <t>372081</t>
  </si>
  <si>
    <t>山梨県甲斐市</t>
  </si>
  <si>
    <t>373249</t>
  </si>
  <si>
    <t>三木町</t>
  </si>
  <si>
    <t>373648</t>
  </si>
  <si>
    <t>南島原市</t>
  </si>
  <si>
    <t>直島町</t>
  </si>
  <si>
    <t>宇多津町</t>
  </si>
  <si>
    <t>綾川町</t>
  </si>
  <si>
    <t>大阪府岬町</t>
  </si>
  <si>
    <t>埼玉県長瀞町</t>
  </si>
  <si>
    <t>琴平町</t>
  </si>
  <si>
    <t>382019</t>
  </si>
  <si>
    <t>406040</t>
  </si>
  <si>
    <t>松山市</t>
  </si>
  <si>
    <t>宇和島市</t>
  </si>
  <si>
    <t>八幡浜市</t>
  </si>
  <si>
    <t>新居浜市</t>
  </si>
  <si>
    <t>382060</t>
  </si>
  <si>
    <t>延岡市</t>
  </si>
  <si>
    <t>07303</t>
  </si>
  <si>
    <t>西条市</t>
  </si>
  <si>
    <t>382078</t>
  </si>
  <si>
    <t>大洲市</t>
  </si>
  <si>
    <t>382132</t>
  </si>
  <si>
    <t>和歌山県北山村</t>
  </si>
  <si>
    <t>382141</t>
  </si>
  <si>
    <t>茨城県日立市</t>
  </si>
  <si>
    <t>382159</t>
  </si>
  <si>
    <t>383562</t>
  </si>
  <si>
    <t>久万高原町</t>
  </si>
  <si>
    <t>内子町</t>
  </si>
  <si>
    <t>06401</t>
  </si>
  <si>
    <t>上天草市</t>
  </si>
  <si>
    <t>伊方町</t>
  </si>
  <si>
    <t>402206</t>
  </si>
  <si>
    <t>大阪府摂津市</t>
  </si>
  <si>
    <t>松野町</t>
  </si>
  <si>
    <t>高知市</t>
  </si>
  <si>
    <t>群馬県東吾妻町</t>
  </si>
  <si>
    <t>392022</t>
  </si>
  <si>
    <t>39211</t>
  </si>
  <si>
    <t>33461</t>
  </si>
  <si>
    <t>392031</t>
  </si>
  <si>
    <t>霧島市</t>
  </si>
  <si>
    <t>392049</t>
  </si>
  <si>
    <t>東京都八丈町</t>
  </si>
  <si>
    <t>須崎市</t>
  </si>
  <si>
    <t>熊本県御船町</t>
  </si>
  <si>
    <t>392081</t>
  </si>
  <si>
    <t>424111</t>
  </si>
  <si>
    <t>沖縄県</t>
  </si>
  <si>
    <t>392090</t>
  </si>
  <si>
    <t>392103</t>
  </si>
  <si>
    <t>四万十市</t>
  </si>
  <si>
    <t>香南市</t>
  </si>
  <si>
    <t>392120</t>
  </si>
  <si>
    <t>香美市</t>
  </si>
  <si>
    <t>大阪府泉大津市</t>
  </si>
  <si>
    <t>393011</t>
  </si>
  <si>
    <t>奈半利町</t>
  </si>
  <si>
    <t>岡山県備前市</t>
  </si>
  <si>
    <t>43447</t>
  </si>
  <si>
    <t>15206</t>
  </si>
  <si>
    <t>393045</t>
  </si>
  <si>
    <t>17463</t>
  </si>
  <si>
    <t>馬路村</t>
  </si>
  <si>
    <t>393070</t>
  </si>
  <si>
    <t>02210</t>
  </si>
  <si>
    <t>奈良県田原本町</t>
  </si>
  <si>
    <t>岐阜県富加町</t>
  </si>
  <si>
    <t>芸西村</t>
  </si>
  <si>
    <t>北海道沼田町</t>
  </si>
  <si>
    <t>01662</t>
  </si>
  <si>
    <t>393410</t>
  </si>
  <si>
    <t>福島県玉川村</t>
  </si>
  <si>
    <t>本山町</t>
  </si>
  <si>
    <t>04341</t>
  </si>
  <si>
    <t>大豊町</t>
  </si>
  <si>
    <t>03483</t>
  </si>
  <si>
    <t>393631</t>
  </si>
  <si>
    <t>福島県浅川町</t>
  </si>
  <si>
    <t>01402</t>
  </si>
  <si>
    <t>393860</t>
  </si>
  <si>
    <t>29000</t>
  </si>
  <si>
    <t>472085</t>
  </si>
  <si>
    <t>393878</t>
  </si>
  <si>
    <t>23230</t>
  </si>
  <si>
    <t>仁淀川町</t>
  </si>
  <si>
    <t>04207</t>
  </si>
  <si>
    <t>394017</t>
  </si>
  <si>
    <t>福島県矢吹町</t>
  </si>
  <si>
    <t>中土佐町</t>
  </si>
  <si>
    <t>五木村</t>
  </si>
  <si>
    <t>越知町</t>
  </si>
  <si>
    <t>高知県田野町</t>
  </si>
  <si>
    <t>13119</t>
  </si>
  <si>
    <t>394050</t>
  </si>
  <si>
    <t>日高村</t>
  </si>
  <si>
    <t>394114</t>
  </si>
  <si>
    <t>徳島県小松島市</t>
  </si>
  <si>
    <t>津野町</t>
  </si>
  <si>
    <t>11327</t>
  </si>
  <si>
    <t>394289</t>
  </si>
  <si>
    <t>北九州市</t>
  </si>
  <si>
    <t>黒潮町</t>
  </si>
  <si>
    <t>福岡県</t>
  </si>
  <si>
    <t>402028</t>
  </si>
  <si>
    <t>204811</t>
  </si>
  <si>
    <t>45201</t>
  </si>
  <si>
    <t>大牟田市</t>
  </si>
  <si>
    <t>402044</t>
  </si>
  <si>
    <t>飯塚市</t>
  </si>
  <si>
    <t>473111</t>
  </si>
  <si>
    <t>06403</t>
  </si>
  <si>
    <t>佐賀県江北町</t>
  </si>
  <si>
    <t>田川市</t>
  </si>
  <si>
    <t>402079</t>
  </si>
  <si>
    <t>01693</t>
  </si>
  <si>
    <t>福島県磐梯町</t>
  </si>
  <si>
    <t>46533</t>
  </si>
  <si>
    <t>17407</t>
  </si>
  <si>
    <t>柳川市</t>
  </si>
  <si>
    <t>茨城県桜川市</t>
  </si>
  <si>
    <t>402133</t>
  </si>
  <si>
    <t>402141</t>
  </si>
  <si>
    <t>中間市</t>
  </si>
  <si>
    <t>402168</t>
  </si>
  <si>
    <t>愛知県豊山町</t>
  </si>
  <si>
    <t>28224</t>
  </si>
  <si>
    <t>小郡市</t>
  </si>
  <si>
    <t>454214</t>
  </si>
  <si>
    <t>402176</t>
  </si>
  <si>
    <t>春日市</t>
  </si>
  <si>
    <t>402249</t>
  </si>
  <si>
    <t>うきは市</t>
  </si>
  <si>
    <t>熊本県水俣市</t>
  </si>
  <si>
    <t>秋田県仙北市</t>
  </si>
  <si>
    <t>402265</t>
  </si>
  <si>
    <t>嘉麻市</t>
  </si>
  <si>
    <t>402281</t>
  </si>
  <si>
    <t>朝倉市</t>
  </si>
  <si>
    <t>滋賀県愛荘町</t>
  </si>
  <si>
    <t>402290</t>
  </si>
  <si>
    <t>みやま市</t>
  </si>
  <si>
    <t>402303</t>
  </si>
  <si>
    <t>湯前町</t>
  </si>
  <si>
    <t>01667</t>
  </si>
  <si>
    <t>糸島市</t>
  </si>
  <si>
    <t>403415</t>
  </si>
  <si>
    <t>和泊町</t>
  </si>
  <si>
    <t>宇美町</t>
  </si>
  <si>
    <t>福井県鯖江市</t>
  </si>
  <si>
    <t>北海道占冠村</t>
  </si>
  <si>
    <t>20321</t>
  </si>
  <si>
    <t>志免町</t>
  </si>
  <si>
    <t>須恵町</t>
  </si>
  <si>
    <t>403458</t>
  </si>
  <si>
    <t>新宮町</t>
  </si>
  <si>
    <t>三重県松阪市</t>
  </si>
  <si>
    <t>403482</t>
  </si>
  <si>
    <t>沖縄市</t>
  </si>
  <si>
    <t>粕屋町</t>
  </si>
  <si>
    <t>10201</t>
  </si>
  <si>
    <t>芦屋町</t>
  </si>
  <si>
    <t>静岡県河津町</t>
  </si>
  <si>
    <t>403822</t>
  </si>
  <si>
    <t>403849</t>
  </si>
  <si>
    <t>404012</t>
  </si>
  <si>
    <t>34214</t>
  </si>
  <si>
    <t>404021</t>
  </si>
  <si>
    <t>01635</t>
  </si>
  <si>
    <t>鞍手町</t>
  </si>
  <si>
    <t>404217</t>
  </si>
  <si>
    <t>404471</t>
  </si>
  <si>
    <t>17386</t>
  </si>
  <si>
    <t>東峰村</t>
  </si>
  <si>
    <t>405035</t>
  </si>
  <si>
    <t>40625</t>
  </si>
  <si>
    <t>大刀洗町</t>
  </si>
  <si>
    <t>405221</t>
  </si>
  <si>
    <t>茨城県取手市</t>
  </si>
  <si>
    <t>大木町</t>
  </si>
  <si>
    <t>添田町</t>
  </si>
  <si>
    <t>糸田町</t>
  </si>
  <si>
    <t>35210</t>
  </si>
  <si>
    <t>29201</t>
  </si>
  <si>
    <t>406091</t>
  </si>
  <si>
    <t>那覇市</t>
  </si>
  <si>
    <t>赤村</t>
  </si>
  <si>
    <t>406104</t>
  </si>
  <si>
    <t>12205</t>
  </si>
  <si>
    <t>406252</t>
  </si>
  <si>
    <t>千葉県一宮町</t>
  </si>
  <si>
    <t>みやこ町</t>
  </si>
  <si>
    <t>406422</t>
  </si>
  <si>
    <t>門川町</t>
  </si>
  <si>
    <t>上毛町</t>
  </si>
  <si>
    <t>40211</t>
  </si>
  <si>
    <t>412015</t>
  </si>
  <si>
    <t>佐賀県</t>
  </si>
  <si>
    <t>茨城県北茨城市</t>
  </si>
  <si>
    <t>佐賀市</t>
  </si>
  <si>
    <t>412023</t>
  </si>
  <si>
    <t>唐津市</t>
  </si>
  <si>
    <t>和歌山県日高町</t>
  </si>
  <si>
    <t>43425</t>
  </si>
  <si>
    <t>412031</t>
  </si>
  <si>
    <t>412040</t>
  </si>
  <si>
    <t>多久市</t>
  </si>
  <si>
    <t>伊万里市</t>
  </si>
  <si>
    <t>412066</t>
  </si>
  <si>
    <t>山梨県南アルプス市</t>
  </si>
  <si>
    <t>27220</t>
  </si>
  <si>
    <t>武雄市</t>
  </si>
  <si>
    <t>43442</t>
  </si>
  <si>
    <t>鹿島市</t>
  </si>
  <si>
    <t>高知県四万十市</t>
  </si>
  <si>
    <t>小城市</t>
  </si>
  <si>
    <t>413461</t>
  </si>
  <si>
    <t>414239</t>
  </si>
  <si>
    <t>414247</t>
  </si>
  <si>
    <t>35502</t>
  </si>
  <si>
    <t>422088</t>
  </si>
  <si>
    <t>江北町</t>
  </si>
  <si>
    <t>414255</t>
  </si>
  <si>
    <t>414417</t>
  </si>
  <si>
    <t>愛媛県西予市</t>
  </si>
  <si>
    <t>20210</t>
  </si>
  <si>
    <t>長崎県</t>
  </si>
  <si>
    <t>422029</t>
  </si>
  <si>
    <t>島原市</t>
  </si>
  <si>
    <t>26213</t>
  </si>
  <si>
    <t>諫早市</t>
  </si>
  <si>
    <t>16204</t>
  </si>
  <si>
    <t>大村市</t>
  </si>
  <si>
    <t>松浦市</t>
  </si>
  <si>
    <t>対馬市</t>
  </si>
  <si>
    <t>422118</t>
  </si>
  <si>
    <t>諸塚村</t>
  </si>
  <si>
    <t>422126</t>
  </si>
  <si>
    <t>422134</t>
  </si>
  <si>
    <t>423076</t>
  </si>
  <si>
    <t>25210</t>
  </si>
  <si>
    <t>長与町</t>
  </si>
  <si>
    <t>423084</t>
  </si>
  <si>
    <t>時津町</t>
  </si>
  <si>
    <t>444618</t>
  </si>
  <si>
    <t>423211</t>
  </si>
  <si>
    <t>新潟県長岡市</t>
  </si>
  <si>
    <t>川棚町</t>
  </si>
  <si>
    <t>433691</t>
  </si>
  <si>
    <t>423238</t>
  </si>
  <si>
    <t>波佐見町</t>
  </si>
  <si>
    <t>豊見城市</t>
  </si>
  <si>
    <t>01346</t>
  </si>
  <si>
    <t>07405</t>
  </si>
  <si>
    <t>小値賀町</t>
  </si>
  <si>
    <t>佐々町</t>
  </si>
  <si>
    <t>熊本県湯前町</t>
  </si>
  <si>
    <t>新上五島町</t>
  </si>
  <si>
    <t>431001</t>
  </si>
  <si>
    <t>442054</t>
  </si>
  <si>
    <t>熊本県</t>
  </si>
  <si>
    <t>432024</t>
  </si>
  <si>
    <t>八代市</t>
  </si>
  <si>
    <t>01427</t>
  </si>
  <si>
    <t>432032</t>
  </si>
  <si>
    <t>奈良県大和高田市</t>
  </si>
  <si>
    <t>茨城県土浦市</t>
  </si>
  <si>
    <t>人吉市</t>
  </si>
  <si>
    <t>鹿児島県肝付町</t>
  </si>
  <si>
    <t>432067</t>
  </si>
  <si>
    <t>長野県小諸市</t>
  </si>
  <si>
    <t>玉名市</t>
  </si>
  <si>
    <t>01225</t>
  </si>
  <si>
    <t>40219</t>
  </si>
  <si>
    <t>432083</t>
  </si>
  <si>
    <t>21401</t>
  </si>
  <si>
    <t>04581</t>
  </si>
  <si>
    <t>432105</t>
  </si>
  <si>
    <t>菊池市</t>
  </si>
  <si>
    <t>432113</t>
  </si>
  <si>
    <t>24203</t>
  </si>
  <si>
    <t>宇土市</t>
  </si>
  <si>
    <t>432121</t>
  </si>
  <si>
    <t>宇城市</t>
  </si>
  <si>
    <t>02362</t>
  </si>
  <si>
    <t>432156</t>
  </si>
  <si>
    <t>34545</t>
  </si>
  <si>
    <t>16206</t>
  </si>
  <si>
    <t>天草市</t>
  </si>
  <si>
    <t>432164</t>
  </si>
  <si>
    <t>玉東町</t>
  </si>
  <si>
    <t>434043</t>
  </si>
  <si>
    <t>菊陽町</t>
  </si>
  <si>
    <t>434230</t>
  </si>
  <si>
    <t>434256</t>
  </si>
  <si>
    <t>産山村</t>
  </si>
  <si>
    <t>434329</t>
  </si>
  <si>
    <t>07211</t>
  </si>
  <si>
    <t>434418</t>
  </si>
  <si>
    <t>長野県下諏訪町</t>
  </si>
  <si>
    <t>御船町</t>
  </si>
  <si>
    <t>434825</t>
  </si>
  <si>
    <t>芦北町</t>
  </si>
  <si>
    <t>津奈木町</t>
  </si>
  <si>
    <t>岩手県紫波町</t>
  </si>
  <si>
    <t>多良木町</t>
  </si>
  <si>
    <t>01431</t>
  </si>
  <si>
    <t>06210</t>
  </si>
  <si>
    <t>21507</t>
  </si>
  <si>
    <t>435104</t>
  </si>
  <si>
    <t>03485</t>
  </si>
  <si>
    <t>36368</t>
  </si>
  <si>
    <t>相良村</t>
  </si>
  <si>
    <t>嘉手納町</t>
  </si>
  <si>
    <t>435112</t>
  </si>
  <si>
    <t>435139</t>
  </si>
  <si>
    <t>球磨村</t>
  </si>
  <si>
    <t>435147</t>
  </si>
  <si>
    <t>435317</t>
  </si>
  <si>
    <t>442011</t>
  </si>
  <si>
    <t>実施計画上のＮｏ</t>
    <rPh sb="0" eb="2">
      <t>ジッシ</t>
    </rPh>
    <rPh sb="2" eb="4">
      <t>ケイカク</t>
    </rPh>
    <rPh sb="4" eb="5">
      <t>ウエ</t>
    </rPh>
    <phoneticPr fontId="19"/>
  </si>
  <si>
    <t>別府市</t>
  </si>
  <si>
    <t>442038</t>
  </si>
  <si>
    <t>中津市</t>
  </si>
  <si>
    <t>日田市</t>
  </si>
  <si>
    <t>千葉県富津市</t>
  </si>
  <si>
    <t>01585</t>
  </si>
  <si>
    <t>千葉県館山市</t>
  </si>
  <si>
    <t>442062</t>
  </si>
  <si>
    <t>臼杵市</t>
  </si>
  <si>
    <t>442097</t>
  </si>
  <si>
    <t>豊後高田市</t>
  </si>
  <si>
    <t>23211</t>
  </si>
  <si>
    <t>442101</t>
  </si>
  <si>
    <t>442119</t>
  </si>
  <si>
    <t>01471</t>
  </si>
  <si>
    <t>宇佐市</t>
  </si>
  <si>
    <t>06211</t>
  </si>
  <si>
    <t>442135</t>
  </si>
  <si>
    <t>秋田県藤里町</t>
  </si>
  <si>
    <t>04202</t>
  </si>
  <si>
    <t>由布市</t>
  </si>
  <si>
    <t>442143</t>
  </si>
  <si>
    <t>国東市</t>
  </si>
  <si>
    <t>24443</t>
  </si>
  <si>
    <t>姫島村</t>
  </si>
  <si>
    <t>32206</t>
  </si>
  <si>
    <t>443417</t>
  </si>
  <si>
    <t>11341</t>
  </si>
  <si>
    <t>沖縄県糸満市</t>
  </si>
  <si>
    <t>九重町</t>
  </si>
  <si>
    <t>452041</t>
  </si>
  <si>
    <t>日南市</t>
  </si>
  <si>
    <t>曽於市</t>
  </si>
  <si>
    <t>452068</t>
  </si>
  <si>
    <t>大阪府吹田市</t>
  </si>
  <si>
    <t>452076</t>
  </si>
  <si>
    <t>串間市</t>
  </si>
  <si>
    <t>長野県山ノ内町</t>
  </si>
  <si>
    <t>473154</t>
  </si>
  <si>
    <t>452084</t>
  </si>
  <si>
    <t>西都市</t>
  </si>
  <si>
    <t>静岡県静岡市</t>
  </si>
  <si>
    <t>44206</t>
  </si>
  <si>
    <t>452092</t>
  </si>
  <si>
    <t>えびの市</t>
  </si>
  <si>
    <t>453412</t>
  </si>
  <si>
    <t>三股町</t>
  </si>
  <si>
    <t>27366</t>
  </si>
  <si>
    <t>綾町</t>
  </si>
  <si>
    <t>07547</t>
  </si>
  <si>
    <t>山形県鮭川村</t>
  </si>
  <si>
    <t>454010</t>
  </si>
  <si>
    <t>高鍋町</t>
  </si>
  <si>
    <t>静岡県東伊豆町</t>
  </si>
  <si>
    <t>白岡市</t>
    <rPh sb="0" eb="2">
      <t>シラオカ</t>
    </rPh>
    <rPh sb="2" eb="3">
      <t>シ</t>
    </rPh>
    <phoneticPr fontId="28"/>
  </si>
  <si>
    <t>01636</t>
  </si>
  <si>
    <t>454028</t>
  </si>
  <si>
    <t>454036</t>
  </si>
  <si>
    <t>44462</t>
  </si>
  <si>
    <t>都農町</t>
  </si>
  <si>
    <t>454303</t>
  </si>
  <si>
    <t>岩手県住田町</t>
  </si>
  <si>
    <t>日之影町</t>
  </si>
  <si>
    <t>01423</t>
  </si>
  <si>
    <t>五ヶ瀬町</t>
  </si>
  <si>
    <t>462012</t>
  </si>
  <si>
    <t>鹿児島県</t>
  </si>
  <si>
    <t>鹿屋市</t>
  </si>
  <si>
    <t>21604</t>
  </si>
  <si>
    <t>462080</t>
  </si>
  <si>
    <t>462101</t>
  </si>
  <si>
    <t>千葉県東庄町</t>
  </si>
  <si>
    <t>462136</t>
  </si>
  <si>
    <t>東京都国分寺市</t>
  </si>
  <si>
    <t>垂水市</t>
  </si>
  <si>
    <t>日置市</t>
  </si>
  <si>
    <t>462209</t>
  </si>
  <si>
    <t>30344</t>
  </si>
  <si>
    <t>南さつま市</t>
  </si>
  <si>
    <t>07208</t>
  </si>
  <si>
    <t>青森県田舎館村</t>
  </si>
  <si>
    <t>462217</t>
  </si>
  <si>
    <t>志布志市</t>
  </si>
  <si>
    <t>462233</t>
  </si>
  <si>
    <t>01218</t>
  </si>
  <si>
    <t>南九州市</t>
  </si>
  <si>
    <t>福岡県上毛町</t>
  </si>
  <si>
    <t>伊佐市</t>
  </si>
  <si>
    <t>三島村</t>
  </si>
  <si>
    <t>団体コード</t>
    <rPh sb="0" eb="2">
      <t>ダンタイ</t>
    </rPh>
    <phoneticPr fontId="28"/>
  </si>
  <si>
    <t>463043</t>
  </si>
  <si>
    <t>十島村</t>
  </si>
  <si>
    <t>463922</t>
  </si>
  <si>
    <t>08228</t>
  </si>
  <si>
    <t>広島県坂町</t>
  </si>
  <si>
    <t>464040</t>
  </si>
  <si>
    <t>464520</t>
  </si>
  <si>
    <t>464821</t>
  </si>
  <si>
    <t>東串良町</t>
  </si>
  <si>
    <t>03203</t>
  </si>
  <si>
    <t>03503</t>
  </si>
  <si>
    <t>44209</t>
  </si>
  <si>
    <t>南大隅町</t>
  </si>
  <si>
    <t>肝付町</t>
  </si>
  <si>
    <t>47358</t>
  </si>
  <si>
    <t>04215</t>
  </si>
  <si>
    <t>465020</t>
  </si>
  <si>
    <t>南種子町</t>
  </si>
  <si>
    <t>465232</t>
  </si>
  <si>
    <t>46216</t>
  </si>
  <si>
    <t>21207</t>
  </si>
  <si>
    <t>大和村</t>
  </si>
  <si>
    <t>465241</t>
  </si>
  <si>
    <t>宇検村</t>
  </si>
  <si>
    <t>465275</t>
  </si>
  <si>
    <t>龍郷町</t>
  </si>
  <si>
    <t>喜界町</t>
  </si>
  <si>
    <t>東京都立川市</t>
  </si>
  <si>
    <t>465305</t>
  </si>
  <si>
    <t>徳之島町</t>
  </si>
  <si>
    <t>26463</t>
  </si>
  <si>
    <t>465313</t>
  </si>
  <si>
    <t>465321</t>
  </si>
  <si>
    <t>三重県朝日町</t>
  </si>
  <si>
    <t>伊仙町</t>
  </si>
  <si>
    <t>埼玉県久喜市</t>
  </si>
  <si>
    <t>465330</t>
  </si>
  <si>
    <t>沖縄県石垣市</t>
  </si>
  <si>
    <t>03461</t>
  </si>
  <si>
    <t>知名町</t>
  </si>
  <si>
    <t>福岡県大刀洗町</t>
  </si>
  <si>
    <t>465356</t>
  </si>
  <si>
    <t>472018</t>
  </si>
  <si>
    <t>青森県野辺地町</t>
  </si>
  <si>
    <t>472051</t>
  </si>
  <si>
    <t>石垣市</t>
  </si>
  <si>
    <t>名護市</t>
  </si>
  <si>
    <t>472131</t>
  </si>
  <si>
    <t>473022</t>
  </si>
  <si>
    <t>大宜味村</t>
  </si>
  <si>
    <t>岡山県玉野市</t>
  </si>
  <si>
    <t>今帰仁村</t>
  </si>
  <si>
    <t>02307</t>
  </si>
  <si>
    <t>恩納村</t>
  </si>
  <si>
    <t>473146</t>
  </si>
  <si>
    <t>45209</t>
  </si>
  <si>
    <t>金武町</t>
  </si>
  <si>
    <t>473243</t>
  </si>
  <si>
    <t>10522</t>
  </si>
  <si>
    <t>兵庫県加古川市</t>
  </si>
  <si>
    <t>読谷村</t>
  </si>
  <si>
    <t>01648</t>
  </si>
  <si>
    <t>473260</t>
  </si>
  <si>
    <t>38201</t>
  </si>
  <si>
    <t>473278</t>
  </si>
  <si>
    <t>中城村</t>
  </si>
  <si>
    <t>473294</t>
  </si>
  <si>
    <t>西原町</t>
  </si>
  <si>
    <t>473481</t>
  </si>
  <si>
    <t>群馬県富岡市</t>
  </si>
  <si>
    <t>473502</t>
  </si>
  <si>
    <t>473553</t>
  </si>
  <si>
    <t>熊本県球磨村</t>
  </si>
  <si>
    <t>福島県川俣町</t>
  </si>
  <si>
    <t>02209</t>
  </si>
  <si>
    <t>渡名喜村</t>
  </si>
  <si>
    <t>01519</t>
  </si>
  <si>
    <t>473596</t>
  </si>
  <si>
    <t>伊平屋村</t>
  </si>
  <si>
    <t>473600</t>
  </si>
  <si>
    <t>伊是名村</t>
  </si>
  <si>
    <t>473618</t>
  </si>
  <si>
    <t>久米島町</t>
  </si>
  <si>
    <t>473626</t>
  </si>
  <si>
    <t>香川県観音寺市</t>
  </si>
  <si>
    <t>八重瀬町</t>
  </si>
  <si>
    <t>多良間村</t>
  </si>
  <si>
    <t>473821</t>
  </si>
  <si>
    <t>01100</t>
  </si>
  <si>
    <t>01202</t>
  </si>
  <si>
    <t>01203</t>
  </si>
  <si>
    <t>01206</t>
  </si>
  <si>
    <t>26000</t>
  </si>
  <si>
    <t>01207</t>
  </si>
  <si>
    <t>01208</t>
  </si>
  <si>
    <t>01215</t>
  </si>
  <si>
    <t>01219</t>
  </si>
  <si>
    <t>08210</t>
  </si>
  <si>
    <t>01223</t>
  </si>
  <si>
    <t>01226</t>
  </si>
  <si>
    <t>01227</t>
  </si>
  <si>
    <t>東京都中野区</t>
  </si>
  <si>
    <t>01231</t>
  </si>
  <si>
    <t>01235</t>
  </si>
  <si>
    <t>徳島県徳島市</t>
  </si>
  <si>
    <t>長野県喬木村</t>
  </si>
  <si>
    <t>01303</t>
  </si>
  <si>
    <t>29386</t>
  </si>
  <si>
    <t>01331</t>
  </si>
  <si>
    <t>29208</t>
  </si>
  <si>
    <t>01334</t>
  </si>
  <si>
    <t>岐阜県垂井町</t>
  </si>
  <si>
    <t>01337</t>
  </si>
  <si>
    <t>01343</t>
  </si>
  <si>
    <t>01347</t>
  </si>
  <si>
    <t>鹿児島県与論町</t>
  </si>
  <si>
    <t>01361</t>
  </si>
  <si>
    <t>長野県飯綱町</t>
  </si>
  <si>
    <t>青森県鶴田町</t>
  </si>
  <si>
    <t>01362</t>
  </si>
  <si>
    <t>01364</t>
  </si>
  <si>
    <t>22210</t>
  </si>
  <si>
    <t>01370</t>
  </si>
  <si>
    <t>長崎県大村市</t>
  </si>
  <si>
    <t>埼玉県本庄市</t>
  </si>
  <si>
    <t>01371</t>
  </si>
  <si>
    <t>07561</t>
  </si>
  <si>
    <t>11363</t>
  </si>
  <si>
    <t>01394</t>
  </si>
  <si>
    <t>長野県栄村</t>
  </si>
  <si>
    <t>01395</t>
  </si>
  <si>
    <t>08227</t>
  </si>
  <si>
    <t>福岡県朝倉市</t>
  </si>
  <si>
    <t>01397</t>
  </si>
  <si>
    <t>東京都瑞穂町</t>
  </si>
  <si>
    <t>01399</t>
  </si>
  <si>
    <t>01406</t>
  </si>
  <si>
    <t>01407</t>
  </si>
  <si>
    <t>01408</t>
  </si>
  <si>
    <t>01428</t>
  </si>
  <si>
    <t>01581</t>
  </si>
  <si>
    <t>熊本県上天草市</t>
  </si>
  <si>
    <t>01430</t>
  </si>
  <si>
    <t>01437</t>
  </si>
  <si>
    <t>北海道大樹町</t>
  </si>
  <si>
    <t>01438</t>
  </si>
  <si>
    <t>01452</t>
  </si>
  <si>
    <t>26344</t>
  </si>
  <si>
    <t>06323</t>
  </si>
  <si>
    <t>01453</t>
  </si>
  <si>
    <t>01455</t>
  </si>
  <si>
    <t>東京都奥多摩町</t>
  </si>
  <si>
    <t>01456</t>
  </si>
  <si>
    <t>01457</t>
  </si>
  <si>
    <t>02323</t>
  </si>
  <si>
    <t>熊本県玉東町</t>
  </si>
  <si>
    <t>16323</t>
  </si>
  <si>
    <t>01459</t>
  </si>
  <si>
    <t>鹿児島県長島町</t>
  </si>
  <si>
    <t>01461</t>
  </si>
  <si>
    <t>01462</t>
  </si>
  <si>
    <t>01464</t>
  </si>
  <si>
    <t>01468</t>
  </si>
  <si>
    <t>01472</t>
  </si>
  <si>
    <t>01481</t>
  </si>
  <si>
    <t>02204</t>
  </si>
  <si>
    <t>愛媛県内子町</t>
  </si>
  <si>
    <t>01483</t>
  </si>
  <si>
    <t>秋田県小坂町</t>
  </si>
  <si>
    <t>01485</t>
  </si>
  <si>
    <t>01513</t>
  </si>
  <si>
    <t>02321</t>
  </si>
  <si>
    <t>01516</t>
  </si>
  <si>
    <t>01517</t>
  </si>
  <si>
    <t>01520</t>
  </si>
  <si>
    <t>01543</t>
  </si>
  <si>
    <t>東京都狛江市</t>
  </si>
  <si>
    <t>01546</t>
  </si>
  <si>
    <t>11242</t>
  </si>
  <si>
    <t>千葉県鋸南町</t>
  </si>
  <si>
    <t>01555</t>
  </si>
  <si>
    <t>01563</t>
  </si>
  <si>
    <t>01564</t>
  </si>
  <si>
    <t>山口県下関市</t>
  </si>
  <si>
    <t>01571</t>
  </si>
  <si>
    <t>01575</t>
  </si>
  <si>
    <t>01601</t>
  </si>
  <si>
    <t>37324</t>
  </si>
  <si>
    <t>01604</t>
  </si>
  <si>
    <t>01608</t>
  </si>
  <si>
    <t>01609</t>
  </si>
  <si>
    <t>34208</t>
  </si>
  <si>
    <t>愛知県新城市</t>
  </si>
  <si>
    <t>静岡県掛川市</t>
  </si>
  <si>
    <t>01631</t>
  </si>
  <si>
    <t>29212</t>
  </si>
  <si>
    <t>01634</t>
  </si>
  <si>
    <t>青森県むつ市</t>
  </si>
  <si>
    <t>01643</t>
  </si>
  <si>
    <t>東京都新宿区</t>
  </si>
  <si>
    <t>01644</t>
  </si>
  <si>
    <t>01649</t>
  </si>
  <si>
    <t>01661</t>
  </si>
  <si>
    <t>01663</t>
  </si>
  <si>
    <t>01665</t>
  </si>
  <si>
    <t>01691</t>
  </si>
  <si>
    <t>熊本県長洲町</t>
  </si>
  <si>
    <t>01694</t>
  </si>
  <si>
    <t>02202</t>
  </si>
  <si>
    <t>02203</t>
  </si>
  <si>
    <t>02208</t>
  </si>
  <si>
    <t>02304</t>
  </si>
  <si>
    <t>02343</t>
  </si>
  <si>
    <t>02361</t>
  </si>
  <si>
    <t>02381</t>
  </si>
  <si>
    <t>02387</t>
  </si>
  <si>
    <t>02401</t>
  </si>
  <si>
    <t>奈良県上牧町</t>
  </si>
  <si>
    <t>02402</t>
  </si>
  <si>
    <t>02406</t>
  </si>
  <si>
    <t>02408</t>
  </si>
  <si>
    <t>13201</t>
  </si>
  <si>
    <t>02412</t>
  </si>
  <si>
    <t>02425</t>
  </si>
  <si>
    <t>02426</t>
  </si>
  <si>
    <t>02442</t>
  </si>
  <si>
    <t>03205</t>
  </si>
  <si>
    <t>山梨県富士吉田市</t>
  </si>
  <si>
    <t>03207</t>
  </si>
  <si>
    <t>03213</t>
  </si>
  <si>
    <t>長崎県対馬市</t>
  </si>
  <si>
    <t>03215</t>
  </si>
  <si>
    <t>鳥取県日野町</t>
  </si>
  <si>
    <t>03302</t>
  </si>
  <si>
    <t>03321</t>
  </si>
  <si>
    <t>03366</t>
  </si>
  <si>
    <t>03381</t>
  </si>
  <si>
    <t>03402</t>
  </si>
  <si>
    <t>03441</t>
  </si>
  <si>
    <t>03501</t>
  </si>
  <si>
    <t>03506</t>
  </si>
  <si>
    <t>03507</t>
  </si>
  <si>
    <t>石川県野々市市</t>
  </si>
  <si>
    <t>43513</t>
  </si>
  <si>
    <t>03524</t>
  </si>
  <si>
    <t>宮城県角田市</t>
  </si>
  <si>
    <t>04203</t>
  </si>
  <si>
    <t>茨城県河内町</t>
  </si>
  <si>
    <t>山形県米沢市</t>
  </si>
  <si>
    <t>04206</t>
  </si>
  <si>
    <t>04208</t>
  </si>
  <si>
    <t>04209</t>
  </si>
  <si>
    <t>04212</t>
  </si>
  <si>
    <t>04213</t>
  </si>
  <si>
    <t>04216</t>
  </si>
  <si>
    <t>46527</t>
  </si>
  <si>
    <t>13108</t>
  </si>
  <si>
    <t>04321</t>
  </si>
  <si>
    <t>02000</t>
  </si>
  <si>
    <t>04322</t>
  </si>
  <si>
    <t>東京都調布市</t>
  </si>
  <si>
    <t>04362</t>
  </si>
  <si>
    <t>04406</t>
  </si>
  <si>
    <t>05206</t>
  </si>
  <si>
    <t>05209</t>
  </si>
  <si>
    <t>05210</t>
  </si>
  <si>
    <t>05211</t>
  </si>
  <si>
    <t>05212</t>
  </si>
  <si>
    <t>05213</t>
  </si>
  <si>
    <t>05215</t>
  </si>
  <si>
    <t>埼玉県伊奈町</t>
  </si>
  <si>
    <t>05303</t>
  </si>
  <si>
    <t>05349</t>
  </si>
  <si>
    <t>05361</t>
  </si>
  <si>
    <t>05363</t>
  </si>
  <si>
    <t>05463</t>
  </si>
  <si>
    <t>27221</t>
  </si>
  <si>
    <t>05464</t>
  </si>
  <si>
    <t>06202</t>
  </si>
  <si>
    <t>20583</t>
  </si>
  <si>
    <t>06205</t>
  </si>
  <si>
    <t>大阪府守口市</t>
  </si>
  <si>
    <t>06208</t>
  </si>
  <si>
    <t>06212</t>
  </si>
  <si>
    <t>福井県越前町</t>
  </si>
  <si>
    <t>12222</t>
  </si>
  <si>
    <t>06302</t>
  </si>
  <si>
    <t>06321</t>
  </si>
  <si>
    <t>06322</t>
  </si>
  <si>
    <t>06324</t>
  </si>
  <si>
    <t>06341</t>
  </si>
  <si>
    <t>熊本県多良木町</t>
  </si>
  <si>
    <t>38402</t>
  </si>
  <si>
    <t>06366</t>
  </si>
  <si>
    <t>北海道本別町</t>
  </si>
  <si>
    <t>06402</t>
  </si>
  <si>
    <t>06426</t>
  </si>
  <si>
    <t>07202</t>
  </si>
  <si>
    <t>09384</t>
  </si>
  <si>
    <t>07205</t>
  </si>
  <si>
    <t>07210</t>
  </si>
  <si>
    <t>46221</t>
  </si>
  <si>
    <t>07212</t>
  </si>
  <si>
    <t>埼玉県深谷市</t>
  </si>
  <si>
    <t>07308</t>
  </si>
  <si>
    <t>07322</t>
  </si>
  <si>
    <t>山形県大江町</t>
  </si>
  <si>
    <t>07344</t>
  </si>
  <si>
    <t>富山県南砺市</t>
  </si>
  <si>
    <t>東京都墨田区</t>
  </si>
  <si>
    <t>07362</t>
  </si>
  <si>
    <t>07364</t>
  </si>
  <si>
    <t>45441</t>
  </si>
  <si>
    <t>07367</t>
  </si>
  <si>
    <t>09344</t>
  </si>
  <si>
    <t>07368</t>
  </si>
  <si>
    <t>07422</t>
  </si>
  <si>
    <t>07444</t>
  </si>
  <si>
    <t>茨城県笠間市</t>
  </si>
  <si>
    <t>07446</t>
  </si>
  <si>
    <t>07461</t>
  </si>
  <si>
    <t>07466</t>
  </si>
  <si>
    <t>07484</t>
  </si>
  <si>
    <t>07502</t>
  </si>
  <si>
    <t>北海道厚真町</t>
  </si>
  <si>
    <t>07505</t>
  </si>
  <si>
    <t>20382</t>
  </si>
  <si>
    <t>07546</t>
  </si>
  <si>
    <t>42211</t>
  </si>
  <si>
    <t>07548</t>
  </si>
  <si>
    <t>07564</t>
  </si>
  <si>
    <t>08201</t>
  </si>
  <si>
    <t>10344</t>
  </si>
  <si>
    <t>08202</t>
  </si>
  <si>
    <t>08207</t>
  </si>
  <si>
    <t>08217</t>
  </si>
  <si>
    <t>17384</t>
  </si>
  <si>
    <t>08219</t>
  </si>
  <si>
    <t>15307</t>
  </si>
  <si>
    <t>08221</t>
  </si>
  <si>
    <t>08222</t>
  </si>
  <si>
    <t>奈良県大淀町</t>
  </si>
  <si>
    <t>08223</t>
  </si>
  <si>
    <t>08226</t>
  </si>
  <si>
    <t>08230</t>
  </si>
  <si>
    <t>08231</t>
  </si>
  <si>
    <t>兵庫県福崎町</t>
  </si>
  <si>
    <t>08233</t>
  </si>
  <si>
    <t>08234</t>
  </si>
  <si>
    <t>08302</t>
  </si>
  <si>
    <t>08310</t>
  </si>
  <si>
    <t>08341</t>
  </si>
  <si>
    <t>08447</t>
  </si>
  <si>
    <t>08546</t>
  </si>
  <si>
    <t>09202</t>
  </si>
  <si>
    <t>09203</t>
  </si>
  <si>
    <t>13228</t>
  </si>
  <si>
    <t>09204</t>
  </si>
  <si>
    <t>09206</t>
  </si>
  <si>
    <t>09209</t>
  </si>
  <si>
    <t>長崎県佐世保市</t>
  </si>
  <si>
    <t>09210</t>
  </si>
  <si>
    <t>09211</t>
  </si>
  <si>
    <t>112461</t>
  </si>
  <si>
    <t>09216</t>
  </si>
  <si>
    <t>09361</t>
  </si>
  <si>
    <t>北海道砂川市</t>
  </si>
  <si>
    <t>09364</t>
  </si>
  <si>
    <t>09411</t>
  </si>
  <si>
    <t>10209</t>
  </si>
  <si>
    <t>10212</t>
  </si>
  <si>
    <t>10366</t>
  </si>
  <si>
    <t>東京都大田区</t>
  </si>
  <si>
    <t>10367</t>
  </si>
  <si>
    <t>45404</t>
  </si>
  <si>
    <t>10382</t>
  </si>
  <si>
    <t>神奈川県真鶴町</t>
  </si>
  <si>
    <t>10383</t>
  </si>
  <si>
    <t>10425</t>
  </si>
  <si>
    <t>10444</t>
  </si>
  <si>
    <t>10449</t>
  </si>
  <si>
    <t>11201</t>
  </si>
  <si>
    <t>千葉県佐倉市</t>
  </si>
  <si>
    <t>秋田県鹿角市</t>
  </si>
  <si>
    <t>11202</t>
  </si>
  <si>
    <t>11208</t>
  </si>
  <si>
    <t>11209</t>
  </si>
  <si>
    <t>11210</t>
  </si>
  <si>
    <t>23228</t>
  </si>
  <si>
    <t>14150</t>
  </si>
  <si>
    <t>11215</t>
  </si>
  <si>
    <t>埼玉県鶴ヶ島市</t>
  </si>
  <si>
    <t>11217</t>
  </si>
  <si>
    <t>11219</t>
  </si>
  <si>
    <t>440001</t>
  </si>
  <si>
    <t>11223</t>
  </si>
  <si>
    <t>13229</t>
  </si>
  <si>
    <t>11228</t>
  </si>
  <si>
    <t>11229</t>
  </si>
  <si>
    <t>11231</t>
  </si>
  <si>
    <t>北海道津別町</t>
  </si>
  <si>
    <t>11232</t>
  </si>
  <si>
    <t>長野県池田町</t>
  </si>
  <si>
    <t>11233</t>
  </si>
  <si>
    <t>11239</t>
  </si>
  <si>
    <t>奈良県川上村</t>
  </si>
  <si>
    <t>11240</t>
  </si>
  <si>
    <t>11241</t>
  </si>
  <si>
    <t>兵庫県淡路市</t>
  </si>
  <si>
    <t>11246</t>
  </si>
  <si>
    <t>11301</t>
  </si>
  <si>
    <t>栃木県芳賀町</t>
  </si>
  <si>
    <t>11342</t>
  </si>
  <si>
    <t>北海道鶴居村</t>
  </si>
  <si>
    <t>北海道和寒町</t>
  </si>
  <si>
    <t>47326</t>
  </si>
  <si>
    <t>20563</t>
  </si>
  <si>
    <t>11343</t>
  </si>
  <si>
    <t>11348</t>
  </si>
  <si>
    <t>20588</t>
  </si>
  <si>
    <t>11349</t>
  </si>
  <si>
    <t>沖縄県八重瀬町</t>
  </si>
  <si>
    <t>11361</t>
  </si>
  <si>
    <t>110001</t>
  </si>
  <si>
    <t>11362</t>
  </si>
  <si>
    <t>新潟県魚沼市</t>
  </si>
  <si>
    <t>11365</t>
  </si>
  <si>
    <t>11383</t>
  </si>
  <si>
    <t>11385</t>
  </si>
  <si>
    <t>熊本県錦町</t>
  </si>
  <si>
    <t>北海道共和町</t>
  </si>
  <si>
    <t>11442</t>
  </si>
  <si>
    <t>11464</t>
  </si>
  <si>
    <t>11465</t>
  </si>
  <si>
    <t>12202</t>
  </si>
  <si>
    <t>東京都町田市</t>
  </si>
  <si>
    <t>12212</t>
  </si>
  <si>
    <t>12203</t>
  </si>
  <si>
    <t>12206</t>
  </si>
  <si>
    <t>12207</t>
  </si>
  <si>
    <t>12208</t>
  </si>
  <si>
    <t>12211</t>
  </si>
  <si>
    <t>北海道妹背牛町</t>
  </si>
  <si>
    <t>12217</t>
  </si>
  <si>
    <t>長野県飯山市</t>
  </si>
  <si>
    <t>12219</t>
  </si>
  <si>
    <t>山口県長門市</t>
  </si>
  <si>
    <t>12220</t>
  </si>
  <si>
    <t>12221</t>
  </si>
  <si>
    <t>44461</t>
  </si>
  <si>
    <t>17212</t>
  </si>
  <si>
    <t>12224</t>
  </si>
  <si>
    <t>北海道利尻富士町</t>
  </si>
  <si>
    <t>12225</t>
  </si>
  <si>
    <t>熊本県天草市</t>
  </si>
  <si>
    <t>12226</t>
  </si>
  <si>
    <t>高知県大川村</t>
  </si>
  <si>
    <t>12227</t>
  </si>
  <si>
    <t>44214</t>
  </si>
  <si>
    <t>12229</t>
  </si>
  <si>
    <t>220001</t>
  </si>
  <si>
    <t>12230</t>
  </si>
  <si>
    <t>12231</t>
  </si>
  <si>
    <t>12233</t>
  </si>
  <si>
    <t>12234</t>
  </si>
  <si>
    <t>35305</t>
  </si>
  <si>
    <t>12235</t>
  </si>
  <si>
    <t>12236</t>
  </si>
  <si>
    <t>山口県周南市</t>
  </si>
  <si>
    <t>12237</t>
  </si>
  <si>
    <t>岐阜県東白川村</t>
  </si>
  <si>
    <t>15218</t>
  </si>
  <si>
    <t>12239</t>
  </si>
  <si>
    <t>12322</t>
  </si>
  <si>
    <t>12329</t>
  </si>
  <si>
    <t>山形県舟形町</t>
  </si>
  <si>
    <t>12403</t>
  </si>
  <si>
    <t>20350</t>
  </si>
  <si>
    <t>12409</t>
  </si>
  <si>
    <t>12410</t>
  </si>
  <si>
    <t>12421</t>
  </si>
  <si>
    <t>12422</t>
  </si>
  <si>
    <t>12423</t>
  </si>
  <si>
    <t>12426</t>
  </si>
  <si>
    <t>12427</t>
  </si>
  <si>
    <t>北海道倶知安町</t>
  </si>
  <si>
    <t>12441</t>
  </si>
  <si>
    <t>13101</t>
  </si>
  <si>
    <t>北海道比布町</t>
  </si>
  <si>
    <t>13103</t>
  </si>
  <si>
    <t>13104</t>
  </si>
  <si>
    <t>13105</t>
  </si>
  <si>
    <t>13106</t>
  </si>
  <si>
    <t>13107</t>
  </si>
  <si>
    <t>13111</t>
  </si>
  <si>
    <t>東京都葛飾区</t>
  </si>
  <si>
    <t>13112</t>
  </si>
  <si>
    <t>13113</t>
  </si>
  <si>
    <t>13116</t>
  </si>
  <si>
    <t>13117</t>
  </si>
  <si>
    <t>13121</t>
  </si>
  <si>
    <t>熊本県熊本市</t>
  </si>
  <si>
    <t>13122</t>
  </si>
  <si>
    <t>13203</t>
  </si>
  <si>
    <t>13204</t>
  </si>
  <si>
    <t>埼玉県吉川市</t>
  </si>
  <si>
    <t>20429</t>
  </si>
  <si>
    <t>13205</t>
  </si>
  <si>
    <t>35212</t>
  </si>
  <si>
    <t>13208</t>
  </si>
  <si>
    <t>13209</t>
  </si>
  <si>
    <t>13210</t>
  </si>
  <si>
    <t>13211</t>
  </si>
  <si>
    <t>38206</t>
  </si>
  <si>
    <t>13213</t>
  </si>
  <si>
    <t>13214</t>
  </si>
  <si>
    <t>13218</t>
  </si>
  <si>
    <t>13219</t>
  </si>
  <si>
    <t>長野県天龍村</t>
  </si>
  <si>
    <t>13220</t>
  </si>
  <si>
    <t>千葉県船橋市</t>
  </si>
  <si>
    <t>13221</t>
  </si>
  <si>
    <t>13402</t>
  </si>
  <si>
    <t>13222</t>
  </si>
  <si>
    <t>京都府伊根町</t>
  </si>
  <si>
    <t>埼玉県越谷市</t>
  </si>
  <si>
    <t>13224</t>
  </si>
  <si>
    <t>13225</t>
  </si>
  <si>
    <t>13361</t>
  </si>
  <si>
    <t>13362</t>
  </si>
  <si>
    <t>千葉県鎌ケ谷市</t>
  </si>
  <si>
    <t>13363</t>
  </si>
  <si>
    <t>13364</t>
  </si>
  <si>
    <t>13382</t>
  </si>
  <si>
    <t>福岡県福智町</t>
  </si>
  <si>
    <t>埼玉県さいたま市</t>
  </si>
  <si>
    <t>14100</t>
  </si>
  <si>
    <t>宮城県七ヶ宿町</t>
  </si>
  <si>
    <t>14130</t>
  </si>
  <si>
    <t>14203</t>
  </si>
  <si>
    <t>14204</t>
  </si>
  <si>
    <t>14205</t>
  </si>
  <si>
    <t>14207</t>
  </si>
  <si>
    <t>広島県尾道市</t>
  </si>
  <si>
    <t>14210</t>
  </si>
  <si>
    <t>14212</t>
  </si>
  <si>
    <t>高知県須崎市</t>
  </si>
  <si>
    <t>14213</t>
  </si>
  <si>
    <t>14214</t>
  </si>
  <si>
    <t>14215</t>
  </si>
  <si>
    <t>14216</t>
  </si>
  <si>
    <t>茨城県下妻市</t>
  </si>
  <si>
    <t>14218</t>
  </si>
  <si>
    <t>14301</t>
  </si>
  <si>
    <t>山形県真室川町</t>
  </si>
  <si>
    <t>14321</t>
  </si>
  <si>
    <t>14341</t>
  </si>
  <si>
    <t>14342</t>
  </si>
  <si>
    <t>14361</t>
  </si>
  <si>
    <t>14363</t>
  </si>
  <si>
    <t>14364</t>
  </si>
  <si>
    <t>14366</t>
  </si>
  <si>
    <t>22342</t>
  </si>
  <si>
    <t>20206</t>
  </si>
  <si>
    <t>14383</t>
  </si>
  <si>
    <t>14384</t>
  </si>
  <si>
    <t>14402</t>
  </si>
  <si>
    <t>15100</t>
  </si>
  <si>
    <t>15204</t>
  </si>
  <si>
    <t>取崩
終期</t>
  </si>
  <si>
    <t>15205</t>
  </si>
  <si>
    <t>15208</t>
  </si>
  <si>
    <t>大分県九重町</t>
  </si>
  <si>
    <t>宮城県色麻町</t>
  </si>
  <si>
    <t>15209</t>
  </si>
  <si>
    <t>15210</t>
  </si>
  <si>
    <t>15213</t>
  </si>
  <si>
    <t>15217</t>
  </si>
  <si>
    <t>15222</t>
  </si>
  <si>
    <t>15223</t>
  </si>
  <si>
    <t>15227</t>
  </si>
  <si>
    <t>15342</t>
  </si>
  <si>
    <t>15361</t>
  </si>
  <si>
    <t>15385</t>
  </si>
  <si>
    <t>15482</t>
  </si>
  <si>
    <t>32526</t>
  </si>
  <si>
    <t>15504</t>
  </si>
  <si>
    <t>34207</t>
  </si>
  <si>
    <t>15581</t>
  </si>
  <si>
    <t>16201</t>
  </si>
  <si>
    <t>16208</t>
  </si>
  <si>
    <t>16321</t>
  </si>
  <si>
    <t>23222</t>
  </si>
  <si>
    <t>16322</t>
  </si>
  <si>
    <t>16342</t>
  </si>
  <si>
    <t>17201</t>
  </si>
  <si>
    <t>埼玉県羽生市</t>
  </si>
  <si>
    <t>300004</t>
  </si>
  <si>
    <t>39306</t>
  </si>
  <si>
    <t>17203</t>
  </si>
  <si>
    <t>313891</t>
  </si>
  <si>
    <t>17205</t>
  </si>
  <si>
    <t>17206</t>
  </si>
  <si>
    <t>17207</t>
  </si>
  <si>
    <t>17209</t>
  </si>
  <si>
    <t>埼玉県戸田市</t>
  </si>
  <si>
    <t>17211</t>
  </si>
  <si>
    <t>20402</t>
  </si>
  <si>
    <t>17361</t>
  </si>
  <si>
    <t>島根県吉賀町</t>
  </si>
  <si>
    <t>17365</t>
  </si>
  <si>
    <t>47359</t>
  </si>
  <si>
    <t>17461</t>
  </si>
  <si>
    <t>18201</t>
  </si>
  <si>
    <t>18202</t>
  </si>
  <si>
    <t>18204</t>
  </si>
  <si>
    <t>18205</t>
  </si>
  <si>
    <t>18207</t>
  </si>
  <si>
    <t>18208</t>
  </si>
  <si>
    <t>18209</t>
  </si>
  <si>
    <t>18210</t>
  </si>
  <si>
    <t>埼玉県八潮市</t>
  </si>
  <si>
    <t>18322</t>
  </si>
  <si>
    <t>18404</t>
  </si>
  <si>
    <t>18481</t>
  </si>
  <si>
    <t>18501</t>
  </si>
  <si>
    <t>19201</t>
  </si>
  <si>
    <t>19206</t>
  </si>
  <si>
    <t>19207</t>
  </si>
  <si>
    <t>19208</t>
  </si>
  <si>
    <t>19209</t>
  </si>
  <si>
    <t>19210</t>
  </si>
  <si>
    <t>熊本県玉名市</t>
  </si>
  <si>
    <t>19211</t>
  </si>
  <si>
    <t>19213</t>
  </si>
  <si>
    <t>19214</t>
  </si>
  <si>
    <t>19364</t>
  </si>
  <si>
    <t>都道府県+市町村名</t>
    <rPh sb="0" eb="4">
      <t>トドウフケン</t>
    </rPh>
    <rPh sb="5" eb="9">
      <t>シチョウソンメイ</t>
    </rPh>
    <phoneticPr fontId="19"/>
  </si>
  <si>
    <t>19365</t>
  </si>
  <si>
    <t>19368</t>
  </si>
  <si>
    <t>19384</t>
  </si>
  <si>
    <t>19423</t>
  </si>
  <si>
    <t>19424</t>
  </si>
  <si>
    <t>13000</t>
  </si>
  <si>
    <t>19425</t>
  </si>
  <si>
    <t>19429</t>
  </si>
  <si>
    <t>19430</t>
  </si>
  <si>
    <t>19442</t>
  </si>
  <si>
    <t>岐阜県白川村</t>
  </si>
  <si>
    <t>19443</t>
  </si>
  <si>
    <t>徳島県上勝町</t>
  </si>
  <si>
    <t>20201</t>
  </si>
  <si>
    <t>20202</t>
  </si>
  <si>
    <t>20203</t>
  </si>
  <si>
    <t>20209</t>
  </si>
  <si>
    <t>20211</t>
  </si>
  <si>
    <t>20213</t>
  </si>
  <si>
    <t>20214</t>
  </si>
  <si>
    <t>20218</t>
  </si>
  <si>
    <t>20304</t>
  </si>
  <si>
    <t>20306</t>
  </si>
  <si>
    <t>20307</t>
  </si>
  <si>
    <t>20309</t>
  </si>
  <si>
    <t>20323</t>
  </si>
  <si>
    <t>広島県安芸太田町</t>
  </si>
  <si>
    <t>20324</t>
  </si>
  <si>
    <t>32000</t>
  </si>
  <si>
    <t>20349</t>
  </si>
  <si>
    <t>20361</t>
  </si>
  <si>
    <t>大分県臼杵市</t>
  </si>
  <si>
    <t>20362</t>
  </si>
  <si>
    <t>20363</t>
  </si>
  <si>
    <t>20383</t>
  </si>
  <si>
    <t>20385</t>
  </si>
  <si>
    <t>高知県土佐清水市</t>
  </si>
  <si>
    <t>20386</t>
  </si>
  <si>
    <t>20403</t>
  </si>
  <si>
    <t>茨城県大洗町</t>
  </si>
  <si>
    <t>20410</t>
  </si>
  <si>
    <t>20411</t>
  </si>
  <si>
    <t>30421</t>
  </si>
  <si>
    <t>20412</t>
  </si>
  <si>
    <t>20413</t>
  </si>
  <si>
    <t>北海道平取町</t>
  </si>
  <si>
    <t>20414</t>
  </si>
  <si>
    <t>20416</t>
  </si>
  <si>
    <t>41202</t>
  </si>
  <si>
    <t>20417</t>
  </si>
  <si>
    <t>20422</t>
  </si>
  <si>
    <t>20423</t>
  </si>
  <si>
    <t>20425</t>
  </si>
  <si>
    <t>20432</t>
  </si>
  <si>
    <t>47313</t>
  </si>
  <si>
    <t>20446</t>
  </si>
  <si>
    <t>20448</t>
  </si>
  <si>
    <t>20450</t>
  </si>
  <si>
    <t>取崩
始期</t>
  </si>
  <si>
    <t>293610</t>
  </si>
  <si>
    <t>20482</t>
  </si>
  <si>
    <t>20486</t>
  </si>
  <si>
    <t>大阪府田尻町</t>
  </si>
  <si>
    <t>20541</t>
  </si>
  <si>
    <t>20561</t>
  </si>
  <si>
    <t>20590</t>
  </si>
  <si>
    <t>20602</t>
  </si>
  <si>
    <t>21202</t>
  </si>
  <si>
    <t>21205</t>
  </si>
  <si>
    <t>21206</t>
  </si>
  <si>
    <t>島根県松江市</t>
  </si>
  <si>
    <t>21210</t>
  </si>
  <si>
    <t>21211</t>
  </si>
  <si>
    <t>21212</t>
  </si>
  <si>
    <t>21214</t>
  </si>
  <si>
    <t>21216</t>
  </si>
  <si>
    <t>21217</t>
  </si>
  <si>
    <t>滋賀県日野町</t>
  </si>
  <si>
    <t>21219</t>
  </si>
  <si>
    <t>21220</t>
  </si>
  <si>
    <t>21221</t>
  </si>
  <si>
    <t>21302</t>
  </si>
  <si>
    <t>39210</t>
  </si>
  <si>
    <t>21303</t>
  </si>
  <si>
    <t>21341</t>
  </si>
  <si>
    <t>21361</t>
  </si>
  <si>
    <t>21362</t>
  </si>
  <si>
    <t>佐賀県太良町</t>
  </si>
  <si>
    <t>42321</t>
  </si>
  <si>
    <t>21381</t>
  </si>
  <si>
    <t>21382</t>
  </si>
  <si>
    <t>21383</t>
  </si>
  <si>
    <t>21403</t>
  </si>
  <si>
    <t>21421</t>
  </si>
  <si>
    <t>21502</t>
  </si>
  <si>
    <t>21503</t>
  </si>
  <si>
    <t>21504</t>
  </si>
  <si>
    <t>30382</t>
  </si>
  <si>
    <t>39427</t>
  </si>
  <si>
    <t>21506</t>
  </si>
  <si>
    <t>22130</t>
  </si>
  <si>
    <t>22203</t>
  </si>
  <si>
    <t>新潟県田上町</t>
  </si>
  <si>
    <t>22207</t>
  </si>
  <si>
    <t>22208</t>
  </si>
  <si>
    <t>22209</t>
  </si>
  <si>
    <t>鳥取県琴浦町</t>
  </si>
  <si>
    <t>茨城県石岡市</t>
  </si>
  <si>
    <t>22211</t>
  </si>
  <si>
    <t>22212</t>
  </si>
  <si>
    <t>22213</t>
  </si>
  <si>
    <t>山形県尾花沢市</t>
  </si>
  <si>
    <t>22214</t>
  </si>
  <si>
    <t>22215</t>
  </si>
  <si>
    <t>奈良県天理市</t>
  </si>
  <si>
    <t>22216</t>
  </si>
  <si>
    <t>22220</t>
  </si>
  <si>
    <t>22221</t>
  </si>
  <si>
    <t>22222</t>
  </si>
  <si>
    <t>22225</t>
  </si>
  <si>
    <t>22226</t>
  </si>
  <si>
    <t>22301</t>
  </si>
  <si>
    <t>22302</t>
  </si>
  <si>
    <t>22304</t>
  </si>
  <si>
    <t>22305</t>
  </si>
  <si>
    <t>243434</t>
  </si>
  <si>
    <t>22325</t>
  </si>
  <si>
    <t>22344</t>
  </si>
  <si>
    <t>22424</t>
  </si>
  <si>
    <t>山梨県昭和町</t>
  </si>
  <si>
    <t>46215</t>
  </si>
  <si>
    <t>23100</t>
  </si>
  <si>
    <t>23202</t>
  </si>
  <si>
    <t>23203</t>
  </si>
  <si>
    <t>23205</t>
  </si>
  <si>
    <t>23206</t>
  </si>
  <si>
    <t>23212</t>
  </si>
  <si>
    <t>長崎県諫早市</t>
  </si>
  <si>
    <t>23215</t>
  </si>
  <si>
    <t>23216</t>
  </si>
  <si>
    <t>23219</t>
  </si>
  <si>
    <t>23220</t>
  </si>
  <si>
    <t>23221</t>
  </si>
  <si>
    <t>250007</t>
  </si>
  <si>
    <t>23223</t>
  </si>
  <si>
    <t>23224</t>
  </si>
  <si>
    <t>23225</t>
  </si>
  <si>
    <t>23226</t>
  </si>
  <si>
    <t>宮崎県西都市</t>
  </si>
  <si>
    <t>23229</t>
  </si>
  <si>
    <t>23231</t>
  </si>
  <si>
    <t>23232</t>
  </si>
  <si>
    <t>23233</t>
  </si>
  <si>
    <t>23237</t>
  </si>
  <si>
    <t>23362</t>
  </si>
  <si>
    <t>23424</t>
  </si>
  <si>
    <t>秋田県三種町</t>
  </si>
  <si>
    <t>23427</t>
  </si>
  <si>
    <t>23441</t>
  </si>
  <si>
    <t>23442</t>
  </si>
  <si>
    <t>23445</t>
  </si>
  <si>
    <t>23447</t>
  </si>
  <si>
    <t>北海道上士幌町</t>
  </si>
  <si>
    <t>23501</t>
  </si>
  <si>
    <t>23561</t>
  </si>
  <si>
    <t>24201</t>
  </si>
  <si>
    <t>24202</t>
  </si>
  <si>
    <t>24207</t>
  </si>
  <si>
    <t>24209</t>
  </si>
  <si>
    <t>24211</t>
  </si>
  <si>
    <t>神奈川県小田原市</t>
  </si>
  <si>
    <t>24212</t>
  </si>
  <si>
    <t>24214</t>
  </si>
  <si>
    <t>24216</t>
  </si>
  <si>
    <t>24303</t>
  </si>
  <si>
    <t>24441</t>
  </si>
  <si>
    <t>24461</t>
  </si>
  <si>
    <t>24470</t>
  </si>
  <si>
    <t>24471</t>
  </si>
  <si>
    <t>24543</t>
  </si>
  <si>
    <t>24561</t>
  </si>
  <si>
    <t>25202</t>
  </si>
  <si>
    <t>山口県宇部市</t>
  </si>
  <si>
    <t>25204</t>
  </si>
  <si>
    <t>25206</t>
  </si>
  <si>
    <t>25207</t>
  </si>
  <si>
    <t>40349</t>
  </si>
  <si>
    <t>25211</t>
  </si>
  <si>
    <t>25212</t>
  </si>
  <si>
    <t>25213</t>
  </si>
  <si>
    <t>25384</t>
  </si>
  <si>
    <t>25425</t>
  </si>
  <si>
    <t>25441</t>
  </si>
  <si>
    <t>25442</t>
  </si>
  <si>
    <t>愛知県稲沢市</t>
  </si>
  <si>
    <t>41327</t>
  </si>
  <si>
    <t>26201</t>
  </si>
  <si>
    <t>26202</t>
  </si>
  <si>
    <t>26203</t>
  </si>
  <si>
    <t>26204</t>
  </si>
  <si>
    <t>44000</t>
  </si>
  <si>
    <t>26206</t>
  </si>
  <si>
    <t>26208</t>
  </si>
  <si>
    <t>26210</t>
  </si>
  <si>
    <t>栃木県那須町</t>
  </si>
  <si>
    <t>40212</t>
  </si>
  <si>
    <t>26211</t>
  </si>
  <si>
    <t>滝沢市</t>
    <rPh sb="2" eb="3">
      <t>シ</t>
    </rPh>
    <phoneticPr fontId="28"/>
  </si>
  <si>
    <t>26214</t>
  </si>
  <si>
    <t>群馬県南牧村</t>
  </si>
  <si>
    <t>26303</t>
  </si>
  <si>
    <t>26322</t>
  </si>
  <si>
    <t>千葉県成田市</t>
  </si>
  <si>
    <t>26364</t>
  </si>
  <si>
    <t>26365</t>
  </si>
  <si>
    <t>27322</t>
  </si>
  <si>
    <t>26367</t>
  </si>
  <si>
    <t>30390</t>
  </si>
  <si>
    <t>27140</t>
  </si>
  <si>
    <t>大阪府池田市</t>
  </si>
  <si>
    <t>27203</t>
  </si>
  <si>
    <t>27204</t>
  </si>
  <si>
    <t>27206</t>
  </si>
  <si>
    <t>27207</t>
  </si>
  <si>
    <t>27208</t>
  </si>
  <si>
    <t>宮崎県小林市</t>
  </si>
  <si>
    <t>27209</t>
  </si>
  <si>
    <t>27210</t>
  </si>
  <si>
    <t>27211</t>
  </si>
  <si>
    <t>27212</t>
  </si>
  <si>
    <t>27213</t>
  </si>
  <si>
    <t>27215</t>
  </si>
  <si>
    <t>27218</t>
  </si>
  <si>
    <t>石川県珠洲市</t>
  </si>
  <si>
    <t>27219</t>
  </si>
  <si>
    <t>27222</t>
  </si>
  <si>
    <t>27223</t>
  </si>
  <si>
    <t>27225</t>
  </si>
  <si>
    <t>27226</t>
  </si>
  <si>
    <t>37404</t>
  </si>
  <si>
    <t>30343</t>
  </si>
  <si>
    <t>27227</t>
  </si>
  <si>
    <t>27228</t>
  </si>
  <si>
    <t>27230</t>
  </si>
  <si>
    <t>27231</t>
  </si>
  <si>
    <t>27232</t>
  </si>
  <si>
    <t>27301</t>
  </si>
  <si>
    <t>長野県信濃町</t>
  </si>
  <si>
    <t>27321</t>
  </si>
  <si>
    <t>27341</t>
  </si>
  <si>
    <t>27362</t>
  </si>
  <si>
    <t>27381</t>
  </si>
  <si>
    <t>27382</t>
  </si>
  <si>
    <t>27383</t>
  </si>
  <si>
    <t>京都府南山城村</t>
  </si>
  <si>
    <t>28100</t>
  </si>
  <si>
    <t>28201</t>
  </si>
  <si>
    <t>28202</t>
  </si>
  <si>
    <t>長野県下條村</t>
  </si>
  <si>
    <t>28204</t>
  </si>
  <si>
    <t>長野県飯田市</t>
  </si>
  <si>
    <t>28205</t>
  </si>
  <si>
    <t>28206</t>
  </si>
  <si>
    <t>28207</t>
  </si>
  <si>
    <t>28208</t>
  </si>
  <si>
    <t>28209</t>
  </si>
  <si>
    <t>28212</t>
  </si>
  <si>
    <t>28213</t>
  </si>
  <si>
    <t>28214</t>
  </si>
  <si>
    <t>28216</t>
  </si>
  <si>
    <t>滋賀県長浜市</t>
  </si>
  <si>
    <t>静岡県富士宮市</t>
  </si>
  <si>
    <t>28228</t>
  </si>
  <si>
    <t>28222</t>
  </si>
  <si>
    <t>28223</t>
  </si>
  <si>
    <t>福島県石川町</t>
  </si>
  <si>
    <t>28225</t>
  </si>
  <si>
    <t>岡山県美作市</t>
  </si>
  <si>
    <t>28226</t>
  </si>
  <si>
    <t>28301</t>
  </si>
  <si>
    <t>28365</t>
  </si>
  <si>
    <t>兵庫県尼崎市</t>
  </si>
  <si>
    <t>28501</t>
  </si>
  <si>
    <t>28585</t>
  </si>
  <si>
    <t>28586</t>
  </si>
  <si>
    <t>29203</t>
  </si>
  <si>
    <t>北海道古平町</t>
  </si>
  <si>
    <t>29204</t>
  </si>
  <si>
    <t>29207</t>
  </si>
  <si>
    <t>29211</t>
  </si>
  <si>
    <t>29343</t>
  </si>
  <si>
    <t>29345</t>
  </si>
  <si>
    <t>29362</t>
  </si>
  <si>
    <t>29385</t>
  </si>
  <si>
    <t>宮城県多賀城市</t>
  </si>
  <si>
    <t>42201</t>
  </si>
  <si>
    <t>29401</t>
  </si>
  <si>
    <t>29402</t>
  </si>
  <si>
    <t>33203</t>
  </si>
  <si>
    <t>29424</t>
  </si>
  <si>
    <t>29425</t>
  </si>
  <si>
    <t>29426</t>
  </si>
  <si>
    <t>奈良県黒滝村</t>
  </si>
  <si>
    <t>神奈川県中井町</t>
  </si>
  <si>
    <t>29427</t>
  </si>
  <si>
    <t>福岡県新宮町</t>
  </si>
  <si>
    <t>29441</t>
  </si>
  <si>
    <t>29443</t>
  </si>
  <si>
    <t>29444</t>
  </si>
  <si>
    <t>29446</t>
  </si>
  <si>
    <t>29447</t>
  </si>
  <si>
    <t>29449</t>
  </si>
  <si>
    <t>29450</t>
  </si>
  <si>
    <t>113816</t>
  </si>
  <si>
    <t>29451</t>
  </si>
  <si>
    <t>29453</t>
  </si>
  <si>
    <t>30202</t>
  </si>
  <si>
    <t>北海道美深町</t>
  </si>
  <si>
    <t>30203</t>
  </si>
  <si>
    <t>30204</t>
  </si>
  <si>
    <t>30205</t>
  </si>
  <si>
    <t>30207</t>
  </si>
  <si>
    <t>30208</t>
  </si>
  <si>
    <t>30304</t>
  </si>
  <si>
    <t>30341</t>
  </si>
  <si>
    <t>30362</t>
  </si>
  <si>
    <t>30391</t>
  </si>
  <si>
    <t>香川県三木町</t>
  </si>
  <si>
    <t>千葉県銚子市</t>
  </si>
  <si>
    <t>30392</t>
  </si>
  <si>
    <t>34304</t>
  </si>
  <si>
    <t>30401</t>
  </si>
  <si>
    <t>30404</t>
  </si>
  <si>
    <t>30422</t>
  </si>
  <si>
    <t>30427</t>
  </si>
  <si>
    <t>46000</t>
  </si>
  <si>
    <t>31201</t>
  </si>
  <si>
    <t>31202</t>
  </si>
  <si>
    <t>31302</t>
  </si>
  <si>
    <t>31325</t>
  </si>
  <si>
    <t>31328</t>
  </si>
  <si>
    <t>31329</t>
  </si>
  <si>
    <t>31364</t>
  </si>
  <si>
    <t>31371</t>
  </si>
  <si>
    <t>31372</t>
  </si>
  <si>
    <t>31384</t>
  </si>
  <si>
    <t>福島県昭和村</t>
  </si>
  <si>
    <t>31386</t>
  </si>
  <si>
    <t>佐賀県白石町</t>
  </si>
  <si>
    <t>31403</t>
  </si>
  <si>
    <t>32201</t>
  </si>
  <si>
    <t>32203</t>
  </si>
  <si>
    <t>32204</t>
  </si>
  <si>
    <t>32207</t>
  </si>
  <si>
    <t>32386</t>
  </si>
  <si>
    <t>32449</t>
  </si>
  <si>
    <t>大阪府門真市</t>
  </si>
  <si>
    <t>32505</t>
  </si>
  <si>
    <t>32525</t>
  </si>
  <si>
    <t>32527</t>
  </si>
  <si>
    <t>33204</t>
  </si>
  <si>
    <t>33205</t>
  </si>
  <si>
    <t>33207</t>
  </si>
  <si>
    <t>33209</t>
  </si>
  <si>
    <t>33210</t>
  </si>
  <si>
    <t>栃木県塩谷町</t>
  </si>
  <si>
    <t>33211</t>
  </si>
  <si>
    <t>33214</t>
  </si>
  <si>
    <t>福島県川内村</t>
  </si>
  <si>
    <t>33215</t>
  </si>
  <si>
    <t>33216</t>
  </si>
  <si>
    <t>33423</t>
  </si>
  <si>
    <t>33586</t>
  </si>
  <si>
    <t>33622</t>
  </si>
  <si>
    <t>北海道雄武町</t>
  </si>
  <si>
    <t>33623</t>
  </si>
  <si>
    <t>33643</t>
  </si>
  <si>
    <t>33681</t>
  </si>
  <si>
    <t>34100</t>
  </si>
  <si>
    <t>47329</t>
  </si>
  <si>
    <t>34205</t>
  </si>
  <si>
    <t>34209</t>
  </si>
  <si>
    <t>34212</t>
  </si>
  <si>
    <t>長野県白馬村</t>
  </si>
  <si>
    <t>34213</t>
  </si>
  <si>
    <t>栃木県市貝町</t>
  </si>
  <si>
    <t>34215</t>
  </si>
  <si>
    <t>34302</t>
  </si>
  <si>
    <t>沖縄県北大東村</t>
  </si>
  <si>
    <t>34307</t>
  </si>
  <si>
    <t>34368</t>
  </si>
  <si>
    <t>34369</t>
  </si>
  <si>
    <t>34431</t>
  </si>
  <si>
    <t>34462</t>
  </si>
  <si>
    <t>44210</t>
  </si>
  <si>
    <t>35202</t>
  </si>
  <si>
    <t>35203</t>
  </si>
  <si>
    <t>35204</t>
  </si>
  <si>
    <t>35206</t>
  </si>
  <si>
    <t>35211</t>
  </si>
  <si>
    <t>35343</t>
  </si>
  <si>
    <t>36204</t>
  </si>
  <si>
    <t>36205</t>
  </si>
  <si>
    <t>熊本県南関町</t>
  </si>
  <si>
    <t>36206</t>
  </si>
  <si>
    <t>岐阜県御嵩町</t>
  </si>
  <si>
    <t>36208</t>
  </si>
  <si>
    <t>36301</t>
  </si>
  <si>
    <t>36302</t>
  </si>
  <si>
    <t>36321</t>
  </si>
  <si>
    <t>36383</t>
  </si>
  <si>
    <t>36387</t>
  </si>
  <si>
    <t>36388</t>
  </si>
  <si>
    <t>36401</t>
  </si>
  <si>
    <t>36402</t>
  </si>
  <si>
    <t>47327</t>
  </si>
  <si>
    <t>41387</t>
  </si>
  <si>
    <t>36403</t>
  </si>
  <si>
    <t>36405</t>
  </si>
  <si>
    <t>36468</t>
  </si>
  <si>
    <t>36489</t>
  </si>
  <si>
    <t>37203</t>
  </si>
  <si>
    <t>37204</t>
  </si>
  <si>
    <t>010006</t>
  </si>
  <si>
    <t>37205</t>
  </si>
  <si>
    <t>埼玉県春日部市</t>
  </si>
  <si>
    <t>37206</t>
  </si>
  <si>
    <t>北海道森町</t>
  </si>
  <si>
    <t>37322</t>
  </si>
  <si>
    <t>37341</t>
  </si>
  <si>
    <t>37364</t>
  </si>
  <si>
    <t>37386</t>
  </si>
  <si>
    <t>新潟県妙高市</t>
  </si>
  <si>
    <t>37387</t>
  </si>
  <si>
    <t>37403</t>
  </si>
  <si>
    <t>38203</t>
  </si>
  <si>
    <t>38204</t>
  </si>
  <si>
    <t>38205</t>
  </si>
  <si>
    <t>40215</t>
  </si>
  <si>
    <t>38215</t>
  </si>
  <si>
    <t>38356</t>
  </si>
  <si>
    <t>38442</t>
  </si>
  <si>
    <t>38484</t>
  </si>
  <si>
    <t>北海道芽室町</t>
  </si>
  <si>
    <t>38488</t>
  </si>
  <si>
    <t>山口県防府市</t>
  </si>
  <si>
    <t>38506</t>
  </si>
  <si>
    <t>39201</t>
  </si>
  <si>
    <t>岩手県北上市</t>
  </si>
  <si>
    <t>39202</t>
  </si>
  <si>
    <t>39205</t>
  </si>
  <si>
    <t>39206</t>
  </si>
  <si>
    <t>39208</t>
  </si>
  <si>
    <t>39209</t>
  </si>
  <si>
    <t>39212</t>
  </si>
  <si>
    <t>39302</t>
  </si>
  <si>
    <t>39307</t>
  </si>
  <si>
    <t>39341</t>
  </si>
  <si>
    <t>39363</t>
  </si>
  <si>
    <t>39386</t>
  </si>
  <si>
    <t>39401</t>
  </si>
  <si>
    <t>北海道富良野市</t>
  </si>
  <si>
    <t>39402</t>
  </si>
  <si>
    <t>39405</t>
  </si>
  <si>
    <t>39410</t>
  </si>
  <si>
    <t>39424</t>
  </si>
  <si>
    <t>39428</t>
  </si>
  <si>
    <t>40130</t>
  </si>
  <si>
    <t>40202</t>
  </si>
  <si>
    <t>40203</t>
  </si>
  <si>
    <t>40204</t>
  </si>
  <si>
    <t>40207</t>
  </si>
  <si>
    <t>40216</t>
  </si>
  <si>
    <t>40218</t>
  </si>
  <si>
    <t>40221</t>
  </si>
  <si>
    <t>40223</t>
  </si>
  <si>
    <t>40224</t>
  </si>
  <si>
    <t>40227</t>
  </si>
  <si>
    <t>40229</t>
  </si>
  <si>
    <t>40230</t>
  </si>
  <si>
    <t>40341</t>
  </si>
  <si>
    <t>40342</t>
  </si>
  <si>
    <t>長崎県時津町</t>
  </si>
  <si>
    <t>40344</t>
  </si>
  <si>
    <t>神奈川県海老名市</t>
  </si>
  <si>
    <t>40345</t>
  </si>
  <si>
    <t>40348</t>
  </si>
  <si>
    <t>40382</t>
  </si>
  <si>
    <t>40383</t>
  </si>
  <si>
    <t>40384</t>
  </si>
  <si>
    <t>40401</t>
  </si>
  <si>
    <t>40447</t>
  </si>
  <si>
    <t>40522</t>
  </si>
  <si>
    <t>40604</t>
  </si>
  <si>
    <t>40608</t>
  </si>
  <si>
    <t>40609</t>
  </si>
  <si>
    <t>40610</t>
  </si>
  <si>
    <t>福岡県田川市</t>
  </si>
  <si>
    <t>40621</t>
  </si>
  <si>
    <t>40642</t>
  </si>
  <si>
    <t>40647</t>
  </si>
  <si>
    <t>41203</t>
  </si>
  <si>
    <t>41204</t>
  </si>
  <si>
    <t>41205</t>
  </si>
  <si>
    <t>41207</t>
  </si>
  <si>
    <t>41208</t>
  </si>
  <si>
    <t>41209</t>
  </si>
  <si>
    <t>41210</t>
  </si>
  <si>
    <t>41341</t>
  </si>
  <si>
    <t>100005</t>
  </si>
  <si>
    <t>41346</t>
  </si>
  <si>
    <t>41401</t>
  </si>
  <si>
    <t>41424</t>
  </si>
  <si>
    <t>大阪府阪南市</t>
  </si>
  <si>
    <t>41425</t>
  </si>
  <si>
    <t>41441</t>
  </si>
  <si>
    <t>42202</t>
  </si>
  <si>
    <t>大阪府島本町</t>
  </si>
  <si>
    <t>北海道深川市</t>
  </si>
  <si>
    <t>42204</t>
  </si>
  <si>
    <t>11000</t>
  </si>
  <si>
    <t>42209</t>
  </si>
  <si>
    <t>42210</t>
  </si>
  <si>
    <t>42213</t>
  </si>
  <si>
    <t>42214</t>
  </si>
  <si>
    <t>42308</t>
  </si>
  <si>
    <t>42322</t>
  </si>
  <si>
    <t>42323</t>
  </si>
  <si>
    <t>42383</t>
  </si>
  <si>
    <t>山形県鶴岡市</t>
  </si>
  <si>
    <t>42391</t>
  </si>
  <si>
    <t>43100</t>
  </si>
  <si>
    <t>43202</t>
  </si>
  <si>
    <t>43205</t>
  </si>
  <si>
    <t>43206</t>
  </si>
  <si>
    <t>43210</t>
  </si>
  <si>
    <t>43211</t>
  </si>
  <si>
    <t>43213</t>
  </si>
  <si>
    <t>43215</t>
  </si>
  <si>
    <t>43216</t>
  </si>
  <si>
    <t>43364</t>
  </si>
  <si>
    <t>沖縄県竹富町</t>
  </si>
  <si>
    <t>43369</t>
  </si>
  <si>
    <t>43403</t>
  </si>
  <si>
    <t>43404</t>
  </si>
  <si>
    <t>43423</t>
  </si>
  <si>
    <t>43432</t>
  </si>
  <si>
    <t>43443</t>
  </si>
  <si>
    <t>広島県東広島市</t>
  </si>
  <si>
    <t>島根県雲南市</t>
  </si>
  <si>
    <t>47361</t>
  </si>
  <si>
    <t>43444</t>
  </si>
  <si>
    <t>神奈川県川崎市</t>
  </si>
  <si>
    <t>130001</t>
  </si>
  <si>
    <t>43468</t>
  </si>
  <si>
    <t>43484</t>
  </si>
  <si>
    <t>青森県青森市</t>
  </si>
  <si>
    <t>43501</t>
  </si>
  <si>
    <t>43506</t>
  </si>
  <si>
    <t>沖縄県粟国村</t>
  </si>
  <si>
    <t>43507</t>
  </si>
  <si>
    <t>104485</t>
  </si>
  <si>
    <t>43511</t>
  </si>
  <si>
    <t>43512</t>
  </si>
  <si>
    <t>43531</t>
  </si>
  <si>
    <t>44204</t>
  </si>
  <si>
    <t>44205</t>
  </si>
  <si>
    <t>長野県長和町</t>
  </si>
  <si>
    <t>44208</t>
  </si>
  <si>
    <t>44212</t>
  </si>
  <si>
    <t>44322</t>
  </si>
  <si>
    <t>45202</t>
  </si>
  <si>
    <t>260002</t>
  </si>
  <si>
    <t>45203</t>
  </si>
  <si>
    <t>45204</t>
  </si>
  <si>
    <t>愛知県南知多町</t>
  </si>
  <si>
    <t>45205</t>
  </si>
  <si>
    <t>45361</t>
  </si>
  <si>
    <t>45382</t>
  </si>
  <si>
    <t>埼玉県杉戸町</t>
  </si>
  <si>
    <t>45383</t>
  </si>
  <si>
    <t>45401</t>
  </si>
  <si>
    <t>熊本県産山村</t>
  </si>
  <si>
    <t>45403</t>
  </si>
  <si>
    <t>45421</t>
  </si>
  <si>
    <t>45430</t>
  </si>
  <si>
    <t>45443</t>
  </si>
  <si>
    <t>46201</t>
  </si>
  <si>
    <t>46204</t>
  </si>
  <si>
    <t>46208</t>
  </si>
  <si>
    <t>46214</t>
  </si>
  <si>
    <t>群馬県嬬恋村</t>
  </si>
  <si>
    <t>46217</t>
  </si>
  <si>
    <t>46219</t>
  </si>
  <si>
    <t>46222</t>
  </si>
  <si>
    <t>46225</t>
  </si>
  <si>
    <t>46304</t>
  </si>
  <si>
    <t>46392</t>
  </si>
  <si>
    <t>46490</t>
  </si>
  <si>
    <t>46492</t>
  </si>
  <si>
    <t>46502</t>
  </si>
  <si>
    <t>46525</t>
  </si>
  <si>
    <t>46529</t>
  </si>
  <si>
    <t>46532</t>
  </si>
  <si>
    <t>長野県中川村</t>
  </si>
  <si>
    <t>46534</t>
  </si>
  <si>
    <t>46535</t>
  </si>
  <si>
    <t>富山県砺波市</t>
  </si>
  <si>
    <t>47201</t>
  </si>
  <si>
    <t>47205</t>
  </si>
  <si>
    <t>47207</t>
  </si>
  <si>
    <t>東京都杉並区</t>
  </si>
  <si>
    <t>47208</t>
  </si>
  <si>
    <t>静岡県三島市</t>
  </si>
  <si>
    <t>47209</t>
  </si>
  <si>
    <t>47211</t>
  </si>
  <si>
    <t>47212</t>
  </si>
  <si>
    <t>47213</t>
  </si>
  <si>
    <t>47214</t>
  </si>
  <si>
    <t>47215</t>
  </si>
  <si>
    <t>福岡県遠賀町</t>
  </si>
  <si>
    <t>47301</t>
  </si>
  <si>
    <t>47303</t>
  </si>
  <si>
    <t>47306</t>
  </si>
  <si>
    <t>栃木県宇都宮市</t>
  </si>
  <si>
    <t>47308</t>
  </si>
  <si>
    <t>47314</t>
  </si>
  <si>
    <t>神奈川県平塚市</t>
  </si>
  <si>
    <t>47315</t>
  </si>
  <si>
    <t>47324</t>
  </si>
  <si>
    <t>47325</t>
  </si>
  <si>
    <t>47348</t>
  </si>
  <si>
    <t>47350</t>
  </si>
  <si>
    <t>47354</t>
  </si>
  <si>
    <t>47356</t>
  </si>
  <si>
    <t>千葉県野田市</t>
  </si>
  <si>
    <t>47375</t>
  </si>
  <si>
    <t>高知県黒潮町</t>
  </si>
  <si>
    <t>都道府県名
（漢字）</t>
    <rPh sb="0" eb="4">
      <t>トドウフケン</t>
    </rPh>
    <rPh sb="4" eb="5">
      <t>メイ</t>
    </rPh>
    <rPh sb="7" eb="9">
      <t>カンジ</t>
    </rPh>
    <phoneticPr fontId="28"/>
  </si>
  <si>
    <t>市区町村名
（漢字）</t>
    <rPh sb="0" eb="2">
      <t>シク</t>
    </rPh>
    <rPh sb="2" eb="4">
      <t>チョウソン</t>
    </rPh>
    <rPh sb="4" eb="5">
      <t>メイ</t>
    </rPh>
    <rPh sb="7" eb="9">
      <t>カンジ</t>
    </rPh>
    <phoneticPr fontId="28"/>
  </si>
  <si>
    <t>別海町</t>
  </si>
  <si>
    <t>030007</t>
  </si>
  <si>
    <t>新潟県胎内市</t>
  </si>
  <si>
    <t>050008</t>
  </si>
  <si>
    <t>070009</t>
  </si>
  <si>
    <t>072133</t>
  </si>
  <si>
    <t>秋田県にかほ市</t>
  </si>
  <si>
    <t>074454</t>
  </si>
  <si>
    <t>080004</t>
  </si>
  <si>
    <t>090000</t>
  </si>
  <si>
    <t>大網白里市</t>
    <rPh sb="4" eb="5">
      <t>シ</t>
    </rPh>
    <phoneticPr fontId="28"/>
  </si>
  <si>
    <t>140007</t>
  </si>
  <si>
    <t>山口県萩市</t>
  </si>
  <si>
    <t>150002</t>
  </si>
  <si>
    <t>160008</t>
  </si>
  <si>
    <t>163431</t>
  </si>
  <si>
    <t>180009</t>
  </si>
  <si>
    <t>沖縄県北谷町</t>
  </si>
  <si>
    <t>183822</t>
  </si>
  <si>
    <t>190004</t>
  </si>
  <si>
    <t>200000</t>
  </si>
  <si>
    <t>203050</t>
  </si>
  <si>
    <t>210005</t>
  </si>
  <si>
    <t>223417</t>
  </si>
  <si>
    <t>224618</t>
  </si>
  <si>
    <t>230006</t>
  </si>
  <si>
    <t>234460</t>
  </si>
  <si>
    <t>茨城県小美玉市</t>
  </si>
  <si>
    <t>280003</t>
  </si>
  <si>
    <t>丹波篠山市</t>
    <rPh sb="0" eb="2">
      <t>タンバ</t>
    </rPh>
    <rPh sb="2" eb="5">
      <t>ササヤマシ</t>
    </rPh>
    <phoneticPr fontId="28"/>
  </si>
  <si>
    <t>284645</t>
  </si>
  <si>
    <t>294527</t>
  </si>
  <si>
    <t>310000</t>
  </si>
  <si>
    <t>320005</t>
  </si>
  <si>
    <t>330001</t>
  </si>
  <si>
    <t>340006</t>
  </si>
  <si>
    <t>342084</t>
  </si>
  <si>
    <t>350001</t>
  </si>
  <si>
    <t>360007</t>
  </si>
  <si>
    <t>370002</t>
  </si>
  <si>
    <t>380008</t>
  </si>
  <si>
    <t>384011</t>
  </si>
  <si>
    <t>390003</t>
  </si>
  <si>
    <t>400009</t>
  </si>
  <si>
    <t>福岡県広川町</t>
  </si>
  <si>
    <t>402311</t>
  </si>
  <si>
    <t>福岡県</t>
    <rPh sb="0" eb="3">
      <t>フクオカケン</t>
    </rPh>
    <phoneticPr fontId="28"/>
  </si>
  <si>
    <t>那珂川市</t>
    <rPh sb="0" eb="3">
      <t>ナカガワ</t>
    </rPh>
    <rPh sb="3" eb="4">
      <t>シ</t>
    </rPh>
    <phoneticPr fontId="28"/>
  </si>
  <si>
    <t>405442</t>
  </si>
  <si>
    <t>410004</t>
  </si>
  <si>
    <t>420000</t>
  </si>
  <si>
    <t>430005</t>
  </si>
  <si>
    <t>東京都利島村</t>
  </si>
  <si>
    <t>434281</t>
  </si>
  <si>
    <t>450006</t>
  </si>
  <si>
    <t>454311</t>
  </si>
  <si>
    <t>北海道函館市</t>
  </si>
  <si>
    <t>宮城県東松島市</t>
  </si>
  <si>
    <t>北海道小樽市</t>
  </si>
  <si>
    <t>北海道室蘭市</t>
  </si>
  <si>
    <t>北海道釧路市</t>
  </si>
  <si>
    <t>北海道帯広市</t>
  </si>
  <si>
    <t>北海道北見市</t>
  </si>
  <si>
    <t>北海道岩見沢市</t>
  </si>
  <si>
    <t>北海道網走市</t>
  </si>
  <si>
    <t>北海道留萌市</t>
  </si>
  <si>
    <t>北海道美唄市</t>
  </si>
  <si>
    <t>北海道芦別市</t>
  </si>
  <si>
    <t>北海道士別市</t>
  </si>
  <si>
    <t>北海道名寄市</t>
  </si>
  <si>
    <t>北海道三笠市</t>
  </si>
  <si>
    <t>北海道根室市</t>
  </si>
  <si>
    <t>北海道千歳市</t>
  </si>
  <si>
    <t>北海道歌志内市</t>
  </si>
  <si>
    <t>北海道登別市</t>
  </si>
  <si>
    <t>高知県安田町</t>
  </si>
  <si>
    <t>北海道恵庭市</t>
  </si>
  <si>
    <t>北海道北広島市</t>
  </si>
  <si>
    <t>北海道新篠津村</t>
  </si>
  <si>
    <t>北海道松前町</t>
  </si>
  <si>
    <t>北海道福島町</t>
  </si>
  <si>
    <t>北海道知内町</t>
  </si>
  <si>
    <t>北海道鹿部町</t>
  </si>
  <si>
    <t>福島県いわき市</t>
  </si>
  <si>
    <t>北海道長万部町</t>
  </si>
  <si>
    <t>北海道上ノ国町</t>
  </si>
  <si>
    <t>北海道厚沢部町</t>
  </si>
  <si>
    <t>北海道乙部町</t>
  </si>
  <si>
    <t>北海道今金町</t>
  </si>
  <si>
    <t>和歌山県印南町</t>
  </si>
  <si>
    <t>北海道せたな町</t>
  </si>
  <si>
    <t>北海道島牧村</t>
  </si>
  <si>
    <t>北海道寿都町</t>
  </si>
  <si>
    <t>和歌山県太地町</t>
  </si>
  <si>
    <t>北海道黒松内町</t>
  </si>
  <si>
    <t>北海道ニセコ町</t>
  </si>
  <si>
    <t>北海道真狩村</t>
  </si>
  <si>
    <t>北海道留寿都村</t>
  </si>
  <si>
    <t>北海道岩内町</t>
  </si>
  <si>
    <t>北海道泊村</t>
  </si>
  <si>
    <t>福井県坂井市</t>
  </si>
  <si>
    <t>北海道神恵内村</t>
  </si>
  <si>
    <t>長崎県川棚町</t>
  </si>
  <si>
    <t>北海道積丹町</t>
  </si>
  <si>
    <t>北海道余市町</t>
  </si>
  <si>
    <t>茨城県筑西市</t>
  </si>
  <si>
    <t>北海道上砂川町</t>
  </si>
  <si>
    <t>北海道由仁町</t>
  </si>
  <si>
    <t>北海道栗山町</t>
  </si>
  <si>
    <t>北海道浦臼町</t>
  </si>
  <si>
    <t>長野県南牧村</t>
  </si>
  <si>
    <t>北海道新十津川町</t>
  </si>
  <si>
    <t>石川県穴水町</t>
  </si>
  <si>
    <t>北海道秩父別町</t>
  </si>
  <si>
    <t>北海道鷹栖町</t>
  </si>
  <si>
    <t>北海道上富良野町</t>
  </si>
  <si>
    <t>北海道東神楽町</t>
  </si>
  <si>
    <t>愛知県武豊町</t>
  </si>
  <si>
    <t>北海道愛別町</t>
  </si>
  <si>
    <t>奈良県御杖村</t>
  </si>
  <si>
    <t>北海道上川町</t>
  </si>
  <si>
    <t>北海道東川町</t>
  </si>
  <si>
    <t>北海道美瑛町</t>
  </si>
  <si>
    <t>北海道音威子府村</t>
  </si>
  <si>
    <t>富山県入善町</t>
  </si>
  <si>
    <t>北海道中川町</t>
  </si>
  <si>
    <t>北海道幌加内町</t>
  </si>
  <si>
    <t>愛知県豊根村</t>
  </si>
  <si>
    <t>北海道増毛町</t>
  </si>
  <si>
    <t>福島県鮫川村</t>
  </si>
  <si>
    <t>北海道苫前町</t>
  </si>
  <si>
    <t>北海道羽幌町</t>
  </si>
  <si>
    <t>北海道初山別村</t>
  </si>
  <si>
    <t>北海道猿払村</t>
  </si>
  <si>
    <t>大阪府岸和田市</t>
  </si>
  <si>
    <t>北海道枝幸町</t>
  </si>
  <si>
    <t>北海道豊富町</t>
  </si>
  <si>
    <t>北海道礼文町</t>
  </si>
  <si>
    <t>北海道利尻町</t>
  </si>
  <si>
    <t>北海道斜里町</t>
  </si>
  <si>
    <t>北海道清里町</t>
  </si>
  <si>
    <t>北海道置戸町</t>
  </si>
  <si>
    <t>北海道遠軽町</t>
  </si>
  <si>
    <t>北海道湧別町</t>
  </si>
  <si>
    <t>北海道興部町</t>
  </si>
  <si>
    <t>北海道西興部村</t>
  </si>
  <si>
    <t>北海道大空町</t>
  </si>
  <si>
    <t>北海道白老町</t>
  </si>
  <si>
    <t>北海道洞爺湖町</t>
  </si>
  <si>
    <t>北海道安平町</t>
  </si>
  <si>
    <t>北海道日高町</t>
  </si>
  <si>
    <t>北海道新冠町</t>
  </si>
  <si>
    <t>北海道新ひだか町</t>
  </si>
  <si>
    <t>三重県大台町</t>
  </si>
  <si>
    <t>北海道鹿追町</t>
  </si>
  <si>
    <t>北海道新得町</t>
  </si>
  <si>
    <t>北海道中札内村</t>
  </si>
  <si>
    <t>北海道更別村</t>
  </si>
  <si>
    <t>徳島県つるぎ町</t>
  </si>
  <si>
    <t>北海道幕別町</t>
  </si>
  <si>
    <t>北海道足寄町</t>
  </si>
  <si>
    <t>北海道陸別町</t>
  </si>
  <si>
    <t>北海道厚岸町</t>
  </si>
  <si>
    <t>北海道浜中町</t>
  </si>
  <si>
    <t>北海道標茶町</t>
  </si>
  <si>
    <t>北海道弟子屈町</t>
  </si>
  <si>
    <t>北海道白糠町</t>
  </si>
  <si>
    <t>北海道標津町</t>
  </si>
  <si>
    <t>青森県弘前市</t>
  </si>
  <si>
    <t>青森県八戸市</t>
  </si>
  <si>
    <t>青森県つがる市</t>
  </si>
  <si>
    <t>青森県平川市</t>
  </si>
  <si>
    <t>青森県蓬田村</t>
  </si>
  <si>
    <t>青森県外ヶ浜町</t>
  </si>
  <si>
    <t>島根県知夫村</t>
  </si>
  <si>
    <t>青森県鰺ヶ沢町</t>
  </si>
  <si>
    <t>福島県富岡町</t>
  </si>
  <si>
    <t>青森県藤崎町</t>
  </si>
  <si>
    <t>青森県板柳町</t>
  </si>
  <si>
    <t>青森県中泊町</t>
  </si>
  <si>
    <t>青森県七戸町</t>
  </si>
  <si>
    <t>青森県六戸町</t>
  </si>
  <si>
    <t>青森県六ヶ所村</t>
  </si>
  <si>
    <t>青森県おいらせ町</t>
  </si>
  <si>
    <t>青森県大間町</t>
  </si>
  <si>
    <t>青森県田子町</t>
  </si>
  <si>
    <t>青森県南部町</t>
  </si>
  <si>
    <t>愛媛県伊予市</t>
  </si>
  <si>
    <t>青森県階上町</t>
  </si>
  <si>
    <t>岩手県大船渡市</t>
  </si>
  <si>
    <t>岩手県花巻市</t>
  </si>
  <si>
    <t>岩手県久慈市</t>
  </si>
  <si>
    <t>岩手県陸前高田市</t>
  </si>
  <si>
    <t>岩手県釜石市</t>
  </si>
  <si>
    <t>岩手県二戸市</t>
  </si>
  <si>
    <t>岩手県滝沢市</t>
  </si>
  <si>
    <t>岩手県雫石町</t>
  </si>
  <si>
    <t>岩手県葛巻町</t>
  </si>
  <si>
    <t>岩手県岩手町</t>
  </si>
  <si>
    <t>岩手県矢巾町</t>
  </si>
  <si>
    <t>岩手県平泉町</t>
  </si>
  <si>
    <t>千葉県酒々井町</t>
  </si>
  <si>
    <t>岩手県岩泉町</t>
  </si>
  <si>
    <t>岩手県田野畑村</t>
  </si>
  <si>
    <t>岩手県軽米町</t>
  </si>
  <si>
    <t>岩手県野田村</t>
  </si>
  <si>
    <t>岩手県洋野町</t>
  </si>
  <si>
    <t>宮城県仙台市</t>
  </si>
  <si>
    <t>宮城県石巻市</t>
  </si>
  <si>
    <t>宮城県気仙沼市</t>
  </si>
  <si>
    <t>長野県山形村</t>
  </si>
  <si>
    <t>宮城県名取市</t>
  </si>
  <si>
    <t>宮城県登米市</t>
  </si>
  <si>
    <t>宮城県栗原市</t>
  </si>
  <si>
    <t>宮城県大崎市</t>
  </si>
  <si>
    <t>宮城県蔵王町</t>
  </si>
  <si>
    <t>宮城県大河原町</t>
  </si>
  <si>
    <t>宮城県川崎町</t>
  </si>
  <si>
    <t>宮城県亘理町</t>
  </si>
  <si>
    <t>宮城県大衡村</t>
  </si>
  <si>
    <t>宮城県加美町</t>
  </si>
  <si>
    <t>宮城県涌谷町</t>
  </si>
  <si>
    <t>宮城県女川町</t>
  </si>
  <si>
    <t>熊本県益城町</t>
  </si>
  <si>
    <t>宮城県南三陸町</t>
  </si>
  <si>
    <t>秋田県秋田市</t>
  </si>
  <si>
    <t>秋田県能代市</t>
  </si>
  <si>
    <t>秋田県横手市</t>
  </si>
  <si>
    <t>秋田県大館市</t>
  </si>
  <si>
    <t>兵庫県姫路市</t>
  </si>
  <si>
    <t>千葉県鴨川市</t>
  </si>
  <si>
    <t>秋田県男鹿市</t>
  </si>
  <si>
    <t>神奈川県茅ヶ崎市</t>
  </si>
  <si>
    <t>秋田県湯沢市</t>
  </si>
  <si>
    <t>秋田県由利本荘市</t>
  </si>
  <si>
    <t>秋田県大仙市</t>
  </si>
  <si>
    <t>秋田県北秋田市</t>
  </si>
  <si>
    <t>秋田県上小阿仁村</t>
  </si>
  <si>
    <t>秋田県五城目町</t>
  </si>
  <si>
    <t>秋田県八郎潟町</t>
  </si>
  <si>
    <t>秋田県井川町</t>
  </si>
  <si>
    <t>秋田県大潟村</t>
  </si>
  <si>
    <t>秋田県美郷町</t>
  </si>
  <si>
    <t>山形県山形市</t>
  </si>
  <si>
    <t>山形県新庄市</t>
  </si>
  <si>
    <t>山梨県山梨市</t>
  </si>
  <si>
    <t>山形県寒河江市</t>
  </si>
  <si>
    <t>山形県上山市</t>
  </si>
  <si>
    <t>山形県村山市</t>
  </si>
  <si>
    <t>山形県天童市</t>
  </si>
  <si>
    <t>山形県東根市</t>
  </si>
  <si>
    <t>山形県中山町</t>
  </si>
  <si>
    <t>山形県西川町</t>
  </si>
  <si>
    <t>福井県あわら市</t>
  </si>
  <si>
    <t>山形県大石田町</t>
  </si>
  <si>
    <t>山形県最上町</t>
  </si>
  <si>
    <t>山形県戸沢村</t>
  </si>
  <si>
    <t>山形県高畠町</t>
  </si>
  <si>
    <t>山形県川西町</t>
  </si>
  <si>
    <t>山形県白鷹町</t>
  </si>
  <si>
    <t>山形県庄内町</t>
  </si>
  <si>
    <t>山形県遊佐町</t>
  </si>
  <si>
    <t>福島県福島市</t>
  </si>
  <si>
    <t>福島県郡山市</t>
  </si>
  <si>
    <t>福島県須賀川市</t>
  </si>
  <si>
    <t>福島県喜多方市</t>
  </si>
  <si>
    <t>福島県二本松市</t>
  </si>
  <si>
    <t>東京都荒川区</t>
  </si>
  <si>
    <t>福島県南相馬市</t>
  </si>
  <si>
    <t>千葉県君津市</t>
  </si>
  <si>
    <t>福島県伊達市</t>
  </si>
  <si>
    <t>佐賀県基山町</t>
  </si>
  <si>
    <t>福島県桑折町</t>
  </si>
  <si>
    <t>福島県国見町</t>
  </si>
  <si>
    <t>福島県鏡石町</t>
  </si>
  <si>
    <t>福島県下郷町</t>
  </si>
  <si>
    <t>福島県南会津町</t>
  </si>
  <si>
    <t>福島県西会津町</t>
  </si>
  <si>
    <t>高知県中土佐町</t>
  </si>
  <si>
    <t>福島県柳津町</t>
  </si>
  <si>
    <t>福島県泉崎村</t>
  </si>
  <si>
    <t>山梨県笛吹市</t>
  </si>
  <si>
    <t>福島県中島村</t>
  </si>
  <si>
    <t>福島県棚倉町</t>
  </si>
  <si>
    <t>福島県古殿町</t>
  </si>
  <si>
    <t>福島県三春町</t>
  </si>
  <si>
    <t>福島県楢葉町</t>
  </si>
  <si>
    <t>福島県大熊町</t>
  </si>
  <si>
    <t>埼玉県富士見市</t>
  </si>
  <si>
    <t>福島県浪江町</t>
  </si>
  <si>
    <t>長野県塩尻市</t>
  </si>
  <si>
    <t>福島県飯舘村</t>
  </si>
  <si>
    <t>東京都八王子市</t>
  </si>
  <si>
    <t>茨城県結城市</t>
  </si>
  <si>
    <t>茨城県龍ケ崎市</t>
  </si>
  <si>
    <t>茨城県常総市</t>
  </si>
  <si>
    <t>茨城県常陸太田市</t>
  </si>
  <si>
    <t>茨城県高萩市</t>
  </si>
  <si>
    <t>茨城県牛久市</t>
  </si>
  <si>
    <t>茨城県つくば市</t>
  </si>
  <si>
    <t>茨城県ひたちなか市</t>
  </si>
  <si>
    <t>茨城県守谷市</t>
  </si>
  <si>
    <t>茨城県常陸大宮市</t>
  </si>
  <si>
    <t>茨城県坂東市</t>
  </si>
  <si>
    <t>茨城県かすみがうら市</t>
  </si>
  <si>
    <t>茨城県神栖市</t>
  </si>
  <si>
    <t>茨城県行方市</t>
  </si>
  <si>
    <t>茨城県鉾田市</t>
  </si>
  <si>
    <t>山口県岩国市</t>
  </si>
  <si>
    <t>茨城県茨城町</t>
  </si>
  <si>
    <t>茨城県城里町</t>
  </si>
  <si>
    <t>茨城県東海村</t>
  </si>
  <si>
    <t>茨城県大子町</t>
  </si>
  <si>
    <t>神奈川県横浜市</t>
  </si>
  <si>
    <t>茨城県阿見町</t>
  </si>
  <si>
    <t>兵庫県川西市</t>
  </si>
  <si>
    <t>茨城県八千代町</t>
  </si>
  <si>
    <t>茨城県五霞町</t>
  </si>
  <si>
    <t>茨城県境町</t>
  </si>
  <si>
    <t>茨城県利根町</t>
  </si>
  <si>
    <t>栃木県栃木市</t>
  </si>
  <si>
    <t>栃木県佐野市</t>
  </si>
  <si>
    <t>栃木県鹿沼市</t>
  </si>
  <si>
    <t>栃木県日光市</t>
  </si>
  <si>
    <t>栃木県小山市</t>
  </si>
  <si>
    <t>栃木県大田原市</t>
  </si>
  <si>
    <t>栃木県那須塩原市</t>
  </si>
  <si>
    <t>栃木県那須烏山市</t>
  </si>
  <si>
    <t>栃木県下野市</t>
  </si>
  <si>
    <t>京都府宮津市</t>
  </si>
  <si>
    <t>栃木県上三川町</t>
  </si>
  <si>
    <t>栃木県茂木町</t>
  </si>
  <si>
    <t>岐阜県笠松町</t>
  </si>
  <si>
    <t>栃木県壬生町</t>
  </si>
  <si>
    <t>栃木県高根沢町</t>
  </si>
  <si>
    <t>栃木県那珂川町</t>
  </si>
  <si>
    <t>群馬県前橋市</t>
  </si>
  <si>
    <t>群馬県桐生市</t>
  </si>
  <si>
    <t>イ 利子補給事業又は信用保証料補助事業</t>
  </si>
  <si>
    <t>群馬県沼田市</t>
  </si>
  <si>
    <t>群馬県館林市</t>
  </si>
  <si>
    <t>群馬県渋川市</t>
  </si>
  <si>
    <t>群馬県藤岡市</t>
  </si>
  <si>
    <t>群馬県安中市</t>
  </si>
  <si>
    <t>群馬県吉岡町</t>
  </si>
  <si>
    <t>群馬県神流町</t>
  </si>
  <si>
    <t>群馬県下仁田町</t>
  </si>
  <si>
    <t>群馬県甘楽町</t>
  </si>
  <si>
    <t>群馬県中之条町</t>
  </si>
  <si>
    <t>群馬県川場村</t>
  </si>
  <si>
    <t>群馬県昭和村</t>
  </si>
  <si>
    <t>群馬県みなかみ町</t>
  </si>
  <si>
    <t>群馬県玉村町</t>
  </si>
  <si>
    <t>群馬県千代田町</t>
  </si>
  <si>
    <t>群馬県大泉町</t>
  </si>
  <si>
    <t>千葉県勝浦市</t>
  </si>
  <si>
    <t>群馬県邑楽町</t>
  </si>
  <si>
    <t>埼玉県川越市</t>
  </si>
  <si>
    <t>埼玉県行田市</t>
  </si>
  <si>
    <t>埼玉県所沢市</t>
  </si>
  <si>
    <t>福岡県八女市</t>
  </si>
  <si>
    <t>埼玉県加須市</t>
  </si>
  <si>
    <t>埼玉県鴻巣市</t>
  </si>
  <si>
    <t>埼玉県蕨市</t>
  </si>
  <si>
    <t>埼玉県入間市</t>
  </si>
  <si>
    <t>埼玉県朝霞市</t>
  </si>
  <si>
    <t>和歌山県御坊市</t>
  </si>
  <si>
    <t>埼玉県新座市</t>
  </si>
  <si>
    <t>島根県浜田市</t>
  </si>
  <si>
    <t>新潟県佐渡市</t>
  </si>
  <si>
    <t>埼玉県桶川市</t>
  </si>
  <si>
    <t>埼玉県三郷市</t>
  </si>
  <si>
    <t>埼玉県幸手市</t>
  </si>
  <si>
    <t>埼玉県日高市</t>
  </si>
  <si>
    <t>埼玉県白岡市</t>
  </si>
  <si>
    <t>埼玉県三芳町</t>
  </si>
  <si>
    <t>埼玉県毛呂山町</t>
  </si>
  <si>
    <t>埼玉県越生町</t>
  </si>
  <si>
    <t>埼玉県滑川町</t>
  </si>
  <si>
    <t>埼玉県川島町</t>
  </si>
  <si>
    <t>埼玉県吉見町</t>
  </si>
  <si>
    <t>神奈川県松田町</t>
  </si>
  <si>
    <t>埼玉県ときがわ町</t>
  </si>
  <si>
    <t>埼玉県小鹿野町</t>
  </si>
  <si>
    <t>埼玉県美里町</t>
  </si>
  <si>
    <t>岐阜県八百津町</t>
  </si>
  <si>
    <t>埼玉県神川町</t>
  </si>
  <si>
    <t>埼玉県寄居町</t>
  </si>
  <si>
    <t>福岡県柳川市</t>
  </si>
  <si>
    <t>埼玉県松伏町</t>
  </si>
  <si>
    <t>千葉県千葉市</t>
  </si>
  <si>
    <t>千葉県木更津市</t>
  </si>
  <si>
    <t>千葉県松戸市</t>
  </si>
  <si>
    <t>千葉県茂原市</t>
  </si>
  <si>
    <t>団体コード5桁</t>
    <rPh sb="0" eb="2">
      <t>ダンタイ</t>
    </rPh>
    <rPh sb="6" eb="7">
      <t>ケタ</t>
    </rPh>
    <phoneticPr fontId="19"/>
  </si>
  <si>
    <t>千葉県東金市</t>
  </si>
  <si>
    <t>千葉県旭市</t>
  </si>
  <si>
    <t>千葉県習志野市</t>
  </si>
  <si>
    <t>千葉県市原市</t>
  </si>
  <si>
    <t>千葉県我孫子市</t>
  </si>
  <si>
    <t>千葉県四街道市</t>
  </si>
  <si>
    <t>千葉県香取市</t>
  </si>
  <si>
    <t>千葉県大網白里市</t>
  </si>
  <si>
    <t>22341</t>
  </si>
  <si>
    <t>千葉県栄町</t>
  </si>
  <si>
    <t>千葉県神崎町</t>
  </si>
  <si>
    <t>千葉県横芝光町</t>
  </si>
  <si>
    <t>千葉県長生村</t>
  </si>
  <si>
    <t>千葉県白子町</t>
  </si>
  <si>
    <t>千葉県長柄町</t>
  </si>
  <si>
    <t>千葉県大多喜町</t>
  </si>
  <si>
    <t>東京都千代田区</t>
  </si>
  <si>
    <t>東京都文京区</t>
  </si>
  <si>
    <t>東京都目黒区</t>
  </si>
  <si>
    <t>東京都豊島区</t>
  </si>
  <si>
    <t>奈良県葛城市</t>
  </si>
  <si>
    <t>東京都北区</t>
  </si>
  <si>
    <t>東京都板橋区</t>
  </si>
  <si>
    <t>東京都足立区</t>
  </si>
  <si>
    <t>東京都青梅市</t>
  </si>
  <si>
    <t>東京都昭島市</t>
  </si>
  <si>
    <t>東京都小金井市</t>
  </si>
  <si>
    <t>東京都小平市</t>
  </si>
  <si>
    <t>東京都国立市</t>
  </si>
  <si>
    <t>東京都東大和市</t>
  </si>
  <si>
    <t>東京都東久留米市</t>
  </si>
  <si>
    <t>新潟県弥彦村</t>
  </si>
  <si>
    <t>東京都武蔵村山市</t>
  </si>
  <si>
    <t>愛知県犬山市</t>
  </si>
  <si>
    <t>東京都多摩市</t>
  </si>
  <si>
    <t>東京都稲城市</t>
  </si>
  <si>
    <t>東京都あきる野市</t>
  </si>
  <si>
    <t>東京都檜原村</t>
  </si>
  <si>
    <t>東京都大島町</t>
  </si>
  <si>
    <t>東京都三宅村</t>
  </si>
  <si>
    <t>東京都小笠原村</t>
  </si>
  <si>
    <t>神奈川県藤沢市</t>
  </si>
  <si>
    <t>神奈川県逗子市</t>
  </si>
  <si>
    <t>神奈川県秦野市</t>
  </si>
  <si>
    <t>神奈川県厚木市</t>
  </si>
  <si>
    <t>大分県国東市</t>
  </si>
  <si>
    <t>神奈川県大和市</t>
  </si>
  <si>
    <t>神奈川県葉山町</t>
  </si>
  <si>
    <t>神奈川県寒川町</t>
  </si>
  <si>
    <t>神奈川県二宮町</t>
  </si>
  <si>
    <t>神奈川県山北町</t>
  </si>
  <si>
    <t>神奈川県愛川町</t>
  </si>
  <si>
    <t>新潟県三条市</t>
  </si>
  <si>
    <t>新潟県新発田市</t>
  </si>
  <si>
    <t>新潟県見附市</t>
  </si>
  <si>
    <t>新潟県村上市</t>
  </si>
  <si>
    <t>新潟県燕市</t>
  </si>
  <si>
    <t>新潟県糸魚川市</t>
  </si>
  <si>
    <t>新潟県五泉市</t>
  </si>
  <si>
    <t>新潟県上越市</t>
  </si>
  <si>
    <t>新潟県阿賀野市</t>
  </si>
  <si>
    <t>新潟県阿賀町</t>
  </si>
  <si>
    <t>新潟県出雲崎町</t>
  </si>
  <si>
    <t>新潟県津南町</t>
  </si>
  <si>
    <t>新潟県刈羽村</t>
  </si>
  <si>
    <t>富山県魚津市</t>
  </si>
  <si>
    <t>富山県滑川市</t>
  </si>
  <si>
    <t>富山県黒部市</t>
  </si>
  <si>
    <t>富山県射水市</t>
  </si>
  <si>
    <t>富山県舟橋村</t>
  </si>
  <si>
    <t>富山県上市町</t>
  </si>
  <si>
    <t>富山県立山町</t>
  </si>
  <si>
    <t>富山県朝日町</t>
  </si>
  <si>
    <t>石川県金沢市</t>
  </si>
  <si>
    <t>石川県小松市</t>
  </si>
  <si>
    <t>石川県輪島市</t>
  </si>
  <si>
    <t>石川県羽咋市</t>
  </si>
  <si>
    <t>石川県かほく市</t>
  </si>
  <si>
    <t>石川県能美市</t>
  </si>
  <si>
    <t>石川県川北町</t>
  </si>
  <si>
    <t>石川県津幡町</t>
  </si>
  <si>
    <t>石川県志賀町</t>
  </si>
  <si>
    <t>石川県宝達志水町</t>
  </si>
  <si>
    <t>石川県中能登町</t>
  </si>
  <si>
    <t>石川県能登町</t>
  </si>
  <si>
    <t>福井県敦賀市</t>
  </si>
  <si>
    <t>福井県越前市</t>
  </si>
  <si>
    <t>福井県永平寺町</t>
  </si>
  <si>
    <t>福井県池田町</t>
  </si>
  <si>
    <t>福井県南越前町</t>
  </si>
  <si>
    <t>福井県美浜町</t>
  </si>
  <si>
    <t>福井県おおい町</t>
  </si>
  <si>
    <t>福井県若狭町</t>
  </si>
  <si>
    <t>山梨県甲府市</t>
  </si>
  <si>
    <t>山梨県都留市</t>
  </si>
  <si>
    <t>山梨県大月市</t>
  </si>
  <si>
    <t>山梨県韮崎市</t>
  </si>
  <si>
    <t>山梨県北杜市</t>
  </si>
  <si>
    <t>山梨県上野原市</t>
  </si>
  <si>
    <t>山梨県甲州市</t>
  </si>
  <si>
    <t>長崎県長崎市</t>
  </si>
  <si>
    <t>山梨県市川三郷町</t>
  </si>
  <si>
    <t>山梨県早川町</t>
  </si>
  <si>
    <t>山梨県身延町</t>
  </si>
  <si>
    <t>山梨県忍野村</t>
  </si>
  <si>
    <t>山梨県山中湖村</t>
  </si>
  <si>
    <t>山梨県鳴沢村</t>
  </si>
  <si>
    <t>山梨県富士河口湖町</t>
  </si>
  <si>
    <t>山梨県丹波山村</t>
  </si>
  <si>
    <t>長野県長野市</t>
  </si>
  <si>
    <t>長野県上田市</t>
  </si>
  <si>
    <t>長野県駒ヶ根市</t>
  </si>
  <si>
    <t>長野県中野市</t>
  </si>
  <si>
    <t>長野県佐久市</t>
  </si>
  <si>
    <t>長野県千曲市</t>
  </si>
  <si>
    <t>長野県安曇野市</t>
  </si>
  <si>
    <t>長野県小海町</t>
  </si>
  <si>
    <t>長野県川上村</t>
  </si>
  <si>
    <t>長野県北相木村</t>
  </si>
  <si>
    <t>長野県佐久穂町</t>
  </si>
  <si>
    <t>長野県軽井沢町</t>
  </si>
  <si>
    <t>長野県立科町</t>
  </si>
  <si>
    <t>鹿児島県南大隅町</t>
  </si>
  <si>
    <t>長野県青木村</t>
  </si>
  <si>
    <t>長野県辰野町</t>
  </si>
  <si>
    <t>長野県飯島町</t>
  </si>
  <si>
    <t>長野県松川町</t>
  </si>
  <si>
    <t>長野県阿智村</t>
  </si>
  <si>
    <t>長野県根羽村</t>
  </si>
  <si>
    <t>長野県泰阜村</t>
  </si>
  <si>
    <t>徳島県那賀町</t>
  </si>
  <si>
    <t>島根県隠岐の島町</t>
  </si>
  <si>
    <t>長野県豊丘村</t>
  </si>
  <si>
    <t>長野県大桑村</t>
  </si>
  <si>
    <t>長野県木曽町</t>
  </si>
  <si>
    <t>長野県麻績村</t>
  </si>
  <si>
    <t>長野県生坂村</t>
  </si>
  <si>
    <t>長野県朝日村</t>
  </si>
  <si>
    <t>高知県本山町</t>
  </si>
  <si>
    <t>長野県筑北村</t>
  </si>
  <si>
    <t>長野県小谷村</t>
  </si>
  <si>
    <t>長野県小布施町</t>
  </si>
  <si>
    <t>長野県木島平村</t>
  </si>
  <si>
    <t>長野県野沢温泉村</t>
  </si>
  <si>
    <t>長野県小川村</t>
  </si>
  <si>
    <t>岐阜県岐阜市</t>
  </si>
  <si>
    <t>岐阜県大垣市</t>
  </si>
  <si>
    <t>岐阜県高山市</t>
  </si>
  <si>
    <t>岐阜県関市</t>
  </si>
  <si>
    <t>岐阜県美濃市</t>
  </si>
  <si>
    <t>岐阜県美濃加茂市</t>
  </si>
  <si>
    <t>岐阜県可児市</t>
  </si>
  <si>
    <t>岐阜県山県市</t>
  </si>
  <si>
    <t>岐阜県飛騨市</t>
  </si>
  <si>
    <t>岐阜県本巣市</t>
  </si>
  <si>
    <t>岐阜県郡上市</t>
  </si>
  <si>
    <t>岐阜県下呂市</t>
  </si>
  <si>
    <t>岐阜県海津市</t>
  </si>
  <si>
    <t>岐阜県岐南町</t>
  </si>
  <si>
    <t>岐阜県関ケ原町</t>
  </si>
  <si>
    <t>岐阜県神戸町</t>
  </si>
  <si>
    <t>岐阜県安八町</t>
  </si>
  <si>
    <t>岐阜県大野町</t>
  </si>
  <si>
    <t>岐阜県坂祝町</t>
  </si>
  <si>
    <t>岐阜県川辺町</t>
  </si>
  <si>
    <t>岐阜県七宗町</t>
  </si>
  <si>
    <t>静岡県浜松市</t>
  </si>
  <si>
    <t>静岡県熱海市</t>
  </si>
  <si>
    <t>静岡県島田市</t>
  </si>
  <si>
    <t>静岡県富士市</t>
  </si>
  <si>
    <t>静岡県藤枝市</t>
  </si>
  <si>
    <t>静岡県御殿場市</t>
  </si>
  <si>
    <t>静岡県下田市</t>
  </si>
  <si>
    <t>静岡県湖西市</t>
  </si>
  <si>
    <t>静岡県伊豆の国市</t>
  </si>
  <si>
    <t>静岡県松崎町</t>
  </si>
  <si>
    <t>静岡県西伊豆町</t>
  </si>
  <si>
    <t>静岡県清水町</t>
  </si>
  <si>
    <t>静岡県小山町</t>
  </si>
  <si>
    <t>静岡県吉田町</t>
  </si>
  <si>
    <t>静岡県川根本町</t>
  </si>
  <si>
    <t>愛知県豊橋市</t>
  </si>
  <si>
    <t>愛知県岡崎市</t>
  </si>
  <si>
    <t>愛知県一宮市</t>
  </si>
  <si>
    <t>愛知県半田市</t>
  </si>
  <si>
    <t>長崎県五島市</t>
  </si>
  <si>
    <t>愛知県春日井市</t>
  </si>
  <si>
    <t>愛知県津島市</t>
  </si>
  <si>
    <t>愛知県碧南市</t>
  </si>
  <si>
    <t>愛知県刈谷市</t>
  </si>
  <si>
    <t>愛知県豊田市</t>
  </si>
  <si>
    <t>愛知県安城市</t>
  </si>
  <si>
    <t>愛知県西尾市</t>
  </si>
  <si>
    <t>愛知県蒲郡市</t>
  </si>
  <si>
    <t>愛知県江南市</t>
  </si>
  <si>
    <t>愛知県知立市</t>
  </si>
  <si>
    <t>愛知県岩倉市</t>
  </si>
  <si>
    <t>愛知県豊明市</t>
  </si>
  <si>
    <t>愛知県日進市</t>
  </si>
  <si>
    <t>愛知県愛西市</t>
  </si>
  <si>
    <t>愛知県清須市</t>
  </si>
  <si>
    <t>愛知県みよし市</t>
  </si>
  <si>
    <t>愛知県あま市</t>
  </si>
  <si>
    <t>愛知県長久手市</t>
  </si>
  <si>
    <t>愛知県扶桑町</t>
  </si>
  <si>
    <t>愛知県大治町</t>
  </si>
  <si>
    <t>愛知県蟹江町</t>
  </si>
  <si>
    <t>愛知県東浦町</t>
  </si>
  <si>
    <t>愛知県東栄町</t>
  </si>
  <si>
    <t>三重県鈴鹿市</t>
  </si>
  <si>
    <t>三重県尾鷲市</t>
  </si>
  <si>
    <t>三重県亀山市</t>
  </si>
  <si>
    <t>三重県鳥羽市</t>
  </si>
  <si>
    <t>三重県いなべ市</t>
  </si>
  <si>
    <t>香川県さぬき市</t>
  </si>
  <si>
    <t>三重県志摩市</t>
  </si>
  <si>
    <t>三重県菰野町</t>
  </si>
  <si>
    <t>三重県玉城町</t>
  </si>
  <si>
    <t>三重県大紀町</t>
  </si>
  <si>
    <t>三重県南伊勢町</t>
  </si>
  <si>
    <t>三重県御浜町</t>
  </si>
  <si>
    <t>滋賀県彦根市</t>
  </si>
  <si>
    <t>滋賀県草津市</t>
  </si>
  <si>
    <t>滋賀県守山市</t>
  </si>
  <si>
    <t>滋賀県栗東市</t>
  </si>
  <si>
    <t>滋賀県野洲市</t>
  </si>
  <si>
    <t>滋賀県高島市</t>
  </si>
  <si>
    <t>滋賀県東近江市</t>
  </si>
  <si>
    <t>滋賀県米原市</t>
  </si>
  <si>
    <t>福岡県筑紫野市</t>
  </si>
  <si>
    <t>滋賀県竜王町</t>
  </si>
  <si>
    <t>広島県呉市</t>
  </si>
  <si>
    <t>滋賀県豊郷町</t>
  </si>
  <si>
    <t>滋賀県多賀町</t>
  </si>
  <si>
    <t>京都府福知山市</t>
  </si>
  <si>
    <t>京都府舞鶴市</t>
  </si>
  <si>
    <t>京都府綾部市</t>
  </si>
  <si>
    <t>京都府宇治市</t>
  </si>
  <si>
    <t>京都府亀岡市</t>
  </si>
  <si>
    <t>京都府長岡京市</t>
  </si>
  <si>
    <t>京都府八幡市</t>
  </si>
  <si>
    <t>京都府京田辺市</t>
  </si>
  <si>
    <t>京都府南丹市</t>
  </si>
  <si>
    <t>京都府木津川市</t>
  </si>
  <si>
    <t>京都府大山崎町</t>
  </si>
  <si>
    <t>京都府井手町</t>
  </si>
  <si>
    <t>京都府宇治田原町</t>
  </si>
  <si>
    <t>京都府笠置町</t>
  </si>
  <si>
    <t>京都府精華町</t>
  </si>
  <si>
    <t>福岡県鞍手町</t>
  </si>
  <si>
    <t>京都府京丹波町</t>
  </si>
  <si>
    <t>大阪府河内長野市</t>
  </si>
  <si>
    <t>大阪府高槻市</t>
  </si>
  <si>
    <t>大阪府茨木市</t>
  </si>
  <si>
    <t>山口県山陽小野田市</t>
  </si>
  <si>
    <t>奈良県吉野町</t>
  </si>
  <si>
    <t>大阪府八尾市</t>
  </si>
  <si>
    <t>34000</t>
  </si>
  <si>
    <t>大阪府高石市</t>
  </si>
  <si>
    <t>大阪府泉佐野市</t>
  </si>
  <si>
    <t>沖縄県南城市</t>
  </si>
  <si>
    <t>大阪府富田林市</t>
  </si>
  <si>
    <t>大阪府大東市</t>
  </si>
  <si>
    <t>大阪府箕面市</t>
  </si>
  <si>
    <t>大阪府柏原市</t>
  </si>
  <si>
    <t>大阪府東大阪市</t>
  </si>
  <si>
    <t>大阪府泉南市</t>
  </si>
  <si>
    <t>広島県三次市</t>
  </si>
  <si>
    <t>大阪府四條畷市</t>
  </si>
  <si>
    <t>大阪府豊能町</t>
  </si>
  <si>
    <t>大阪府能勢町</t>
  </si>
  <si>
    <t>大阪府忠岡町</t>
  </si>
  <si>
    <t>大阪府河南町</t>
  </si>
  <si>
    <t>大阪府千早赤阪村</t>
  </si>
  <si>
    <t>兵庫県神戸市</t>
  </si>
  <si>
    <t>兵庫県洲本市</t>
  </si>
  <si>
    <t>兵庫県芦屋市</t>
  </si>
  <si>
    <t>兵庫県伊丹市</t>
  </si>
  <si>
    <t>兵庫県赤穂市</t>
  </si>
  <si>
    <t>兵庫県宝塚市</t>
  </si>
  <si>
    <t>兵庫県三木市</t>
  </si>
  <si>
    <t>兵庫県高砂市</t>
  </si>
  <si>
    <t>兵庫県小野市</t>
  </si>
  <si>
    <t>兵庫県加西市</t>
  </si>
  <si>
    <t>兵庫県丹波篠山市</t>
  </si>
  <si>
    <t>兵庫県養父市</t>
  </si>
  <si>
    <t>24343</t>
  </si>
  <si>
    <t>兵庫県丹波市</t>
  </si>
  <si>
    <t>兵庫県南あわじ市</t>
  </si>
  <si>
    <t>兵庫県朝来市</t>
  </si>
  <si>
    <t>兵庫県宍粟市</t>
  </si>
  <si>
    <t>兵庫県加東市</t>
  </si>
  <si>
    <t>兵庫県猪名川町</t>
  </si>
  <si>
    <t>兵庫県播磨町</t>
  </si>
  <si>
    <t>兵庫県太子町</t>
  </si>
  <si>
    <t>兵庫県上郡町</t>
  </si>
  <si>
    <t>大分県姫島村</t>
  </si>
  <si>
    <t>兵庫県佐用町</t>
  </si>
  <si>
    <t>兵庫県香美町</t>
  </si>
  <si>
    <t>奈良県五條市</t>
  </si>
  <si>
    <t>奈良県香芝市</t>
  </si>
  <si>
    <t>奈良県宇陀市</t>
  </si>
  <si>
    <t>奈良県平群町</t>
  </si>
  <si>
    <t>奈良県斑鳩町</t>
  </si>
  <si>
    <t>奈良県安堵町</t>
  </si>
  <si>
    <t>奈良県三宅町</t>
  </si>
  <si>
    <t>奈良県曽爾村</t>
  </si>
  <si>
    <t>福岡県築上町</t>
  </si>
  <si>
    <t>奈良県高取町</t>
  </si>
  <si>
    <t>奈良県王寺町</t>
  </si>
  <si>
    <t>奈良県広陵町</t>
  </si>
  <si>
    <t>奈良県河合町</t>
  </si>
  <si>
    <t>奈良県下市町</t>
  </si>
  <si>
    <t>奈良県十津川村</t>
  </si>
  <si>
    <t>奈良県下北山村</t>
  </si>
  <si>
    <t>奈良県上北山村</t>
  </si>
  <si>
    <t>奈良県東吉野村</t>
  </si>
  <si>
    <t>和歌山県和歌山市</t>
  </si>
  <si>
    <t>和歌山県海南市</t>
  </si>
  <si>
    <t>和歌山県橋本市</t>
  </si>
  <si>
    <t>和歌山県有田市</t>
  </si>
  <si>
    <t>和歌山県田辺市</t>
  </si>
  <si>
    <t>和歌山県新宮市</t>
  </si>
  <si>
    <t>高知県土佐市</t>
  </si>
  <si>
    <t>和歌山県岩出市</t>
  </si>
  <si>
    <t>和歌山県紀美野町</t>
  </si>
  <si>
    <t>和歌山県九度山町</t>
  </si>
  <si>
    <t>和歌山県高野町</t>
  </si>
  <si>
    <t>和歌山県湯浅町</t>
  </si>
  <si>
    <t>和歌山県広川町</t>
  </si>
  <si>
    <t>和歌山県美浜町</t>
  </si>
  <si>
    <t>和歌山県由良町</t>
  </si>
  <si>
    <t>和歌山県みなべ町</t>
  </si>
  <si>
    <t>和歌山県日高川町</t>
  </si>
  <si>
    <t>和歌山県白浜町</t>
  </si>
  <si>
    <t>和歌山県上富田町</t>
  </si>
  <si>
    <t>和歌山県すさみ町</t>
  </si>
  <si>
    <t>和歌山県那智勝浦町</t>
  </si>
  <si>
    <t>和歌山県串本町</t>
  </si>
  <si>
    <t>鳥取県鳥取市</t>
  </si>
  <si>
    <t>鳥取県米子市</t>
  </si>
  <si>
    <t>福岡県小竹町</t>
  </si>
  <si>
    <t>鳥取県境港市</t>
  </si>
  <si>
    <t>鳥取県岩美町</t>
  </si>
  <si>
    <t>鳥取県湯梨浜町</t>
  </si>
  <si>
    <t>鳥取県北栄町</t>
  </si>
  <si>
    <t>鳥取県日吉津村</t>
  </si>
  <si>
    <t>鳥取県南部町</t>
  </si>
  <si>
    <t>鳥取県伯耆町</t>
  </si>
  <si>
    <t>鳥取県日南町</t>
  </si>
  <si>
    <t>鳥取県江府町</t>
  </si>
  <si>
    <t>島根県出雲市</t>
  </si>
  <si>
    <t>島根県安来市</t>
  </si>
  <si>
    <t>島根県飯南町</t>
  </si>
  <si>
    <t>島根県川本町</t>
  </si>
  <si>
    <t>島根県西ノ島町</t>
  </si>
  <si>
    <t>岡山県津山市</t>
  </si>
  <si>
    <t>岡山県笠岡市</t>
  </si>
  <si>
    <t>岡山県総社市</t>
  </si>
  <si>
    <t>岡山県高梁市</t>
  </si>
  <si>
    <t>岡山県新見市</t>
  </si>
  <si>
    <t>岡山県瀬戸内市</t>
  </si>
  <si>
    <t>岡山県浅口市</t>
  </si>
  <si>
    <t>岡山県里庄町</t>
  </si>
  <si>
    <t>岡山県矢掛町</t>
  </si>
  <si>
    <t>岡山県鏡野町</t>
  </si>
  <si>
    <t>岡山県勝央町</t>
  </si>
  <si>
    <t>岡山県美咲町</t>
  </si>
  <si>
    <t>岡山県吉備中央町</t>
  </si>
  <si>
    <t>広島県広島市</t>
  </si>
  <si>
    <t>広島県竹原市</t>
  </si>
  <si>
    <t>広島県三原市</t>
  </si>
  <si>
    <t>広島県廿日市市</t>
  </si>
  <si>
    <t>広島県安芸高田市</t>
  </si>
  <si>
    <t>広島県府中町</t>
  </si>
  <si>
    <t>広島県熊野町</t>
  </si>
  <si>
    <t>広島県世羅町</t>
  </si>
  <si>
    <t>広島県神石高原町</t>
  </si>
  <si>
    <t>山口県山口市</t>
  </si>
  <si>
    <t>山口県下松市</t>
  </si>
  <si>
    <t>山口県光市</t>
  </si>
  <si>
    <t>山口県美祢市</t>
  </si>
  <si>
    <t>山口県周防大島町</t>
  </si>
  <si>
    <t>山口県和木町</t>
  </si>
  <si>
    <t>山口県上関町</t>
  </si>
  <si>
    <t>山口県平生町</t>
  </si>
  <si>
    <t>徳島県美馬市</t>
  </si>
  <si>
    <t>徳島県三好市</t>
  </si>
  <si>
    <t>徳島県勝浦町</t>
  </si>
  <si>
    <t>徳島県佐那河内村</t>
  </si>
  <si>
    <t>徳島県牟岐町</t>
  </si>
  <si>
    <t>徳島県美波町</t>
  </si>
  <si>
    <t>徳島県海陽町</t>
  </si>
  <si>
    <t>徳島県板野町</t>
  </si>
  <si>
    <t>香川県高松市</t>
  </si>
  <si>
    <t>香川県善通寺市</t>
  </si>
  <si>
    <t>香川県土庄町</t>
  </si>
  <si>
    <t>香川県小豆島町</t>
  </si>
  <si>
    <t>香川県直島町</t>
  </si>
  <si>
    <t>香川県宇多津町</t>
  </si>
  <si>
    <t>香川県琴平町</t>
  </si>
  <si>
    <t>香川県まんのう町</t>
  </si>
  <si>
    <t>宮崎県椎葉村</t>
  </si>
  <si>
    <t>愛媛県松山市</t>
  </si>
  <si>
    <t>愛媛県今治市</t>
  </si>
  <si>
    <t>沖縄県渡嘉敷村</t>
  </si>
  <si>
    <t>愛媛県宇和島市</t>
  </si>
  <si>
    <t>愛媛県八幡浜市</t>
  </si>
  <si>
    <t>愛媛県新居浜市</t>
  </si>
  <si>
    <t>愛媛県大洲市</t>
  </si>
  <si>
    <t>愛媛県東温市</t>
  </si>
  <si>
    <t>愛媛県上島町</t>
  </si>
  <si>
    <t>愛媛県久万高原町</t>
  </si>
  <si>
    <t>愛媛県松前町</t>
  </si>
  <si>
    <t>愛媛県伊方町</t>
  </si>
  <si>
    <t>愛媛県鬼北町</t>
  </si>
  <si>
    <t>愛媛県愛南町</t>
  </si>
  <si>
    <t>大分県由布市</t>
  </si>
  <si>
    <t>高知県高知市</t>
  </si>
  <si>
    <t>高知県室戸市</t>
  </si>
  <si>
    <t>高知県安芸市</t>
  </si>
  <si>
    <t>高知県南国市</t>
  </si>
  <si>
    <t>宮崎県都城市</t>
  </si>
  <si>
    <t>高知県宿毛市</t>
  </si>
  <si>
    <t>高知県香南市</t>
  </si>
  <si>
    <t>高知県香美市</t>
  </si>
  <si>
    <t>高知県奈半利町</t>
  </si>
  <si>
    <t>高知県北川村</t>
  </si>
  <si>
    <t>高知県馬路村</t>
  </si>
  <si>
    <t>高知県芸西村</t>
  </si>
  <si>
    <t>高知県土佐町</t>
  </si>
  <si>
    <t>高知県いの町</t>
  </si>
  <si>
    <t>高知県仁淀川町</t>
  </si>
  <si>
    <t>高知県越知町</t>
  </si>
  <si>
    <t>高知県梼原町</t>
  </si>
  <si>
    <t>高知県日高村</t>
  </si>
  <si>
    <t>高知県津野町</t>
  </si>
  <si>
    <t>高知県四万十町</t>
  </si>
  <si>
    <t>高知県大月町</t>
  </si>
  <si>
    <t>高知県三原村</t>
  </si>
  <si>
    <t>福岡県福岡市</t>
  </si>
  <si>
    <t>福岡県大牟田市</t>
  </si>
  <si>
    <t>福岡県大川市</t>
  </si>
  <si>
    <t>福岡県行橋市</t>
  </si>
  <si>
    <t>福岡県豊前市</t>
  </si>
  <si>
    <t>福岡県小郡市</t>
  </si>
  <si>
    <t>福岡県春日市</t>
  </si>
  <si>
    <t>福岡県宗像市</t>
  </si>
  <si>
    <t>福岡県うきは市</t>
  </si>
  <si>
    <t>福岡県那珂川市</t>
  </si>
  <si>
    <t>福岡県須恵町</t>
  </si>
  <si>
    <t>福岡県久山町</t>
  </si>
  <si>
    <t>福岡県粕屋町</t>
  </si>
  <si>
    <t>福岡県芦屋町</t>
  </si>
  <si>
    <t>福岡県岡垣町</t>
  </si>
  <si>
    <t>福岡県桂川町</t>
  </si>
  <si>
    <t>福岡県筑前町</t>
  </si>
  <si>
    <t>福岡県東峰村</t>
  </si>
  <si>
    <t>福岡県香春町</t>
  </si>
  <si>
    <t>福岡県添田町</t>
  </si>
  <si>
    <t>福岡県糸田町</t>
  </si>
  <si>
    <t>福岡県みやこ町</t>
  </si>
  <si>
    <t>福岡県吉富町</t>
  </si>
  <si>
    <t>佐賀県鳥栖市</t>
  </si>
  <si>
    <t>佐賀県多久市</t>
  </si>
  <si>
    <t>佐賀県伊万里市</t>
  </si>
  <si>
    <t>佐賀県武雄市</t>
  </si>
  <si>
    <t>佐賀県鹿島市</t>
  </si>
  <si>
    <t>佐賀県小城市</t>
  </si>
  <si>
    <t>佐賀県神埼市</t>
  </si>
  <si>
    <t>佐賀県上峰町</t>
  </si>
  <si>
    <t>佐賀県みやき町</t>
  </si>
  <si>
    <t>佐賀県有田町</t>
  </si>
  <si>
    <t>佐賀県大町町</t>
  </si>
  <si>
    <t>長崎県平戸市</t>
  </si>
  <si>
    <t>長崎県壱岐市</t>
  </si>
  <si>
    <t>長崎県西海市</t>
  </si>
  <si>
    <t>長崎県南島原市</t>
  </si>
  <si>
    <t>長崎県東彼杵町</t>
  </si>
  <si>
    <t>長崎県波佐見町</t>
  </si>
  <si>
    <t>長崎県小値賀町</t>
  </si>
  <si>
    <t>長崎県佐々町</t>
  </si>
  <si>
    <t>熊本県八代市</t>
  </si>
  <si>
    <t>熊本県人吉市</t>
  </si>
  <si>
    <t>熊本県荒尾市</t>
  </si>
  <si>
    <t>熊本県菊池市</t>
  </si>
  <si>
    <t>備考</t>
    <rPh sb="0" eb="2">
      <t>ビコウ</t>
    </rPh>
    <phoneticPr fontId="19"/>
  </si>
  <si>
    <t>熊本県宇土市</t>
  </si>
  <si>
    <t>熊本県宇城市</t>
  </si>
  <si>
    <t>熊本県阿蘇市</t>
  </si>
  <si>
    <t>熊本県合志市</t>
  </si>
  <si>
    <t>熊本県美里町</t>
  </si>
  <si>
    <t>熊本県和水町</t>
  </si>
  <si>
    <t>熊本県大津町</t>
  </si>
  <si>
    <t>熊本県南小国町</t>
  </si>
  <si>
    <t>熊本県小国町</t>
  </si>
  <si>
    <t>熊本県西原村</t>
  </si>
  <si>
    <t>熊本県南阿蘇村</t>
  </si>
  <si>
    <t>熊本県嘉島町</t>
  </si>
  <si>
    <t>熊本県甲佐町</t>
  </si>
  <si>
    <t>熊本県山都町</t>
  </si>
  <si>
    <t>熊本県水上村</t>
  </si>
  <si>
    <t>熊本県五木村</t>
  </si>
  <si>
    <t>熊本県山江村</t>
  </si>
  <si>
    <t>大分県別府市</t>
  </si>
  <si>
    <t>大分県竹田市</t>
  </si>
  <si>
    <t>大分県豊後高田市</t>
  </si>
  <si>
    <t>大分県杵築市</t>
  </si>
  <si>
    <t>大分県宇佐市</t>
  </si>
  <si>
    <t>25000</t>
  </si>
  <si>
    <t>大分県豊後大野市</t>
  </si>
  <si>
    <t>大分県日出町</t>
  </si>
  <si>
    <t>大分県玖珠町</t>
  </si>
  <si>
    <t>宮崎県延岡市</t>
  </si>
  <si>
    <t>宮崎県日南市</t>
  </si>
  <si>
    <t>宮崎県えびの市</t>
  </si>
  <si>
    <t>宮崎県三股町</t>
  </si>
  <si>
    <t>宮崎県高鍋町</t>
  </si>
  <si>
    <t>宮崎県西米良村</t>
  </si>
  <si>
    <t>宮崎県川南町</t>
  </si>
  <si>
    <t>宮崎県都農町</t>
  </si>
  <si>
    <t>宮崎県門川町</t>
  </si>
  <si>
    <t>宮崎県高千穂町</t>
  </si>
  <si>
    <t>宮崎県日之影町</t>
  </si>
  <si>
    <t>鹿児島県阿久根市</t>
  </si>
  <si>
    <t>鹿児島県出水市</t>
  </si>
  <si>
    <t>鹿児島県指宿市</t>
  </si>
  <si>
    <t>鹿児島県垂水市</t>
  </si>
  <si>
    <t>鹿児島県薩摩川内市</t>
  </si>
  <si>
    <t>鹿児島県曽於市</t>
  </si>
  <si>
    <t>鹿児島県霧島市</t>
  </si>
  <si>
    <t>鹿児島県いちき串木野市</t>
  </si>
  <si>
    <t>鹿児島県南さつま市</t>
  </si>
  <si>
    <t>鹿児島県南九州市</t>
  </si>
  <si>
    <t>鹿児島県姶良市</t>
  </si>
  <si>
    <t>鹿児島県三島村</t>
  </si>
  <si>
    <t>鹿児島県さつま町</t>
  </si>
  <si>
    <t>鹿児島県湧水町</t>
  </si>
  <si>
    <t>鹿児島県大崎町</t>
  </si>
  <si>
    <t>鹿児島県東串良町</t>
  </si>
  <si>
    <t>鹿児島県錦江町</t>
  </si>
  <si>
    <t>鹿児島県中種子町</t>
  </si>
  <si>
    <t>鹿児島県大和村</t>
  </si>
  <si>
    <t>鹿児島県宇検村</t>
  </si>
  <si>
    <t>鹿児島県瀬戸内町</t>
  </si>
  <si>
    <t>鹿児島県天城町</t>
  </si>
  <si>
    <t>鹿児島県和泊町</t>
  </si>
  <si>
    <t>沖縄県宜野湾市</t>
  </si>
  <si>
    <t>沖縄県浦添市</t>
  </si>
  <si>
    <t>沖縄県豊見城市</t>
  </si>
  <si>
    <t>沖縄県うるま市</t>
  </si>
  <si>
    <t>沖縄県国頭村</t>
  </si>
  <si>
    <t>沖縄県東村</t>
  </si>
  <si>
    <t>沖縄県今帰仁村</t>
  </si>
  <si>
    <t>沖縄県本部町</t>
  </si>
  <si>
    <t>沖縄県恩納村</t>
  </si>
  <si>
    <t>沖縄県宜野座村</t>
  </si>
  <si>
    <t>沖縄県金武町</t>
  </si>
  <si>
    <t>沖縄県読谷村</t>
  </si>
  <si>
    <t>沖縄県嘉手納町</t>
  </si>
  <si>
    <t>18000</t>
  </si>
  <si>
    <t>沖縄県中城村</t>
  </si>
  <si>
    <t>沖縄県与那原町</t>
  </si>
  <si>
    <t>沖縄県南風原町</t>
  </si>
  <si>
    <t>沖縄県座間味村</t>
  </si>
  <si>
    <t>沖縄県伊是名村</t>
  </si>
  <si>
    <t>沖縄県多良間村</t>
  </si>
  <si>
    <t>03000</t>
  </si>
  <si>
    <t>04000</t>
  </si>
  <si>
    <t>05000</t>
  </si>
  <si>
    <t>07000</t>
  </si>
  <si>
    <t>07445</t>
  </si>
  <si>
    <t>08000</t>
  </si>
  <si>
    <t>09000</t>
  </si>
  <si>
    <t>11381</t>
  </si>
  <si>
    <t>12000</t>
  </si>
  <si>
    <t>14000</t>
  </si>
  <si>
    <t>16000</t>
  </si>
  <si>
    <t>16343</t>
  </si>
  <si>
    <t>18382</t>
  </si>
  <si>
    <t>19000</t>
  </si>
  <si>
    <t>20000</t>
  </si>
  <si>
    <t>20305</t>
  </si>
  <si>
    <t>20481</t>
  </si>
  <si>
    <t>22000</t>
  </si>
  <si>
    <t>23000</t>
  </si>
  <si>
    <t>23446</t>
  </si>
  <si>
    <t>28000</t>
  </si>
  <si>
    <t>30381</t>
  </si>
  <si>
    <t>31000</t>
  </si>
  <si>
    <t>31402</t>
  </si>
  <si>
    <t>33000</t>
  </si>
  <si>
    <t>35000</t>
  </si>
  <si>
    <t>36000</t>
  </si>
  <si>
    <t>38000</t>
  </si>
  <si>
    <t>40544</t>
  </si>
  <si>
    <t>40605</t>
  </si>
  <si>
    <t>41000</t>
  </si>
  <si>
    <t>42000</t>
  </si>
  <si>
    <t>43348</t>
  </si>
  <si>
    <t>43428</t>
  </si>
  <si>
    <t>45431</t>
  </si>
  <si>
    <t>基金</t>
    <rPh sb="0" eb="2">
      <t>キキン</t>
    </rPh>
    <phoneticPr fontId="19"/>
  </si>
  <si>
    <t>ロ 不確実な事故等の発生に応じて資金を交付する事業</t>
  </si>
  <si>
    <t>ロ 当該事業の進捗が他の事業の進捗に依存するもの</t>
  </si>
  <si>
    <t>交付金を充当して積立てた基金を取崩して実施する具体的な事業内容、充当経費</t>
  </si>
  <si>
    <t>担当部局課名</t>
    <rPh sb="0" eb="2">
      <t>タントウ</t>
    </rPh>
    <rPh sb="2" eb="4">
      <t>ブキョク</t>
    </rPh>
    <rPh sb="4" eb="5">
      <t>カ</t>
    </rPh>
    <rPh sb="5" eb="6">
      <t>メイ</t>
    </rPh>
    <phoneticPr fontId="19"/>
  </si>
  <si>
    <t>個人を対象とした給付金等</t>
    <phoneticPr fontId="19"/>
  </si>
  <si>
    <t>交付対象事業として以下のものを計上していないか</t>
    <phoneticPr fontId="30"/>
  </si>
  <si>
    <t>事業数</t>
    <rPh sb="0" eb="2">
      <t>ジギョウ</t>
    </rPh>
    <rPh sb="2" eb="3">
      <t>スウ</t>
    </rPh>
    <phoneticPr fontId="19"/>
  </si>
  <si>
    <t>移替先</t>
    <rPh sb="0" eb="1">
      <t>ウツ</t>
    </rPh>
    <rPh sb="1" eb="2">
      <t>カ</t>
    </rPh>
    <rPh sb="2" eb="3">
      <t>サキ</t>
    </rPh>
    <phoneticPr fontId="19"/>
  </si>
  <si>
    <t>成果目標（可能な限り定量的指標を設定）</t>
    <phoneticPr fontId="19"/>
  </si>
  <si>
    <t>地域住民への周知方法（HP,広報紙など）</t>
    <phoneticPr fontId="19"/>
  </si>
  <si>
    <t>交付限度額計</t>
    <rPh sb="0" eb="2">
      <t>コウフ</t>
    </rPh>
    <rPh sb="2" eb="4">
      <t>ゲンド</t>
    </rPh>
    <rPh sb="4" eb="5">
      <t>ガク</t>
    </rPh>
    <rPh sb="5" eb="6">
      <t>ケイ</t>
    </rPh>
    <phoneticPr fontId="19"/>
  </si>
  <si>
    <t>配分予定額計</t>
    <phoneticPr fontId="30"/>
  </si>
  <si>
    <t>共通</t>
    <rPh sb="0" eb="2">
      <t>キョウツウ</t>
    </rPh>
    <phoneticPr fontId="30"/>
  </si>
  <si>
    <t>地方単独事業</t>
    <rPh sb="0" eb="2">
      <t>チホウ</t>
    </rPh>
    <rPh sb="2" eb="4">
      <t>タンドク</t>
    </rPh>
    <rPh sb="4" eb="6">
      <t>ジギョウ</t>
    </rPh>
    <phoneticPr fontId="30"/>
  </si>
  <si>
    <t>事業終期_通常</t>
    <rPh sb="0" eb="2">
      <t>ジギョウ</t>
    </rPh>
    <rPh sb="2" eb="4">
      <t>シュウキ</t>
    </rPh>
    <rPh sb="5" eb="7">
      <t>ツウジョウ</t>
    </rPh>
    <phoneticPr fontId="19"/>
  </si>
  <si>
    <t>事業始期_通常</t>
    <rPh sb="0" eb="2">
      <t>ジギョウ</t>
    </rPh>
    <rPh sb="2" eb="4">
      <t>シキ</t>
    </rPh>
    <rPh sb="5" eb="7">
      <t>ツウジョウ</t>
    </rPh>
    <phoneticPr fontId="19"/>
  </si>
  <si>
    <t>事業の概要(①②③④を必ずそれぞれの項目毎に明記)
①目的・効果
②交付金を充当する経費内容
③積算根拠（対象数、単価等）
④事業の対象（交付対象者、対象施設等）</t>
    <rPh sb="18" eb="20">
      <t>コウモク</t>
    </rPh>
    <rPh sb="20" eb="21">
      <t>ゴト</t>
    </rPh>
    <rPh sb="27" eb="29">
      <t>モクテキ</t>
    </rPh>
    <rPh sb="30" eb="32">
      <t>コウカ</t>
    </rPh>
    <phoneticPr fontId="19"/>
  </si>
  <si>
    <t>Ｂ</t>
    <phoneticPr fontId="30"/>
  </si>
  <si>
    <t>Ｃ</t>
    <phoneticPr fontId="30"/>
  </si>
  <si>
    <t>その他
（一般財源や補助対象外経費等）</t>
    <rPh sb="2" eb="3">
      <t>タ</t>
    </rPh>
    <rPh sb="5" eb="7">
      <t>イッパン</t>
    </rPh>
    <rPh sb="7" eb="9">
      <t>ザイゲン</t>
    </rPh>
    <rPh sb="10" eb="12">
      <t>ホジョ</t>
    </rPh>
    <rPh sb="12" eb="14">
      <t>タイショウ</t>
    </rPh>
    <rPh sb="14" eb="15">
      <t>ガイ</t>
    </rPh>
    <rPh sb="15" eb="17">
      <t>ケイヒ</t>
    </rPh>
    <rPh sb="17" eb="18">
      <t>トウ</t>
    </rPh>
    <phoneticPr fontId="30"/>
  </si>
  <si>
    <t>総務省</t>
    <phoneticPr fontId="30"/>
  </si>
  <si>
    <t>エラー（自治体名記載不備）</t>
    <phoneticPr fontId="30"/>
  </si>
  <si>
    <t>エラー（担当者・連絡先記載不備）</t>
    <rPh sb="4" eb="7">
      <t>タントウシャ</t>
    </rPh>
    <rPh sb="8" eb="11">
      <t>レンラクサキ</t>
    </rPh>
    <phoneticPr fontId="30"/>
  </si>
  <si>
    <t>エラー（既配分額記載不備）</t>
    <rPh sb="4" eb="5">
      <t>キ</t>
    </rPh>
    <rPh sb="5" eb="7">
      <t>ハイブン</t>
    </rPh>
    <rPh sb="7" eb="8">
      <t>ガク</t>
    </rPh>
    <rPh sb="8" eb="10">
      <t>キサイ</t>
    </rPh>
    <phoneticPr fontId="30"/>
  </si>
  <si>
    <t>エラー（交付限度額記載不備）</t>
    <rPh sb="4" eb="6">
      <t>コウフ</t>
    </rPh>
    <rPh sb="6" eb="8">
      <t>ゲンド</t>
    </rPh>
    <rPh sb="8" eb="9">
      <t>ガク</t>
    </rPh>
    <phoneticPr fontId="30"/>
  </si>
  <si>
    <t>システムチェック欄</t>
    <rPh sb="8" eb="9">
      <t>ラン</t>
    </rPh>
    <phoneticPr fontId="30"/>
  </si>
  <si>
    <t>全事業について確認した結果間違いなければ「○」を選択してください。
システムチェック欄は全て○であることを確認してください。</t>
    <rPh sb="0" eb="3">
      <t>ゼンジギョウ</t>
    </rPh>
    <rPh sb="7" eb="9">
      <t>カクニン</t>
    </rPh>
    <rPh sb="11" eb="13">
      <t>ケッカ</t>
    </rPh>
    <rPh sb="13" eb="15">
      <t>マチガ</t>
    </rPh>
    <rPh sb="24" eb="26">
      <t>センタク</t>
    </rPh>
    <rPh sb="42" eb="43">
      <t>ラン</t>
    </rPh>
    <rPh sb="44" eb="45">
      <t>スベ</t>
    </rPh>
    <rPh sb="53" eb="55">
      <t>カクニン</t>
    </rPh>
    <phoneticPr fontId="19"/>
  </si>
  <si>
    <t>自治体名、担当者、連絡先、既配分額、交付限度額等必要事項が記入されているか</t>
    <rPh sb="0" eb="3">
      <t>ジチタイ</t>
    </rPh>
    <rPh sb="3" eb="4">
      <t>メイ</t>
    </rPh>
    <rPh sb="5" eb="8">
      <t>タントウシャ</t>
    </rPh>
    <rPh sb="9" eb="12">
      <t>レンラクサキ</t>
    </rPh>
    <phoneticPr fontId="30"/>
  </si>
  <si>
    <t>○</t>
    <phoneticPr fontId="19"/>
  </si>
  <si>
    <t>チェック結果</t>
    <rPh sb="4" eb="6">
      <t>ケッカ</t>
    </rPh>
    <phoneticPr fontId="30"/>
  </si>
  <si>
    <t>事業始期終期計算用</t>
    <rPh sb="0" eb="2">
      <t>ジギョウ</t>
    </rPh>
    <rPh sb="2" eb="4">
      <t>シキ</t>
    </rPh>
    <rPh sb="4" eb="6">
      <t>シュウキ</t>
    </rPh>
    <rPh sb="6" eb="9">
      <t>ケイサンヨウ</t>
    </rPh>
    <phoneticPr fontId="19"/>
  </si>
  <si>
    <t>事業の終期が事業の始期より前に設定されていないか</t>
    <rPh sb="6" eb="8">
      <t>ジギョウ</t>
    </rPh>
    <rPh sb="9" eb="11">
      <t>シキ</t>
    </rPh>
    <rPh sb="13" eb="14">
      <t>マエ</t>
    </rPh>
    <rPh sb="15" eb="17">
      <t>セッテイ</t>
    </rPh>
    <phoneticPr fontId="19"/>
  </si>
  <si>
    <t>基金事業数</t>
    <rPh sb="0" eb="2">
      <t>キキン</t>
    </rPh>
    <rPh sb="2" eb="4">
      <t>ジギョウ</t>
    </rPh>
    <rPh sb="4" eb="5">
      <t>スウ</t>
    </rPh>
    <phoneticPr fontId="30"/>
  </si>
  <si>
    <t>基金対象事業について、基金シートに記載されているか</t>
    <rPh sb="0" eb="2">
      <t>キキン</t>
    </rPh>
    <rPh sb="2" eb="4">
      <t>タイショウ</t>
    </rPh>
    <rPh sb="4" eb="6">
      <t>ジギョウ</t>
    </rPh>
    <rPh sb="11" eb="13">
      <t>キキン</t>
    </rPh>
    <rPh sb="17" eb="19">
      <t>キサイ</t>
    </rPh>
    <phoneticPr fontId="19"/>
  </si>
  <si>
    <t>事業数</t>
    <rPh sb="0" eb="2">
      <t>ジギョウ</t>
    </rPh>
    <rPh sb="2" eb="3">
      <t>スウ</t>
    </rPh>
    <phoneticPr fontId="30"/>
  </si>
  <si>
    <t>エラー（番号不一致）</t>
    <rPh sb="4" eb="6">
      <t>バンゴウ</t>
    </rPh>
    <rPh sb="6" eb="9">
      <t>フイッチ</t>
    </rPh>
    <phoneticPr fontId="30"/>
  </si>
  <si>
    <t>基金該当実施計画上No</t>
    <rPh sb="0" eb="2">
      <t>キキン</t>
    </rPh>
    <rPh sb="2" eb="4">
      <t>ガイトウ</t>
    </rPh>
    <rPh sb="4" eb="6">
      <t>ジッシ</t>
    </rPh>
    <rPh sb="6" eb="8">
      <t>ケイカク</t>
    </rPh>
    <rPh sb="8" eb="9">
      <t>ジョウ</t>
    </rPh>
    <phoneticPr fontId="30"/>
  </si>
  <si>
    <t>数式で表現すると面倒なので、以下のとおり基金に○が入っているNoを拾えるようにする</t>
    <rPh sb="0" eb="2">
      <t>スウシキ</t>
    </rPh>
    <rPh sb="3" eb="5">
      <t>ヒョウゲン</t>
    </rPh>
    <rPh sb="8" eb="10">
      <t>メンドウ</t>
    </rPh>
    <rPh sb="14" eb="16">
      <t>イカ</t>
    </rPh>
    <rPh sb="20" eb="22">
      <t>キキン</t>
    </rPh>
    <rPh sb="25" eb="26">
      <t>ハイ</t>
    </rPh>
    <rPh sb="33" eb="34">
      <t>ヒロ</t>
    </rPh>
    <phoneticPr fontId="30"/>
  </si>
  <si>
    <t>特定事業者等支援</t>
    <phoneticPr fontId="19"/>
  </si>
  <si>
    <t>－</t>
    <phoneticPr fontId="19"/>
  </si>
  <si>
    <t>基金の要件</t>
    <rPh sb="0" eb="2">
      <t>キキン</t>
    </rPh>
    <rPh sb="3" eb="5">
      <t>ヨウケン</t>
    </rPh>
    <phoneticPr fontId="19"/>
  </si>
  <si>
    <t>基金_地単_通常</t>
    <rPh sb="0" eb="2">
      <t>キキン</t>
    </rPh>
    <rPh sb="3" eb="4">
      <t>チ</t>
    </rPh>
    <rPh sb="4" eb="5">
      <t>タン</t>
    </rPh>
    <rPh sb="6" eb="8">
      <t>ツウジョウ</t>
    </rPh>
    <phoneticPr fontId="19"/>
  </si>
  <si>
    <t>交付対象経費</t>
    <rPh sb="0" eb="2">
      <t>コウフ</t>
    </rPh>
    <rPh sb="2" eb="4">
      <t>タイショウ</t>
    </rPh>
    <rPh sb="4" eb="6">
      <t>ケイヒ</t>
    </rPh>
    <phoneticPr fontId="30"/>
  </si>
  <si>
    <t>エラー（予算区分選択漏れ）</t>
    <rPh sb="4" eb="6">
      <t>ヨサン</t>
    </rPh>
    <rPh sb="6" eb="8">
      <t>クブン</t>
    </rPh>
    <rPh sb="8" eb="10">
      <t>センタク</t>
    </rPh>
    <rPh sb="10" eb="11">
      <t>モ</t>
    </rPh>
    <phoneticPr fontId="19"/>
  </si>
  <si>
    <t>エラー（プルダウン外の入力）</t>
    <rPh sb="9" eb="10">
      <t>ガイ</t>
    </rPh>
    <rPh sb="11" eb="13">
      <t>ニュウリョク</t>
    </rPh>
    <phoneticPr fontId="30"/>
  </si>
  <si>
    <t>予算区分確認用</t>
    <rPh sb="0" eb="2">
      <t>ヨサン</t>
    </rPh>
    <rPh sb="2" eb="4">
      <t>クブン</t>
    </rPh>
    <rPh sb="4" eb="6">
      <t>カクニン</t>
    </rPh>
    <rPh sb="6" eb="7">
      <t>ヨウ</t>
    </rPh>
    <phoneticPr fontId="19"/>
  </si>
  <si>
    <t>対象外経費に臨時交付金を充当していない</t>
    <rPh sb="0" eb="2">
      <t>タイショウ</t>
    </rPh>
    <rPh sb="2" eb="3">
      <t>ガイ</t>
    </rPh>
    <rPh sb="3" eb="5">
      <t>ケイヒ</t>
    </rPh>
    <rPh sb="6" eb="8">
      <t>リンジ</t>
    </rPh>
    <rPh sb="8" eb="11">
      <t>コウフキン</t>
    </rPh>
    <rPh sb="12" eb="14">
      <t>ジュウトウ</t>
    </rPh>
    <phoneticPr fontId="30"/>
  </si>
  <si>
    <t>対象外経費に臨時交付金を充当していない</t>
    <phoneticPr fontId="19"/>
  </si>
  <si>
    <t>エラー（D列選択漏れ）</t>
    <rPh sb="5" eb="6">
      <t>レツ</t>
    </rPh>
    <rPh sb="6" eb="8">
      <t>センタク</t>
    </rPh>
    <rPh sb="8" eb="9">
      <t>モ</t>
    </rPh>
    <phoneticPr fontId="19"/>
  </si>
  <si>
    <t>08212</t>
    <phoneticPr fontId="19"/>
  </si>
  <si>
    <t>種類</t>
    <rPh sb="0" eb="2">
      <t>シュルイ</t>
    </rPh>
    <phoneticPr fontId="30"/>
  </si>
  <si>
    <t>合計</t>
    <phoneticPr fontId="30"/>
  </si>
  <si>
    <t>⑨を選択した場合、より効果があると考える理由</t>
    <phoneticPr fontId="30"/>
  </si>
  <si>
    <t>①エネルギー・食料品価格等の物価高騰に伴う低所得世帯支援</t>
    <rPh sb="7" eb="10">
      <t>ショクリョウヒン</t>
    </rPh>
    <rPh sb="10" eb="12">
      <t>カカク</t>
    </rPh>
    <rPh sb="12" eb="13">
      <t>トウ</t>
    </rPh>
    <rPh sb="14" eb="16">
      <t>ブッカ</t>
    </rPh>
    <rPh sb="16" eb="18">
      <t>コウトウ</t>
    </rPh>
    <rPh sb="19" eb="20">
      <t>トモナ</t>
    </rPh>
    <rPh sb="21" eb="24">
      <t>テイショトク</t>
    </rPh>
    <rPh sb="24" eb="26">
      <t>セタイ</t>
    </rPh>
    <rPh sb="26" eb="28">
      <t>シエン</t>
    </rPh>
    <phoneticPr fontId="19"/>
  </si>
  <si>
    <t>②エネルギー・食料品価格等の物価高騰に伴う子育て世帯支援</t>
    <rPh sb="7" eb="10">
      <t>ショクリョウヒン</t>
    </rPh>
    <rPh sb="10" eb="12">
      <t>カカク</t>
    </rPh>
    <rPh sb="12" eb="13">
      <t>トウ</t>
    </rPh>
    <rPh sb="14" eb="16">
      <t>ブッカ</t>
    </rPh>
    <rPh sb="16" eb="18">
      <t>コウトウ</t>
    </rPh>
    <rPh sb="19" eb="20">
      <t>トモナ</t>
    </rPh>
    <rPh sb="21" eb="23">
      <t>コソダ</t>
    </rPh>
    <rPh sb="24" eb="26">
      <t>セタイ</t>
    </rPh>
    <rPh sb="26" eb="28">
      <t>シエン</t>
    </rPh>
    <phoneticPr fontId="19"/>
  </si>
  <si>
    <t>④省エネ家電等への買い換え促進による生活者支援</t>
    <rPh sb="1" eb="2">
      <t>ショウ</t>
    </rPh>
    <rPh sb="4" eb="6">
      <t>カデン</t>
    </rPh>
    <rPh sb="6" eb="7">
      <t>トウ</t>
    </rPh>
    <rPh sb="9" eb="10">
      <t>カ</t>
    </rPh>
    <rPh sb="11" eb="12">
      <t>カ</t>
    </rPh>
    <rPh sb="13" eb="15">
      <t>ソクシン</t>
    </rPh>
    <rPh sb="18" eb="21">
      <t>セイカツシャ</t>
    </rPh>
    <rPh sb="21" eb="23">
      <t>シエン</t>
    </rPh>
    <phoneticPr fontId="19"/>
  </si>
  <si>
    <t>⑥農林水産業における物価高騰対策支援</t>
    <rPh sb="1" eb="3">
      <t>ノウリン</t>
    </rPh>
    <rPh sb="3" eb="6">
      <t>スイサンギョウ</t>
    </rPh>
    <rPh sb="10" eb="12">
      <t>ブッカ</t>
    </rPh>
    <rPh sb="12" eb="14">
      <t>コウトウ</t>
    </rPh>
    <rPh sb="14" eb="16">
      <t>タイサク</t>
    </rPh>
    <rPh sb="16" eb="18">
      <t>シエン</t>
    </rPh>
    <phoneticPr fontId="19"/>
  </si>
  <si>
    <t>自治体利用欄</t>
    <rPh sb="0" eb="3">
      <t>ジチタイ</t>
    </rPh>
    <rPh sb="3" eb="5">
      <t>リヨウ</t>
    </rPh>
    <rPh sb="5" eb="6">
      <t>ラン</t>
    </rPh>
    <phoneticPr fontId="19"/>
  </si>
  <si>
    <t>③消費下支え等を通じた生活者支援</t>
    <rPh sb="1" eb="3">
      <t>ショウヒ</t>
    </rPh>
    <rPh sb="3" eb="4">
      <t>シタ</t>
    </rPh>
    <rPh sb="4" eb="5">
      <t>ササ</t>
    </rPh>
    <rPh sb="6" eb="7">
      <t>トウ</t>
    </rPh>
    <rPh sb="8" eb="9">
      <t>ツウ</t>
    </rPh>
    <rPh sb="11" eb="14">
      <t>セイカツシャ</t>
    </rPh>
    <rPh sb="14" eb="16">
      <t>シエン</t>
    </rPh>
    <phoneticPr fontId="19"/>
  </si>
  <si>
    <t>基金に交付金を
積立てる額
（様式のB交付対象経費欄の内数）</t>
    <rPh sb="19" eb="21">
      <t>コウフ</t>
    </rPh>
    <rPh sb="21" eb="23">
      <t>タイショウ</t>
    </rPh>
    <rPh sb="23" eb="25">
      <t>ケイヒ</t>
    </rPh>
    <rPh sb="27" eb="29">
      <t>ウチスウ</t>
    </rPh>
    <phoneticPr fontId="19"/>
  </si>
  <si>
    <t>国の予算年度</t>
    <rPh sb="0" eb="1">
      <t>クニ</t>
    </rPh>
    <rPh sb="2" eb="4">
      <t>ヨサン</t>
    </rPh>
    <rPh sb="4" eb="6">
      <t>ネンド</t>
    </rPh>
    <phoneticPr fontId="19"/>
  </si>
  <si>
    <t>R5.4</t>
  </si>
  <si>
    <t>R5.5</t>
  </si>
  <si>
    <t>R5.6</t>
  </si>
  <si>
    <t>R5.7</t>
  </si>
  <si>
    <t>R5.8</t>
  </si>
  <si>
    <t>R5.9</t>
  </si>
  <si>
    <t>R5.10</t>
  </si>
  <si>
    <t>R5.11</t>
  </si>
  <si>
    <t>R5.12</t>
  </si>
  <si>
    <t>R6.1</t>
    <phoneticPr fontId="19"/>
  </si>
  <si>
    <t>R6.2</t>
  </si>
  <si>
    <t>R6.3</t>
  </si>
  <si>
    <t>事業終期_基金</t>
    <rPh sb="0" eb="2">
      <t>ジギョウ</t>
    </rPh>
    <rPh sb="2" eb="4">
      <t>シュウキ</t>
    </rPh>
    <rPh sb="5" eb="7">
      <t>キキン</t>
    </rPh>
    <phoneticPr fontId="19"/>
  </si>
  <si>
    <t>R6.2</t>
    <phoneticPr fontId="19"/>
  </si>
  <si>
    <t>R6.3</t>
    <phoneticPr fontId="19"/>
  </si>
  <si>
    <t>R5.4</t>
    <phoneticPr fontId="19"/>
  </si>
  <si>
    <t>R6.4以降</t>
    <rPh sb="4" eb="6">
      <t>イコウ</t>
    </rPh>
    <phoneticPr fontId="19"/>
  </si>
  <si>
    <t>R5当初（地）</t>
    <rPh sb="2" eb="4">
      <t>トウショ</t>
    </rPh>
    <phoneticPr fontId="19"/>
  </si>
  <si>
    <t>R5補正（地）</t>
    <rPh sb="2" eb="4">
      <t>ホセイ</t>
    </rPh>
    <rPh sb="5" eb="6">
      <t>チ</t>
    </rPh>
    <phoneticPr fontId="19"/>
  </si>
  <si>
    <t>R5予備費（地）</t>
    <rPh sb="2" eb="5">
      <t>ヨビヒ</t>
    </rPh>
    <rPh sb="6" eb="7">
      <t>チ</t>
    </rPh>
    <phoneticPr fontId="19"/>
  </si>
  <si>
    <t>エラー（キー項目記載漏れまたはその他項目削除漏れ）</t>
    <rPh sb="6" eb="8">
      <t>コウモク</t>
    </rPh>
    <rPh sb="8" eb="10">
      <t>キサイ</t>
    </rPh>
    <rPh sb="10" eb="11">
      <t>モ</t>
    </rPh>
    <rPh sb="17" eb="18">
      <t>タ</t>
    </rPh>
    <rPh sb="18" eb="20">
      <t>コウモク</t>
    </rPh>
    <rPh sb="20" eb="22">
      <t>サクジョ</t>
    </rPh>
    <rPh sb="22" eb="23">
      <t>モ</t>
    </rPh>
    <phoneticPr fontId="30"/>
  </si>
  <si>
    <t>Ｂ１</t>
    <phoneticPr fontId="30"/>
  </si>
  <si>
    <t>Ｂ２</t>
    <phoneticPr fontId="30"/>
  </si>
  <si>
    <t>⑤医療・介護・保育施設、学校施設、公衆浴場等に対する物価高騰対策支援</t>
    <rPh sb="1" eb="3">
      <t>イリョウ</t>
    </rPh>
    <rPh sb="4" eb="6">
      <t>カイゴ</t>
    </rPh>
    <rPh sb="7" eb="9">
      <t>ホイク</t>
    </rPh>
    <rPh sb="9" eb="11">
      <t>シセツ</t>
    </rPh>
    <rPh sb="12" eb="14">
      <t>ガッコウ</t>
    </rPh>
    <rPh sb="14" eb="16">
      <t>シセツ</t>
    </rPh>
    <rPh sb="17" eb="19">
      <t>コウシュウ</t>
    </rPh>
    <rPh sb="19" eb="21">
      <t>ヨクジョウ</t>
    </rPh>
    <rPh sb="21" eb="22">
      <t>トウ</t>
    </rPh>
    <rPh sb="23" eb="24">
      <t>タイ</t>
    </rPh>
    <rPh sb="26" eb="28">
      <t>ブッカ</t>
    </rPh>
    <rPh sb="28" eb="30">
      <t>コウトウ</t>
    </rPh>
    <rPh sb="30" eb="32">
      <t>タイサク</t>
    </rPh>
    <rPh sb="32" eb="34">
      <t>シエン</t>
    </rPh>
    <phoneticPr fontId="19"/>
  </si>
  <si>
    <t>⑦中小企業等に対するエネルギー価格高騰対策支援</t>
    <rPh sb="1" eb="3">
      <t>チュウショウ</t>
    </rPh>
    <rPh sb="3" eb="5">
      <t>キギョウ</t>
    </rPh>
    <rPh sb="5" eb="6">
      <t>トウ</t>
    </rPh>
    <rPh sb="7" eb="8">
      <t>タイ</t>
    </rPh>
    <rPh sb="15" eb="17">
      <t>カカク</t>
    </rPh>
    <rPh sb="17" eb="19">
      <t>コウトウ</t>
    </rPh>
    <rPh sb="19" eb="21">
      <t>タイサク</t>
    </rPh>
    <rPh sb="21" eb="23">
      <t>シエン</t>
    </rPh>
    <phoneticPr fontId="19"/>
  </si>
  <si>
    <t>－</t>
  </si>
  <si>
    <t>特定事業者等支援_低所得</t>
    <rPh sb="9" eb="12">
      <t>テイショトク</t>
    </rPh>
    <phoneticPr fontId="19"/>
  </si>
  <si>
    <t>エラー（G列選択漏れ）</t>
    <rPh sb="5" eb="6">
      <t>レツ</t>
    </rPh>
    <rPh sb="6" eb="8">
      <t>センタク</t>
    </rPh>
    <rPh sb="8" eb="9">
      <t>モ</t>
    </rPh>
    <phoneticPr fontId="19"/>
  </si>
  <si>
    <t>○</t>
  </si>
  <si>
    <t>最終事業NO</t>
  </si>
  <si>
    <t>Ｂ２</t>
    <phoneticPr fontId="30"/>
  </si>
  <si>
    <t>国の予算年度</t>
    <rPh sb="0" eb="1">
      <t>クニ</t>
    </rPh>
    <rPh sb="2" eb="4">
      <t>ヨサン</t>
    </rPh>
    <rPh sb="4" eb="6">
      <t>ネンド</t>
    </rPh>
    <phoneticPr fontId="19"/>
  </si>
  <si>
    <t>交付対象事業の名称</t>
    <rPh sb="0" eb="2">
      <t>コウフ</t>
    </rPh>
    <rPh sb="2" eb="4">
      <t>タイショウ</t>
    </rPh>
    <rPh sb="4" eb="6">
      <t>ジギョウ</t>
    </rPh>
    <rPh sb="7" eb="9">
      <t>メイショウ</t>
    </rPh>
    <phoneticPr fontId="30"/>
  </si>
  <si>
    <t>千円/世帯</t>
    <rPh sb="0" eb="2">
      <t>センエン</t>
    </rPh>
    <rPh sb="3" eb="5">
      <t>セタイ</t>
    </rPh>
    <phoneticPr fontId="30"/>
  </si>
  <si>
    <t>単価</t>
    <rPh sb="0" eb="2">
      <t>タンカ</t>
    </rPh>
    <phoneticPr fontId="30"/>
  </si>
  <si>
    <t>世帯</t>
    <rPh sb="0" eb="2">
      <t>セタイ</t>
    </rPh>
    <phoneticPr fontId="30"/>
  </si>
  <si>
    <t>千円</t>
    <rPh sb="0" eb="2">
      <t>センエン</t>
    </rPh>
    <phoneticPr fontId="30"/>
  </si>
  <si>
    <t>【事務費の積算】</t>
    <rPh sb="1" eb="3">
      <t>ジム</t>
    </rPh>
    <rPh sb="3" eb="4">
      <t>ヒ</t>
    </rPh>
    <rPh sb="5" eb="7">
      <t>セキサン</t>
    </rPh>
    <phoneticPr fontId="30"/>
  </si>
  <si>
    <t>【成果目標（可能な限り定量的指標を設定）】</t>
    <phoneticPr fontId="30"/>
  </si>
  <si>
    <t>支給開始</t>
    <rPh sb="0" eb="2">
      <t>シキュウ</t>
    </rPh>
    <rPh sb="2" eb="4">
      <t>カイシ</t>
    </rPh>
    <phoneticPr fontId="30"/>
  </si>
  <si>
    <t>支給終了</t>
    <rPh sb="0" eb="2">
      <t>シキュウ</t>
    </rPh>
    <rPh sb="2" eb="4">
      <t>シュウリョウ</t>
    </rPh>
    <phoneticPr fontId="30"/>
  </si>
  <si>
    <t>種類_推奨事業メニュー</t>
    <rPh sb="0" eb="2">
      <t>シュルイ</t>
    </rPh>
    <rPh sb="3" eb="5">
      <t>スイショウ</t>
    </rPh>
    <rPh sb="5" eb="7">
      <t>ジギョウ</t>
    </rPh>
    <phoneticPr fontId="19"/>
  </si>
  <si>
    <t>個人を対象とした給付金等_低所得</t>
    <phoneticPr fontId="19"/>
  </si>
  <si>
    <t>【提出できない理由】※提出できない場合、入力してください。</t>
    <rPh sb="1" eb="3">
      <t>テイシュツ</t>
    </rPh>
    <rPh sb="7" eb="9">
      <t>リユウ</t>
    </rPh>
    <rPh sb="11" eb="13">
      <t>テイシュツ</t>
    </rPh>
    <rPh sb="17" eb="19">
      <t>バアイ</t>
    </rPh>
    <rPh sb="20" eb="22">
      <t>ニュウリョク</t>
    </rPh>
    <phoneticPr fontId="30"/>
  </si>
  <si>
    <t>【事務費の内訳】</t>
    <rPh sb="1" eb="3">
      <t>ジム</t>
    </rPh>
    <rPh sb="3" eb="4">
      <t>ヒ</t>
    </rPh>
    <rPh sb="5" eb="7">
      <t>ウチワケ</t>
    </rPh>
    <phoneticPr fontId="30"/>
  </si>
  <si>
    <t>金額（千円）</t>
    <rPh sb="0" eb="2">
      <t>キンガク</t>
    </rPh>
    <rPh sb="3" eb="5">
      <t>センエン</t>
    </rPh>
    <phoneticPr fontId="30"/>
  </si>
  <si>
    <t>（支出科目）</t>
    <rPh sb="1" eb="3">
      <t>シシュツ</t>
    </rPh>
    <rPh sb="3" eb="5">
      <t>カモク</t>
    </rPh>
    <phoneticPr fontId="30"/>
  </si>
  <si>
    <t>需用費（事務用品等）</t>
    <rPh sb="0" eb="3">
      <t>ジュヨウヒ</t>
    </rPh>
    <rPh sb="4" eb="6">
      <t>ジム</t>
    </rPh>
    <rPh sb="6" eb="8">
      <t>ヨウヒン</t>
    </rPh>
    <rPh sb="8" eb="9">
      <t>トウ</t>
    </rPh>
    <phoneticPr fontId="30"/>
  </si>
  <si>
    <t>役務費（郵送料等）</t>
    <rPh sb="0" eb="3">
      <t>エキムヒ</t>
    </rPh>
    <rPh sb="4" eb="7">
      <t>ユウソウリョウ</t>
    </rPh>
    <rPh sb="7" eb="8">
      <t>トウ</t>
    </rPh>
    <phoneticPr fontId="30"/>
  </si>
  <si>
    <t>業務委託料</t>
    <rPh sb="0" eb="2">
      <t>ギョウム</t>
    </rPh>
    <rPh sb="2" eb="5">
      <t>イタクリョウ</t>
    </rPh>
    <phoneticPr fontId="30"/>
  </si>
  <si>
    <t>使用料及び賃借料</t>
    <rPh sb="0" eb="2">
      <t>シヨウ</t>
    </rPh>
    <rPh sb="2" eb="3">
      <t>リョウ</t>
    </rPh>
    <rPh sb="3" eb="4">
      <t>オヨ</t>
    </rPh>
    <rPh sb="5" eb="8">
      <t>チンシャクリョウ</t>
    </rPh>
    <phoneticPr fontId="30"/>
  </si>
  <si>
    <t xml:space="preserve">人件費 ※1 </t>
    <rPh sb="0" eb="3">
      <t>ジンケンヒ</t>
    </rPh>
    <phoneticPr fontId="30"/>
  </si>
  <si>
    <t>※1 任期の定めのない常勤職員の給料分を除く</t>
    <rPh sb="3" eb="5">
      <t>ニンキ</t>
    </rPh>
    <rPh sb="6" eb="7">
      <t>サダ</t>
    </rPh>
    <rPh sb="11" eb="13">
      <t>ジョウキン</t>
    </rPh>
    <rPh sb="13" eb="15">
      <t>ショクイン</t>
    </rPh>
    <rPh sb="16" eb="18">
      <t>キュウリョウ</t>
    </rPh>
    <rPh sb="18" eb="19">
      <t>ブン</t>
    </rPh>
    <rPh sb="20" eb="21">
      <t>ノゾ</t>
    </rPh>
    <phoneticPr fontId="30"/>
  </si>
  <si>
    <t>その他</t>
    <rPh sb="2" eb="3">
      <t>ホカ</t>
    </rPh>
    <phoneticPr fontId="30"/>
  </si>
  <si>
    <t>合計</t>
    <rPh sb="0" eb="2">
      <t>ゴウケイ</t>
    </rPh>
    <phoneticPr fontId="30"/>
  </si>
  <si>
    <t>事務費と事務費の内訳における合計が一致している。</t>
    <rPh sb="0" eb="2">
      <t>ジム</t>
    </rPh>
    <rPh sb="2" eb="3">
      <t>ヒ</t>
    </rPh>
    <rPh sb="4" eb="6">
      <t>ジム</t>
    </rPh>
    <rPh sb="6" eb="7">
      <t>ヒ</t>
    </rPh>
    <rPh sb="8" eb="10">
      <t>ウチワケ</t>
    </rPh>
    <rPh sb="14" eb="16">
      <t>ゴウケイ</t>
    </rPh>
    <rPh sb="17" eb="19">
      <t>イッチ</t>
    </rPh>
    <phoneticPr fontId="30"/>
  </si>
  <si>
    <t>都道府県・市町村コード（5桁）</t>
    <rPh sb="0" eb="4">
      <t>トドウフケン</t>
    </rPh>
    <rPh sb="5" eb="8">
      <t>シチョウソン</t>
    </rPh>
    <rPh sb="13" eb="14">
      <t>ケタ</t>
    </rPh>
    <phoneticPr fontId="30"/>
  </si>
  <si>
    <t>Ⅰ．物価高から国民生活を守る</t>
    <rPh sb="2" eb="5">
      <t>ブッカダカ</t>
    </rPh>
    <rPh sb="7" eb="9">
      <t>コクミン</t>
    </rPh>
    <rPh sb="9" eb="11">
      <t>セイカツ</t>
    </rPh>
    <rPh sb="12" eb="13">
      <t>マモ</t>
    </rPh>
    <phoneticPr fontId="19"/>
  </si>
  <si>
    <t>交付対象事業の名称</t>
    <rPh sb="0" eb="2">
      <t>コウフ</t>
    </rPh>
    <phoneticPr fontId="30"/>
  </si>
  <si>
    <t>国のR5補正予算分
（交付限度額①）</t>
    <rPh sb="4" eb="6">
      <t>ホセイ</t>
    </rPh>
    <phoneticPr fontId="30"/>
  </si>
  <si>
    <t>Ｂ２'
国のR5補正予算分
（交付限度額②）</t>
    <rPh sb="8" eb="10">
      <t>ホセイ</t>
    </rPh>
    <phoneticPr fontId="30"/>
  </si>
  <si>
    <t>Ｂ２''
国のR5補正予算分
（交付限度額③）</t>
    <rPh sb="9" eb="11">
      <t>ホセイ</t>
    </rPh>
    <phoneticPr fontId="30"/>
  </si>
  <si>
    <t>臨時の措置であることが分かる名称</t>
    <rPh sb="0" eb="2">
      <t>リンジ</t>
    </rPh>
    <rPh sb="3" eb="5">
      <t>ソチ</t>
    </rPh>
    <rPh sb="11" eb="12">
      <t>ワ</t>
    </rPh>
    <rPh sb="14" eb="16">
      <t>メイショウ</t>
    </rPh>
    <phoneticPr fontId="30"/>
  </si>
  <si>
    <t>経済対策との関係</t>
    <rPh sb="0" eb="2">
      <t>ケイザイ</t>
    </rPh>
    <rPh sb="2" eb="4">
      <t>タイサク</t>
    </rPh>
    <rPh sb="6" eb="8">
      <t>カンケイ</t>
    </rPh>
    <phoneticPr fontId="30"/>
  </si>
  <si>
    <t>エネルギー・食料品価格等の物価高騰の影響を受けた生活者等に対して事業の効果が直接及ぶ</t>
    <rPh sb="6" eb="9">
      <t>ショクリョウヒン</t>
    </rPh>
    <rPh sb="9" eb="11">
      <t>カカク</t>
    </rPh>
    <rPh sb="11" eb="12">
      <t>トウ</t>
    </rPh>
    <rPh sb="13" eb="15">
      <t>ブッカ</t>
    </rPh>
    <rPh sb="15" eb="17">
      <t>コウトウ</t>
    </rPh>
    <rPh sb="18" eb="20">
      <t>エイキョウ</t>
    </rPh>
    <rPh sb="21" eb="22">
      <t>ウ</t>
    </rPh>
    <rPh sb="24" eb="27">
      <t>セイカツシャ</t>
    </rPh>
    <rPh sb="27" eb="28">
      <t>トウ</t>
    </rPh>
    <rPh sb="29" eb="30">
      <t>タイ</t>
    </rPh>
    <rPh sb="32" eb="34">
      <t>ジギョウ</t>
    </rPh>
    <rPh sb="35" eb="37">
      <t>コウカ</t>
    </rPh>
    <rPh sb="38" eb="40">
      <t>チョクセツ</t>
    </rPh>
    <rPh sb="40" eb="41">
      <t>オヨ</t>
    </rPh>
    <phoneticPr fontId="30"/>
  </si>
  <si>
    <t>住民税均等割非課税世帯等への支援</t>
    <rPh sb="0" eb="3">
      <t>ジュウミンゼイ</t>
    </rPh>
    <rPh sb="3" eb="6">
      <t>キントウワリ</t>
    </rPh>
    <rPh sb="6" eb="9">
      <t>ヒカゼイ</t>
    </rPh>
    <rPh sb="9" eb="11">
      <t>セタイ</t>
    </rPh>
    <rPh sb="11" eb="12">
      <t>トウ</t>
    </rPh>
    <rPh sb="14" eb="16">
      <t>シエン</t>
    </rPh>
    <phoneticPr fontId="30"/>
  </si>
  <si>
    <t>R6.1</t>
  </si>
  <si>
    <t>自治体での予算区分</t>
    <rPh sb="0" eb="3">
      <t>ジチタイ</t>
    </rPh>
    <rPh sb="5" eb="7">
      <t>ヨサン</t>
    </rPh>
    <rPh sb="7" eb="9">
      <t>クブン</t>
    </rPh>
    <phoneticPr fontId="19"/>
  </si>
  <si>
    <t>エネルギー・食料品価格等の物価高騰の影響を受けた生活者等に対して事業の効果が直接及ぶ</t>
    <phoneticPr fontId="30"/>
  </si>
  <si>
    <t>自治体での予算区分</t>
    <phoneticPr fontId="30"/>
  </si>
  <si>
    <t>対象外経費に重点支援地方交付金を充当していない</t>
    <phoneticPr fontId="30"/>
  </si>
  <si>
    <t>住民税均等割非課税世帯への給付のための費用以外には使用していない</t>
    <phoneticPr fontId="30"/>
  </si>
  <si>
    <t>R5_補正</t>
    <rPh sb="3" eb="5">
      <t>ホセイ</t>
    </rPh>
    <phoneticPr fontId="19"/>
  </si>
  <si>
    <t>枠</t>
    <rPh sb="0" eb="1">
      <t>ワク</t>
    </rPh>
    <phoneticPr fontId="30"/>
  </si>
  <si>
    <t>低</t>
    <rPh sb="0" eb="1">
      <t>テイ</t>
    </rPh>
    <phoneticPr fontId="19"/>
  </si>
  <si>
    <t>推奨</t>
    <rPh sb="0" eb="2">
      <t>スイショウ</t>
    </rPh>
    <phoneticPr fontId="19"/>
  </si>
  <si>
    <t>地方単独事業</t>
    <rPh sb="0" eb="2">
      <t>チホウ</t>
    </rPh>
    <rPh sb="2" eb="4">
      <t>タンドク</t>
    </rPh>
    <rPh sb="4" eb="6">
      <t>ジギョウ</t>
    </rPh>
    <phoneticPr fontId="19"/>
  </si>
  <si>
    <t>○</t>
    <phoneticPr fontId="19"/>
  </si>
  <si>
    <t>エネルギー・食料品価格等の物価高騰の影響を受けた生活者等に対して事業の効果が直接及ぶ</t>
    <phoneticPr fontId="19"/>
  </si>
  <si>
    <t>臨時の措置であることが分かる名称</t>
    <phoneticPr fontId="19"/>
  </si>
  <si>
    <t>経済対策との関係</t>
    <phoneticPr fontId="19"/>
  </si>
  <si>
    <t>⑧地域公共交通・物流や地域観光業等に対する支援</t>
    <rPh sb="1" eb="3">
      <t>チイキ</t>
    </rPh>
    <rPh sb="3" eb="5">
      <t>コウキョウ</t>
    </rPh>
    <rPh sb="5" eb="7">
      <t>コウツウ</t>
    </rPh>
    <rPh sb="8" eb="10">
      <t>ブツリュウ</t>
    </rPh>
    <rPh sb="11" eb="13">
      <t>チイキ</t>
    </rPh>
    <rPh sb="13" eb="15">
      <t>カンコウ</t>
    </rPh>
    <rPh sb="15" eb="16">
      <t>ギョウ</t>
    </rPh>
    <rPh sb="16" eb="17">
      <t>トウ</t>
    </rPh>
    <rPh sb="18" eb="19">
      <t>タイ</t>
    </rPh>
    <rPh sb="21" eb="23">
      <t>シエン</t>
    </rPh>
    <phoneticPr fontId="19"/>
  </si>
  <si>
    <t>⑨推奨事業メニュー例よりも更に効果があると判断する地方単独事業</t>
    <rPh sb="1" eb="3">
      <t>スイショウ</t>
    </rPh>
    <rPh sb="3" eb="5">
      <t>ジギョウ</t>
    </rPh>
    <rPh sb="9" eb="10">
      <t>レイ</t>
    </rPh>
    <rPh sb="13" eb="14">
      <t>サラ</t>
    </rPh>
    <rPh sb="15" eb="17">
      <t>コウカ</t>
    </rPh>
    <rPh sb="21" eb="23">
      <t>ハンダン</t>
    </rPh>
    <rPh sb="25" eb="27">
      <t>チホウ</t>
    </rPh>
    <rPh sb="27" eb="29">
      <t>タンドク</t>
    </rPh>
    <rPh sb="29" eb="31">
      <t>ジギョウ</t>
    </rPh>
    <phoneticPr fontId="19"/>
  </si>
  <si>
    <t>基金_低所得</t>
    <rPh sb="0" eb="2">
      <t>キキン</t>
    </rPh>
    <rPh sb="3" eb="6">
      <t>テイショトク</t>
    </rPh>
    <phoneticPr fontId="19"/>
  </si>
  <si>
    <t>予算区分_通常</t>
    <rPh sb="0" eb="2">
      <t>ヨサン</t>
    </rPh>
    <rPh sb="2" eb="4">
      <t>クブン</t>
    </rPh>
    <rPh sb="5" eb="7">
      <t>ツウジョウ</t>
    </rPh>
    <phoneticPr fontId="19"/>
  </si>
  <si>
    <t>未設定</t>
    <rPh sb="0" eb="3">
      <t>ミセッテイ</t>
    </rPh>
    <phoneticPr fontId="30"/>
  </si>
  <si>
    <t>住民税均等割非課税世帯への給付のための費用以外には使用していない</t>
    <phoneticPr fontId="19"/>
  </si>
  <si>
    <t>○</t>
    <phoneticPr fontId="19"/>
  </si>
  <si>
    <t>現金</t>
    <rPh sb="0" eb="2">
      <t>ゲンキン</t>
    </rPh>
    <phoneticPr fontId="30"/>
  </si>
  <si>
    <t>商品券・クーポン</t>
    <rPh sb="0" eb="3">
      <t>ショウヒンケン</t>
    </rPh>
    <phoneticPr fontId="30"/>
  </si>
  <si>
    <t>現物</t>
    <rPh sb="0" eb="2">
      <t>ゲンブツ</t>
    </rPh>
    <phoneticPr fontId="30"/>
  </si>
  <si>
    <t>合計</t>
    <rPh sb="0" eb="2">
      <t>ゴウケイ</t>
    </rPh>
    <phoneticPr fontId="30"/>
  </si>
  <si>
    <t>事業終期フラグ</t>
    <rPh sb="0" eb="2">
      <t>ジギョウ</t>
    </rPh>
    <rPh sb="2" eb="4">
      <t>シュウキ</t>
    </rPh>
    <phoneticPr fontId="30"/>
  </si>
  <si>
    <t>-</t>
    <phoneticPr fontId="30"/>
  </si>
  <si>
    <t>未設定</t>
    <rPh sb="0" eb="3">
      <t>ミセッテイ</t>
    </rPh>
    <phoneticPr fontId="30"/>
  </si>
  <si>
    <t>未設定</t>
    <rPh sb="0" eb="3">
      <t>ミセッテイ</t>
    </rPh>
    <phoneticPr fontId="19"/>
  </si>
  <si>
    <t>対象分野</t>
    <rPh sb="0" eb="2">
      <t>タイショウ</t>
    </rPh>
    <rPh sb="2" eb="4">
      <t>ブンヤ</t>
    </rPh>
    <phoneticPr fontId="30"/>
  </si>
  <si>
    <t>保育所・幼稚園・認定こども園等</t>
    <rPh sb="0" eb="2">
      <t>ホイク</t>
    </rPh>
    <rPh sb="2" eb="3">
      <t>ショ</t>
    </rPh>
    <rPh sb="4" eb="7">
      <t>ヨウチエン</t>
    </rPh>
    <rPh sb="8" eb="10">
      <t>ニンテイ</t>
    </rPh>
    <rPh sb="13" eb="14">
      <t>エン</t>
    </rPh>
    <rPh sb="14" eb="15">
      <t>トウ</t>
    </rPh>
    <phoneticPr fontId="30"/>
  </si>
  <si>
    <t>障害福祉サービス事業所・施設等</t>
    <rPh sb="0" eb="2">
      <t>ショウガイ</t>
    </rPh>
    <rPh sb="2" eb="4">
      <t>フクシ</t>
    </rPh>
    <rPh sb="8" eb="11">
      <t>ジギョウショ</t>
    </rPh>
    <rPh sb="12" eb="14">
      <t>シセツ</t>
    </rPh>
    <rPh sb="14" eb="15">
      <t>トウ</t>
    </rPh>
    <phoneticPr fontId="30"/>
  </si>
  <si>
    <t>補装具</t>
    <rPh sb="0" eb="3">
      <t>ホソウグ</t>
    </rPh>
    <phoneticPr fontId="30"/>
  </si>
  <si>
    <t>介護サービス事業所・施設等</t>
    <rPh sb="0" eb="2">
      <t>カイゴ</t>
    </rPh>
    <rPh sb="6" eb="9">
      <t>ジギョウショ</t>
    </rPh>
    <rPh sb="10" eb="12">
      <t>シセツ</t>
    </rPh>
    <rPh sb="12" eb="13">
      <t>トウ</t>
    </rPh>
    <phoneticPr fontId="30"/>
  </si>
  <si>
    <t>医療（食材費関係）</t>
    <rPh sb="0" eb="2">
      <t>イリョウ</t>
    </rPh>
    <rPh sb="3" eb="5">
      <t>ショクザイ</t>
    </rPh>
    <rPh sb="5" eb="6">
      <t>ヒ</t>
    </rPh>
    <rPh sb="6" eb="8">
      <t>カンケイ</t>
    </rPh>
    <phoneticPr fontId="30"/>
  </si>
  <si>
    <t>医療（光熱費関係）</t>
    <rPh sb="0" eb="2">
      <t>イリョウ</t>
    </rPh>
    <rPh sb="3" eb="6">
      <t>コウネツヒ</t>
    </rPh>
    <rPh sb="6" eb="8">
      <t>カンケイ</t>
    </rPh>
    <phoneticPr fontId="30"/>
  </si>
  <si>
    <t>農林水産・食品分野</t>
    <rPh sb="0" eb="2">
      <t>ノウリン</t>
    </rPh>
    <rPh sb="2" eb="4">
      <t>スイサン</t>
    </rPh>
    <rPh sb="5" eb="7">
      <t>ショクヒン</t>
    </rPh>
    <rPh sb="7" eb="9">
      <t>ブンヤ</t>
    </rPh>
    <phoneticPr fontId="30"/>
  </si>
  <si>
    <t>特別高圧</t>
    <rPh sb="0" eb="2">
      <t>トクベツ</t>
    </rPh>
    <rPh sb="2" eb="4">
      <t>コウアツ</t>
    </rPh>
    <phoneticPr fontId="30"/>
  </si>
  <si>
    <t>ＬＰガス</t>
    <phoneticPr fontId="30"/>
  </si>
  <si>
    <t>防犯対策</t>
    <rPh sb="0" eb="2">
      <t>ボウハン</t>
    </rPh>
    <rPh sb="2" eb="4">
      <t>タイサク</t>
    </rPh>
    <phoneticPr fontId="30"/>
  </si>
  <si>
    <t>私立学校</t>
    <rPh sb="0" eb="2">
      <t>シリツ</t>
    </rPh>
    <rPh sb="2" eb="4">
      <t>ガッコウ</t>
    </rPh>
    <phoneticPr fontId="30"/>
  </si>
  <si>
    <t>学用品費・実験資材等</t>
    <rPh sb="0" eb="3">
      <t>ガクヨウヒン</t>
    </rPh>
    <rPh sb="3" eb="4">
      <t>ヒ</t>
    </rPh>
    <rPh sb="5" eb="7">
      <t>ジッケン</t>
    </rPh>
    <rPh sb="7" eb="9">
      <t>シザイ</t>
    </rPh>
    <rPh sb="9" eb="10">
      <t>トウ</t>
    </rPh>
    <phoneticPr fontId="30"/>
  </si>
  <si>
    <t>給食</t>
    <rPh sb="0" eb="2">
      <t>キュウショク</t>
    </rPh>
    <phoneticPr fontId="30"/>
  </si>
  <si>
    <t>夫人保護施設等</t>
    <rPh sb="0" eb="2">
      <t>フジン</t>
    </rPh>
    <rPh sb="2" eb="4">
      <t>ホゴ</t>
    </rPh>
    <rPh sb="4" eb="6">
      <t>シセツ</t>
    </rPh>
    <rPh sb="6" eb="7">
      <t>トウ</t>
    </rPh>
    <phoneticPr fontId="30"/>
  </si>
  <si>
    <t>水道事業者</t>
    <rPh sb="0" eb="2">
      <t>スイドウ</t>
    </rPh>
    <rPh sb="2" eb="4">
      <t>ジギョウ</t>
    </rPh>
    <rPh sb="4" eb="5">
      <t>シャ</t>
    </rPh>
    <phoneticPr fontId="30"/>
  </si>
  <si>
    <t>生活衛生関係営業者</t>
    <rPh sb="0" eb="2">
      <t>セイカツ</t>
    </rPh>
    <rPh sb="2" eb="4">
      <t>エイセイ</t>
    </rPh>
    <rPh sb="4" eb="6">
      <t>カンケイ</t>
    </rPh>
    <rPh sb="6" eb="9">
      <t>エイギョウシャ</t>
    </rPh>
    <phoneticPr fontId="30"/>
  </si>
  <si>
    <t>農業集落排水事業者</t>
    <rPh sb="0" eb="2">
      <t>ノウギョウ</t>
    </rPh>
    <rPh sb="2" eb="4">
      <t>シュウラク</t>
    </rPh>
    <rPh sb="4" eb="6">
      <t>ハイスイ</t>
    </rPh>
    <rPh sb="6" eb="9">
      <t>ジギョウシャ</t>
    </rPh>
    <phoneticPr fontId="30"/>
  </si>
  <si>
    <t>漁業集落排水事業者</t>
    <rPh sb="0" eb="2">
      <t>ギョギョウ</t>
    </rPh>
    <rPh sb="2" eb="4">
      <t>シュウラク</t>
    </rPh>
    <rPh sb="4" eb="6">
      <t>ハイスイ</t>
    </rPh>
    <rPh sb="6" eb="9">
      <t>ジギョウシャ</t>
    </rPh>
    <phoneticPr fontId="30"/>
  </si>
  <si>
    <t>下水道事業者</t>
    <rPh sb="0" eb="3">
      <t>ゲスイドウ</t>
    </rPh>
    <rPh sb="3" eb="5">
      <t>ジギョウ</t>
    </rPh>
    <rPh sb="5" eb="6">
      <t>シャ</t>
    </rPh>
    <phoneticPr fontId="30"/>
  </si>
  <si>
    <t>運輸交通・物流・観光事業者</t>
    <rPh sb="0" eb="2">
      <t>ウンユ</t>
    </rPh>
    <rPh sb="2" eb="4">
      <t>コウツウ</t>
    </rPh>
    <rPh sb="5" eb="7">
      <t>ブツリュウ</t>
    </rPh>
    <rPh sb="8" eb="10">
      <t>カンコウ</t>
    </rPh>
    <rPh sb="10" eb="13">
      <t>ジギョウシャ</t>
    </rPh>
    <phoneticPr fontId="30"/>
  </si>
  <si>
    <t>民間委託の運輸</t>
    <rPh sb="0" eb="2">
      <t>ミンカン</t>
    </rPh>
    <rPh sb="2" eb="4">
      <t>イタク</t>
    </rPh>
    <rPh sb="5" eb="7">
      <t>ウンユ</t>
    </rPh>
    <phoneticPr fontId="30"/>
  </si>
  <si>
    <t>分類</t>
    <rPh sb="0" eb="2">
      <t>ブンルイ</t>
    </rPh>
    <phoneticPr fontId="30"/>
  </si>
  <si>
    <t>特に必要な分野における活用を推奨するもの</t>
    <rPh sb="0" eb="1">
      <t>トク</t>
    </rPh>
    <rPh sb="2" eb="4">
      <t>ヒツヨウ</t>
    </rPh>
    <rPh sb="5" eb="7">
      <t>ブンヤ</t>
    </rPh>
    <rPh sb="11" eb="13">
      <t>カツヨウ</t>
    </rPh>
    <rPh sb="14" eb="16">
      <t>スイショウ</t>
    </rPh>
    <phoneticPr fontId="30"/>
  </si>
  <si>
    <t>単に活用の検討を依頼するもの</t>
    <rPh sb="0" eb="1">
      <t>タン</t>
    </rPh>
    <rPh sb="2" eb="4">
      <t>カツヨウ</t>
    </rPh>
    <rPh sb="5" eb="7">
      <t>ケントウ</t>
    </rPh>
    <rPh sb="8" eb="10">
      <t>イライ</t>
    </rPh>
    <phoneticPr fontId="30"/>
  </si>
  <si>
    <t>対象分野に関連しない</t>
    <rPh sb="0" eb="2">
      <t>タイショウ</t>
    </rPh>
    <rPh sb="2" eb="4">
      <t>ブンヤ</t>
    </rPh>
    <rPh sb="5" eb="7">
      <t>カンレン</t>
    </rPh>
    <phoneticPr fontId="30"/>
  </si>
  <si>
    <t>管理番号</t>
    <rPh sb="0" eb="2">
      <t>カンリ</t>
    </rPh>
    <rPh sb="2" eb="4">
      <t>バンゴウ</t>
    </rPh>
    <phoneticPr fontId="30"/>
  </si>
  <si>
    <t>低所得世帯支援_目標</t>
    <rPh sb="0" eb="3">
      <t>テイショトク</t>
    </rPh>
    <rPh sb="3" eb="5">
      <t>セタイ</t>
    </rPh>
    <rPh sb="5" eb="7">
      <t>シエン</t>
    </rPh>
    <rPh sb="8" eb="10">
      <t>モクヒョウ</t>
    </rPh>
    <phoneticPr fontId="19"/>
  </si>
  <si>
    <t>低所得世帯支援_周知方法</t>
    <rPh sb="0" eb="3">
      <t>テイショトク</t>
    </rPh>
    <rPh sb="3" eb="5">
      <t>セタイ</t>
    </rPh>
    <rPh sb="5" eb="7">
      <t>シエン</t>
    </rPh>
    <rPh sb="8" eb="10">
      <t>シュウチ</t>
    </rPh>
    <rPh sb="10" eb="12">
      <t>ホウホウ</t>
    </rPh>
    <phoneticPr fontId="19"/>
  </si>
  <si>
    <t>対象世帯に対して令和5年12月までに支給を開始する</t>
    <rPh sb="0" eb="2">
      <t>タイショウ</t>
    </rPh>
    <rPh sb="2" eb="4">
      <t>セタイ</t>
    </rPh>
    <rPh sb="5" eb="6">
      <t>タイ</t>
    </rPh>
    <rPh sb="8" eb="10">
      <t>レイワ</t>
    </rPh>
    <rPh sb="11" eb="12">
      <t>ネン</t>
    </rPh>
    <rPh sb="14" eb="15">
      <t>ガツ</t>
    </rPh>
    <rPh sb="18" eb="20">
      <t>シキュウ</t>
    </rPh>
    <rPh sb="21" eb="23">
      <t>カイシ</t>
    </rPh>
    <phoneticPr fontId="19"/>
  </si>
  <si>
    <t>対象世帯に対して令和6年1月までに支給を開始する</t>
    <rPh sb="0" eb="2">
      <t>タイショウ</t>
    </rPh>
    <rPh sb="2" eb="4">
      <t>セタイ</t>
    </rPh>
    <rPh sb="5" eb="6">
      <t>タイ</t>
    </rPh>
    <rPh sb="8" eb="10">
      <t>レイワ</t>
    </rPh>
    <rPh sb="11" eb="12">
      <t>ネン</t>
    </rPh>
    <rPh sb="13" eb="14">
      <t>ガツ</t>
    </rPh>
    <rPh sb="17" eb="19">
      <t>シキュウ</t>
    </rPh>
    <rPh sb="20" eb="22">
      <t>カイシ</t>
    </rPh>
    <phoneticPr fontId="19"/>
  </si>
  <si>
    <t>対象世帯に対して令和6年2月までに支給を開始する</t>
    <rPh sb="0" eb="2">
      <t>タイショウ</t>
    </rPh>
    <rPh sb="2" eb="4">
      <t>セタイ</t>
    </rPh>
    <rPh sb="5" eb="6">
      <t>タイ</t>
    </rPh>
    <rPh sb="8" eb="10">
      <t>レイワ</t>
    </rPh>
    <rPh sb="11" eb="12">
      <t>ネン</t>
    </rPh>
    <rPh sb="13" eb="14">
      <t>ガツ</t>
    </rPh>
    <rPh sb="17" eb="19">
      <t>シキュウ</t>
    </rPh>
    <rPh sb="20" eb="22">
      <t>カイシ</t>
    </rPh>
    <phoneticPr fontId="19"/>
  </si>
  <si>
    <t>対象世帯に対して令和6年3月までに支給を開始する</t>
    <rPh sb="0" eb="2">
      <t>タイショウ</t>
    </rPh>
    <rPh sb="2" eb="4">
      <t>セタイ</t>
    </rPh>
    <rPh sb="5" eb="6">
      <t>タイ</t>
    </rPh>
    <rPh sb="8" eb="10">
      <t>レイワ</t>
    </rPh>
    <rPh sb="11" eb="12">
      <t>ネン</t>
    </rPh>
    <rPh sb="13" eb="14">
      <t>ガツ</t>
    </rPh>
    <rPh sb="17" eb="19">
      <t>シキュウ</t>
    </rPh>
    <rPh sb="20" eb="22">
      <t>カイシ</t>
    </rPh>
    <phoneticPr fontId="19"/>
  </si>
  <si>
    <t>ホームページ</t>
    <phoneticPr fontId="19"/>
  </si>
  <si>
    <t>ホームページ等</t>
    <rPh sb="6" eb="7">
      <t>トウ</t>
    </rPh>
    <phoneticPr fontId="19"/>
  </si>
  <si>
    <t>広報誌</t>
    <rPh sb="0" eb="3">
      <t>コウホウシ</t>
    </rPh>
    <phoneticPr fontId="19"/>
  </si>
  <si>
    <t>広報誌等</t>
    <rPh sb="0" eb="3">
      <t>コウホウシ</t>
    </rPh>
    <rPh sb="3" eb="4">
      <t>トウ</t>
    </rPh>
    <phoneticPr fontId="19"/>
  </si>
  <si>
    <t>ホームページ、広報誌</t>
    <rPh sb="7" eb="10">
      <t>コウホウシ</t>
    </rPh>
    <phoneticPr fontId="19"/>
  </si>
  <si>
    <t>ホームページ、広報誌等</t>
    <rPh sb="7" eb="10">
      <t>コウホウシ</t>
    </rPh>
    <rPh sb="10" eb="11">
      <t>トウ</t>
    </rPh>
    <phoneticPr fontId="19"/>
  </si>
  <si>
    <t>システムチェック欄</t>
    <rPh sb="8" eb="9">
      <t>ラン</t>
    </rPh>
    <phoneticPr fontId="30"/>
  </si>
  <si>
    <t>判定</t>
    <rPh sb="0" eb="2">
      <t>ハンテイ</t>
    </rPh>
    <phoneticPr fontId="30"/>
  </si>
  <si>
    <t>事務費と事務費の内訳における合計が一致している。</t>
    <phoneticPr fontId="30"/>
  </si>
  <si>
    <t>事業始期・終期の比較</t>
    <rPh sb="0" eb="2">
      <t>ジギョウ</t>
    </rPh>
    <rPh sb="2" eb="4">
      <t>シキ</t>
    </rPh>
    <rPh sb="5" eb="7">
      <t>シュウキ</t>
    </rPh>
    <rPh sb="8" eb="10">
      <t>ヒカク</t>
    </rPh>
    <phoneticPr fontId="30"/>
  </si>
  <si>
    <t>エラー項目</t>
    <rPh sb="3" eb="5">
      <t>コウモク</t>
    </rPh>
    <phoneticPr fontId="30"/>
  </si>
  <si>
    <t>【単価の内訳】</t>
    <rPh sb="1" eb="3">
      <t>タンカ</t>
    </rPh>
    <rPh sb="4" eb="6">
      <t>ウチワケ</t>
    </rPh>
    <phoneticPr fontId="30"/>
  </si>
  <si>
    <t>電子ポイント</t>
    <rPh sb="0" eb="2">
      <t>デンシ</t>
    </rPh>
    <phoneticPr fontId="30"/>
  </si>
  <si>
    <t>単価の内訳を記入している</t>
    <rPh sb="0" eb="2">
      <t>タンカ</t>
    </rPh>
    <rPh sb="3" eb="5">
      <t>ウチワケ</t>
    </rPh>
    <rPh sb="6" eb="8">
      <t>キニュウ</t>
    </rPh>
    <phoneticPr fontId="30"/>
  </si>
  <si>
    <t>成果目標を入力している</t>
    <rPh sb="0" eb="2">
      <t>セイカ</t>
    </rPh>
    <rPh sb="2" eb="4">
      <t>モクヒョウ</t>
    </rPh>
    <rPh sb="5" eb="7">
      <t>ニュウリョク</t>
    </rPh>
    <phoneticPr fontId="30"/>
  </si>
  <si>
    <t>B11,B12,D11を入力している</t>
    <rPh sb="12" eb="14">
      <t>ニュウリョク</t>
    </rPh>
    <phoneticPr fontId="30"/>
  </si>
  <si>
    <t>B9～F9を入力している</t>
    <rPh sb="6" eb="8">
      <t>ニュウリョク</t>
    </rPh>
    <phoneticPr fontId="30"/>
  </si>
  <si>
    <t>交付対象事業の名称を入力している</t>
    <rPh sb="0" eb="2">
      <t>コウフ</t>
    </rPh>
    <rPh sb="2" eb="4">
      <t>タイショウ</t>
    </rPh>
    <rPh sb="4" eb="6">
      <t>ジギョウ</t>
    </rPh>
    <rPh sb="7" eb="9">
      <t>メイショウ</t>
    </rPh>
    <rPh sb="10" eb="12">
      <t>ニュウリョク</t>
    </rPh>
    <phoneticPr fontId="30"/>
  </si>
  <si>
    <t>既配分額
国のR5補正予算分（推奨事業メニュー分）　交付限度額①</t>
    <rPh sb="0" eb="1">
      <t>キ</t>
    </rPh>
    <rPh sb="1" eb="3">
      <t>ハイブン</t>
    </rPh>
    <rPh sb="3" eb="4">
      <t>ガク</t>
    </rPh>
    <rPh sb="15" eb="17">
      <t>スイショウ</t>
    </rPh>
    <rPh sb="17" eb="19">
      <t>ジギョウ</t>
    </rPh>
    <rPh sb="23" eb="24">
      <t>ブン</t>
    </rPh>
    <phoneticPr fontId="19"/>
  </si>
  <si>
    <t>今回配分予定額
国のR5補正予算分（推奨事業メニュー分）　交付限度額①</t>
    <rPh sb="0" eb="2">
      <t>コンカイ</t>
    </rPh>
    <rPh sb="2" eb="4">
      <t>ハイブン</t>
    </rPh>
    <rPh sb="4" eb="6">
      <t>ヨテイ</t>
    </rPh>
    <rPh sb="6" eb="7">
      <t>ガク</t>
    </rPh>
    <rPh sb="18" eb="20">
      <t>スイショウ</t>
    </rPh>
    <rPh sb="20" eb="22">
      <t>ジギョウ</t>
    </rPh>
    <rPh sb="26" eb="27">
      <t>ブン</t>
    </rPh>
    <phoneticPr fontId="19"/>
  </si>
  <si>
    <t>配分予定額計
国のR5補正予算分（推奨事業メニュー分）　交付限度額①</t>
    <rPh sb="0" eb="2">
      <t>ハイブン</t>
    </rPh>
    <rPh sb="2" eb="4">
      <t>ヨテイ</t>
    </rPh>
    <rPh sb="4" eb="5">
      <t>ガク</t>
    </rPh>
    <rPh sb="5" eb="6">
      <t>ケイ</t>
    </rPh>
    <rPh sb="17" eb="19">
      <t>スイショウ</t>
    </rPh>
    <rPh sb="19" eb="21">
      <t>ジギョウ</t>
    </rPh>
    <rPh sb="25" eb="26">
      <t>ブン</t>
    </rPh>
    <phoneticPr fontId="31"/>
  </si>
  <si>
    <t>国のR5補正予算分（推奨事業メニュー分）　交付限度額①</t>
    <rPh sb="10" eb="12">
      <t>スイショウ</t>
    </rPh>
    <rPh sb="12" eb="14">
      <t>ジギョウ</t>
    </rPh>
    <rPh sb="18" eb="19">
      <t>ブン</t>
    </rPh>
    <phoneticPr fontId="30"/>
  </si>
  <si>
    <t>備考1
(●●に定義されている対象分野)</t>
    <rPh sb="0" eb="2">
      <t>ビコウ</t>
    </rPh>
    <rPh sb="8" eb="10">
      <t>テイギ</t>
    </rPh>
    <rPh sb="15" eb="17">
      <t>タイショウ</t>
    </rPh>
    <rPh sb="17" eb="19">
      <t>ブンヤ</t>
    </rPh>
    <phoneticPr fontId="30"/>
  </si>
  <si>
    <t>備考2</t>
    <rPh sb="0" eb="2">
      <t>ビコウ</t>
    </rPh>
    <phoneticPr fontId="19"/>
  </si>
  <si>
    <t>参考資料</t>
    <rPh sb="0" eb="2">
      <t>サンコウ</t>
    </rPh>
    <rPh sb="2" eb="4">
      <t>シリョウ</t>
    </rPh>
    <phoneticPr fontId="30"/>
  </si>
  <si>
    <t>未入力確認</t>
    <rPh sb="0" eb="3">
      <t>ミニュウリョク</t>
    </rPh>
    <rPh sb="3" eb="5">
      <t>カクニン</t>
    </rPh>
    <phoneticPr fontId="30"/>
  </si>
  <si>
    <t>一部入力があるのに「提出できない理由」を記載していない。</t>
    <rPh sb="0" eb="2">
      <t>イチブ</t>
    </rPh>
    <rPh sb="2" eb="4">
      <t>ニュウリョク</t>
    </rPh>
    <rPh sb="10" eb="12">
      <t>テイシュツ</t>
    </rPh>
    <rPh sb="16" eb="18">
      <t>リユウ</t>
    </rPh>
    <rPh sb="20" eb="22">
      <t>キサイ</t>
    </rPh>
    <phoneticPr fontId="30"/>
  </si>
  <si>
    <t>入力がない場合に、「提出できない理由」を記載している。</t>
    <rPh sb="0" eb="2">
      <t>ニュウリョク</t>
    </rPh>
    <rPh sb="5" eb="7">
      <t>バアイ</t>
    </rPh>
    <rPh sb="10" eb="12">
      <t>テイシュツ</t>
    </rPh>
    <rPh sb="16" eb="18">
      <t>リユウ</t>
    </rPh>
    <rPh sb="20" eb="22">
      <t>キサイ</t>
    </rPh>
    <phoneticPr fontId="30"/>
  </si>
  <si>
    <t>エラー（E列選択漏れ）</t>
    <rPh sb="5" eb="6">
      <t>レツ</t>
    </rPh>
    <rPh sb="6" eb="8">
      <t>センタク</t>
    </rPh>
    <rPh sb="8" eb="9">
      <t>モ</t>
    </rPh>
    <phoneticPr fontId="19"/>
  </si>
  <si>
    <t>エラー（H列選択漏れ）</t>
    <phoneticPr fontId="19"/>
  </si>
  <si>
    <t>エラー（I列入力漏れ）</t>
    <rPh sb="5" eb="6">
      <t>レツ</t>
    </rPh>
    <rPh sb="6" eb="8">
      <t>ニュウリョク</t>
    </rPh>
    <rPh sb="8" eb="9">
      <t>モ</t>
    </rPh>
    <phoneticPr fontId="19"/>
  </si>
  <si>
    <t>エラー（J列選択漏れ）</t>
    <rPh sb="5" eb="6">
      <t>レツ</t>
    </rPh>
    <rPh sb="6" eb="8">
      <t>センタク</t>
    </rPh>
    <rPh sb="8" eb="9">
      <t>モ</t>
    </rPh>
    <phoneticPr fontId="19"/>
  </si>
  <si>
    <t>エラー（K列選択漏れ）</t>
    <phoneticPr fontId="19"/>
  </si>
  <si>
    <t>エラー（L列選択漏れ）</t>
    <phoneticPr fontId="19"/>
  </si>
  <si>
    <t>エラー（⑨を選択しているのに理由なし）</t>
    <rPh sb="6" eb="8">
      <t>センタク</t>
    </rPh>
    <rPh sb="14" eb="16">
      <t>リユウ</t>
    </rPh>
    <phoneticPr fontId="19"/>
  </si>
  <si>
    <t>エラー（⑨ではないのに理由有り）</t>
    <rPh sb="11" eb="13">
      <t>リユウ</t>
    </rPh>
    <rPh sb="13" eb="14">
      <t>ア</t>
    </rPh>
    <phoneticPr fontId="19"/>
  </si>
  <si>
    <t>エラー（P列（B1）入力関連）</t>
    <rPh sb="10" eb="12">
      <t>ニュウリョク</t>
    </rPh>
    <rPh sb="12" eb="14">
      <t>カンレン</t>
    </rPh>
    <phoneticPr fontId="30"/>
  </si>
  <si>
    <t>エラー（交付対象経費0）</t>
    <phoneticPr fontId="30"/>
  </si>
  <si>
    <t>エラー（交付対象経費に小数点以下の数値）</t>
    <phoneticPr fontId="30"/>
  </si>
  <si>
    <t>予備２</t>
    <rPh sb="0" eb="2">
      <t>ヨビ</t>
    </rPh>
    <phoneticPr fontId="30"/>
  </si>
  <si>
    <t>予備３</t>
    <rPh sb="0" eb="2">
      <t>ヨビ</t>
    </rPh>
    <phoneticPr fontId="30"/>
  </si>
  <si>
    <t>予備４</t>
    <rPh sb="0" eb="2">
      <t>ヨビ</t>
    </rPh>
    <phoneticPr fontId="30"/>
  </si>
  <si>
    <t>予備５</t>
    <rPh sb="0" eb="2">
      <t>ヨビ</t>
    </rPh>
    <phoneticPr fontId="30"/>
  </si>
  <si>
    <t>エラー（事業始期選択漏れ）</t>
    <phoneticPr fontId="30"/>
  </si>
  <si>
    <t>エラー（事業終期選択漏れ）</t>
    <rPh sb="6" eb="8">
      <t>シュウキ</t>
    </rPh>
    <phoneticPr fontId="30"/>
  </si>
  <si>
    <t>エラー（事業終期想定外）</t>
    <rPh sb="8" eb="11">
      <t>ソウテイガイ</t>
    </rPh>
    <phoneticPr fontId="30"/>
  </si>
  <si>
    <t>エラー（事業始期・終期比較）</t>
    <phoneticPr fontId="30"/>
  </si>
  <si>
    <t>予備７</t>
    <rPh sb="0" eb="2">
      <t>ヨビ</t>
    </rPh>
    <phoneticPr fontId="30"/>
  </si>
  <si>
    <t>予備１１</t>
    <rPh sb="0" eb="2">
      <t>ヨビ</t>
    </rPh>
    <phoneticPr fontId="19"/>
  </si>
  <si>
    <t>エラー（プルダウン外の入力）</t>
    <rPh sb="9" eb="10">
      <t>ガイ</t>
    </rPh>
    <rPh sb="11" eb="13">
      <t>ニュウリョク</t>
    </rPh>
    <phoneticPr fontId="30"/>
  </si>
  <si>
    <t>備考3</t>
    <rPh sb="0" eb="2">
      <t>ビコウ</t>
    </rPh>
    <phoneticPr fontId="30"/>
  </si>
  <si>
    <t xml:space="preserve">
事務連絡に定める基金の要件イ、ロの別</t>
    <phoneticPr fontId="30"/>
  </si>
  <si>
    <t>事務連絡に定めるロに該当する事情</t>
    <rPh sb="0" eb="2">
      <t>ジム</t>
    </rPh>
    <rPh sb="2" eb="4">
      <t>レンラク</t>
    </rPh>
    <rPh sb="5" eb="6">
      <t>サダ</t>
    </rPh>
    <rPh sb="10" eb="12">
      <t>ガイトウ</t>
    </rPh>
    <rPh sb="14" eb="16">
      <t>ジジョウ</t>
    </rPh>
    <phoneticPr fontId="19"/>
  </si>
  <si>
    <t>判定</t>
    <rPh sb="0" eb="2">
      <t>ハンテイ</t>
    </rPh>
    <phoneticPr fontId="30"/>
  </si>
  <si>
    <t>令和５年度　物価高騰対応重点支援地方創生臨時交付金実施計画【基金調べ】</t>
    <phoneticPr fontId="19"/>
  </si>
  <si>
    <t>実施計画の様式は、最新のものか（実施計画タイトルが「令和５年度　物価高騰対応重点支援地方創生臨時交付金実施計画」になっているか）</t>
    <rPh sb="0" eb="2">
      <t>ジッシ</t>
    </rPh>
    <rPh sb="2" eb="4">
      <t>ケイカク</t>
    </rPh>
    <rPh sb="5" eb="7">
      <t>ヨウシキ</t>
    </rPh>
    <rPh sb="9" eb="11">
      <t>サイシン</t>
    </rPh>
    <rPh sb="16" eb="18">
      <t>ジッシ</t>
    </rPh>
    <rPh sb="18" eb="20">
      <t>ケイカク</t>
    </rPh>
    <phoneticPr fontId="30"/>
  </si>
  <si>
    <t>令和５年度　物価高騰対応重点支援地方創生臨時交付金実施計画　チェックリスト</t>
    <phoneticPr fontId="30"/>
  </si>
  <si>
    <t>令和５年度　物価高騰対応重点支援地方創生臨時交付金実施計画
別表１（住民税均等割非課税世帯）</t>
    <rPh sb="6" eb="8">
      <t>ブッカ</t>
    </rPh>
    <rPh sb="8" eb="10">
      <t>コウトウ</t>
    </rPh>
    <rPh sb="10" eb="12">
      <t>タイオウ</t>
    </rPh>
    <rPh sb="12" eb="14">
      <t>ジュウテン</t>
    </rPh>
    <rPh sb="14" eb="16">
      <t>シエン</t>
    </rPh>
    <rPh sb="16" eb="18">
      <t>チホウ</t>
    </rPh>
    <rPh sb="18" eb="20">
      <t>ソウセイ</t>
    </rPh>
    <rPh sb="20" eb="22">
      <t>リンジ</t>
    </rPh>
    <rPh sb="22" eb="25">
      <t>コウフキン</t>
    </rPh>
    <rPh sb="25" eb="27">
      <t>ジッシ</t>
    </rPh>
    <rPh sb="27" eb="29">
      <t>ケイカク</t>
    </rPh>
    <rPh sb="30" eb="32">
      <t>ベッピョウ</t>
    </rPh>
    <phoneticPr fontId="30"/>
  </si>
  <si>
    <t>各事業について、実施の確実性が十分に見込まれるものであるか、またエネルギー・食料品価格等の物価高騰の影響を受けた生活者や事業者の支援を主たる目的とする事業であって交付金による支援の効果が当該生活者や事業者に直接的に及ぶ事業として整理されているか</t>
    <rPh sb="38" eb="41">
      <t>ショクリョウヒン</t>
    </rPh>
    <rPh sb="41" eb="43">
      <t>カカク</t>
    </rPh>
    <rPh sb="43" eb="44">
      <t>トウ</t>
    </rPh>
    <rPh sb="45" eb="47">
      <t>ブッカ</t>
    </rPh>
    <rPh sb="47" eb="49">
      <t>コウトウ</t>
    </rPh>
    <rPh sb="50" eb="52">
      <t>エイキョウ</t>
    </rPh>
    <rPh sb="53" eb="54">
      <t>ウ</t>
    </rPh>
    <rPh sb="56" eb="59">
      <t>セイカツシャ</t>
    </rPh>
    <rPh sb="60" eb="63">
      <t>ジギョウシャ</t>
    </rPh>
    <rPh sb="64" eb="66">
      <t>シエン</t>
    </rPh>
    <rPh sb="67" eb="68">
      <t>シュ</t>
    </rPh>
    <rPh sb="70" eb="72">
      <t>モクテキ</t>
    </rPh>
    <rPh sb="75" eb="77">
      <t>ジギョウ</t>
    </rPh>
    <rPh sb="81" eb="84">
      <t>コウフキン</t>
    </rPh>
    <rPh sb="87" eb="89">
      <t>シエン</t>
    </rPh>
    <rPh sb="90" eb="92">
      <t>コウカ</t>
    </rPh>
    <rPh sb="93" eb="95">
      <t>トウガイ</t>
    </rPh>
    <rPh sb="95" eb="98">
      <t>セイカツシャ</t>
    </rPh>
    <rPh sb="99" eb="102">
      <t>ジギョウシャ</t>
    </rPh>
    <rPh sb="103" eb="106">
      <t>チョクセツテキ</t>
    </rPh>
    <rPh sb="107" eb="108">
      <t>オヨ</t>
    </rPh>
    <rPh sb="109" eb="111">
      <t>ジギョウ</t>
    </rPh>
    <phoneticPr fontId="30"/>
  </si>
  <si>
    <t>このファイルを破壊していない。（パスワードを解除しての操作や、書式の貼り付けによる条件付書式の変更をしていない。）</t>
    <rPh sb="7" eb="9">
      <t>ハカイ</t>
    </rPh>
    <rPh sb="22" eb="24">
      <t>カイジョ</t>
    </rPh>
    <rPh sb="27" eb="29">
      <t>ソウサ</t>
    </rPh>
    <rPh sb="31" eb="33">
      <t>ショシキ</t>
    </rPh>
    <rPh sb="34" eb="35">
      <t>ハ</t>
    </rPh>
    <rPh sb="36" eb="37">
      <t>ツ</t>
    </rPh>
    <rPh sb="41" eb="44">
      <t>ジョウケンツキ</t>
    </rPh>
    <rPh sb="44" eb="46">
      <t>ショシキ</t>
    </rPh>
    <rPh sb="47" eb="49">
      <t>ヘンコウ</t>
    </rPh>
    <phoneticPr fontId="30"/>
  </si>
  <si>
    <t>地方公共団体の職員の人件費（物価高騰対応のための体制拡充等に必要となるもの（任期の定めのない常勤職員の給料分を除く）を除く）</t>
    <rPh sb="0" eb="2">
      <t>チホウ</t>
    </rPh>
    <rPh sb="2" eb="4">
      <t>コウキョウ</t>
    </rPh>
    <rPh sb="4" eb="6">
      <t>ダンタイ</t>
    </rPh>
    <rPh sb="14" eb="16">
      <t>ブッカ</t>
    </rPh>
    <rPh sb="16" eb="18">
      <t>コウトウ</t>
    </rPh>
    <rPh sb="18" eb="20">
      <t>タイオウ</t>
    </rPh>
    <rPh sb="24" eb="26">
      <t>タイセイ</t>
    </rPh>
    <rPh sb="26" eb="28">
      <t>カクジュウ</t>
    </rPh>
    <rPh sb="28" eb="29">
      <t>トウ</t>
    </rPh>
    <rPh sb="30" eb="32">
      <t>ヒツヨウ</t>
    </rPh>
    <rPh sb="38" eb="40">
      <t>ニンキ</t>
    </rPh>
    <rPh sb="41" eb="42">
      <t>サダ</t>
    </rPh>
    <rPh sb="46" eb="48">
      <t>ジョウキン</t>
    </rPh>
    <rPh sb="48" eb="50">
      <t>ショクイン</t>
    </rPh>
    <rPh sb="51" eb="53">
      <t>キュウリョウ</t>
    </rPh>
    <rPh sb="53" eb="54">
      <t>ブン</t>
    </rPh>
    <rPh sb="55" eb="56">
      <t>ノゾ</t>
    </rPh>
    <rPh sb="59" eb="60">
      <t>ノゾ</t>
    </rPh>
    <phoneticPr fontId="19"/>
  </si>
  <si>
    <t>物価高騰対応と関連しない施設の整備自体を主目的とするもの
物価高騰への対応と関連しないインフラ整備等のハード事業に係る費用</t>
    <rPh sb="0" eb="2">
      <t>ブッカ</t>
    </rPh>
    <rPh sb="2" eb="4">
      <t>コウトウ</t>
    </rPh>
    <rPh sb="4" eb="6">
      <t>タイオウ</t>
    </rPh>
    <rPh sb="7" eb="9">
      <t>カンレン</t>
    </rPh>
    <rPh sb="12" eb="14">
      <t>シセツ</t>
    </rPh>
    <rPh sb="15" eb="17">
      <t>セイビ</t>
    </rPh>
    <rPh sb="17" eb="19">
      <t>ジタイ</t>
    </rPh>
    <rPh sb="20" eb="23">
      <t>シュモクテキ</t>
    </rPh>
    <rPh sb="29" eb="31">
      <t>ブッカ</t>
    </rPh>
    <rPh sb="31" eb="33">
      <t>コウトウ</t>
    </rPh>
    <rPh sb="35" eb="37">
      <t>タイオウ</t>
    </rPh>
    <rPh sb="38" eb="40">
      <t>カンレン</t>
    </rPh>
    <rPh sb="47" eb="49">
      <t>セイビ</t>
    </rPh>
    <rPh sb="49" eb="50">
      <t>トウ</t>
    </rPh>
    <rPh sb="54" eb="56">
      <t>ジギョウ</t>
    </rPh>
    <rPh sb="57" eb="58">
      <t>カカ</t>
    </rPh>
    <rPh sb="59" eb="61">
      <t>ヒヨウ</t>
    </rPh>
    <phoneticPr fontId="19"/>
  </si>
  <si>
    <t>要件を満たさない基金への積立金</t>
    <rPh sb="0" eb="2">
      <t>ヨウケン</t>
    </rPh>
    <rPh sb="3" eb="4">
      <t>ミ</t>
    </rPh>
    <rPh sb="8" eb="10">
      <t>キキン</t>
    </rPh>
    <rPh sb="12" eb="13">
      <t>ツ</t>
    </rPh>
    <rPh sb="13" eb="14">
      <t>タ</t>
    </rPh>
    <rPh sb="14" eb="15">
      <t>キン</t>
    </rPh>
    <phoneticPr fontId="19"/>
  </si>
  <si>
    <t>全世帯に対して現金を給付する事業に本交付金を充当していない。</t>
    <rPh sb="0" eb="3">
      <t>ゼンセタイ</t>
    </rPh>
    <rPh sb="4" eb="5">
      <t>タイ</t>
    </rPh>
    <rPh sb="7" eb="9">
      <t>ゲンキン</t>
    </rPh>
    <rPh sb="10" eb="12">
      <t>キュウフ</t>
    </rPh>
    <rPh sb="14" eb="16">
      <t>ジギョウ</t>
    </rPh>
    <rPh sb="17" eb="18">
      <t>ホン</t>
    </rPh>
    <rPh sb="18" eb="21">
      <t>コウフキン</t>
    </rPh>
    <rPh sb="22" eb="24">
      <t>ジュウトウ</t>
    </rPh>
    <phoneticPr fontId="30"/>
  </si>
  <si>
    <t>F列（地方単独事業）に「○」が無いのに、他の項目が記載されていないか</t>
    <rPh sb="1" eb="2">
      <t>レツ</t>
    </rPh>
    <rPh sb="3" eb="5">
      <t>チホウ</t>
    </rPh>
    <rPh sb="5" eb="7">
      <t>タンドク</t>
    </rPh>
    <rPh sb="7" eb="9">
      <t>ジギョウ</t>
    </rPh>
    <rPh sb="15" eb="16">
      <t>ナ</t>
    </rPh>
    <rPh sb="20" eb="21">
      <t>ホカ</t>
    </rPh>
    <rPh sb="22" eb="24">
      <t>コウモク</t>
    </rPh>
    <rPh sb="25" eb="27">
      <t>キサイ</t>
    </rPh>
    <phoneticPr fontId="30"/>
  </si>
  <si>
    <t>国の予算年度が入力されているか</t>
    <rPh sb="0" eb="1">
      <t>クニ</t>
    </rPh>
    <rPh sb="2" eb="4">
      <t>ヨサン</t>
    </rPh>
    <rPh sb="4" eb="6">
      <t>ネンド</t>
    </rPh>
    <rPh sb="7" eb="9">
      <t>ニュウリョク</t>
    </rPh>
    <phoneticPr fontId="30"/>
  </si>
  <si>
    <t>エネルギー・食料品価格等の物価高騰の影響を受けた生活者等に対して事業の効果が直接及ぶことを確認し、「○」を選択しているか</t>
    <rPh sb="45" eb="47">
      <t>カクニン</t>
    </rPh>
    <rPh sb="53" eb="55">
      <t>センタク</t>
    </rPh>
    <phoneticPr fontId="30"/>
  </si>
  <si>
    <t>臨時の措置であることが分かる名称であることを確認し、「○」を選択しているか</t>
    <rPh sb="22" eb="24">
      <t>カクニン</t>
    </rPh>
    <rPh sb="30" eb="32">
      <t>センタク</t>
    </rPh>
    <phoneticPr fontId="30"/>
  </si>
  <si>
    <t>経済対策との関係が入力されているか</t>
    <rPh sb="9" eb="11">
      <t>ニュウリョク</t>
    </rPh>
    <phoneticPr fontId="30"/>
  </si>
  <si>
    <t>対象外経費に臨時交付金を充当していないことを確認し、「○」を選択しているか</t>
    <rPh sb="0" eb="2">
      <t>タイショウ</t>
    </rPh>
    <rPh sb="2" eb="3">
      <t>ガイ</t>
    </rPh>
    <rPh sb="3" eb="5">
      <t>ケイヒ</t>
    </rPh>
    <rPh sb="6" eb="8">
      <t>リンジ</t>
    </rPh>
    <rPh sb="8" eb="11">
      <t>コウフキン</t>
    </rPh>
    <rPh sb="12" eb="14">
      <t>ジュウトウ</t>
    </rPh>
    <rPh sb="22" eb="24">
      <t>カクニン</t>
    </rPh>
    <rPh sb="30" eb="32">
      <t>センタク</t>
    </rPh>
    <phoneticPr fontId="30"/>
  </si>
  <si>
    <t>推奨事業メニューの選択漏れがないか
ただし、No.1～No.3の事業については、記入要領等に示しているとおり記載している</t>
    <rPh sb="0" eb="2">
      <t>スイショウ</t>
    </rPh>
    <rPh sb="2" eb="4">
      <t>ジギョウ</t>
    </rPh>
    <rPh sb="9" eb="11">
      <t>センタク</t>
    </rPh>
    <rPh sb="11" eb="12">
      <t>モ</t>
    </rPh>
    <rPh sb="32" eb="34">
      <t>ジギョウ</t>
    </rPh>
    <phoneticPr fontId="30"/>
  </si>
  <si>
    <t>推奨事業メニュー</t>
    <rPh sb="0" eb="2">
      <t>スイショウ</t>
    </rPh>
    <rPh sb="2" eb="4">
      <t>ジギョウ</t>
    </rPh>
    <phoneticPr fontId="30"/>
  </si>
  <si>
    <t>推奨事業メニュー⑨推奨事業メニューよりも更に効果があると考える支援を選択した事業について、その理由を記載している</t>
    <rPh sb="0" eb="2">
      <t>スイショウ</t>
    </rPh>
    <rPh sb="2" eb="4">
      <t>ジギョウ</t>
    </rPh>
    <rPh sb="9" eb="11">
      <t>スイショウ</t>
    </rPh>
    <rPh sb="34" eb="36">
      <t>センタク</t>
    </rPh>
    <rPh sb="38" eb="40">
      <t>ジギョウ</t>
    </rPh>
    <rPh sb="47" eb="49">
      <t>リユウ</t>
    </rPh>
    <rPh sb="50" eb="52">
      <t>キサイ</t>
    </rPh>
    <phoneticPr fontId="30"/>
  </si>
  <si>
    <t>推奨事業メニュー⑨以外を選択しているのに、理由を記載していないか</t>
    <rPh sb="9" eb="11">
      <t>イガイ</t>
    </rPh>
    <rPh sb="12" eb="14">
      <t>センタク</t>
    </rPh>
    <rPh sb="21" eb="23">
      <t>リユウ</t>
    </rPh>
    <rPh sb="24" eb="26">
      <t>キサイ</t>
    </rPh>
    <phoneticPr fontId="30"/>
  </si>
  <si>
    <t>交付対象経費が「0千円」になっていない</t>
    <rPh sb="0" eb="2">
      <t>コウフ</t>
    </rPh>
    <rPh sb="2" eb="4">
      <t>タイショウ</t>
    </rPh>
    <rPh sb="4" eb="6">
      <t>ケイヒ</t>
    </rPh>
    <rPh sb="9" eb="10">
      <t>セン</t>
    </rPh>
    <rPh sb="10" eb="11">
      <t>エン</t>
    </rPh>
    <phoneticPr fontId="30"/>
  </si>
  <si>
    <t>交付対象経費に小数点以下の数値が含まれていない</t>
    <rPh sb="16" eb="17">
      <t>フク</t>
    </rPh>
    <phoneticPr fontId="30"/>
  </si>
  <si>
    <t>事業名称が入力されているか</t>
    <rPh sb="0" eb="2">
      <t>ジギョウ</t>
    </rPh>
    <rPh sb="2" eb="4">
      <t>メイショウ</t>
    </rPh>
    <rPh sb="5" eb="7">
      <t>ニュウリョク</t>
    </rPh>
    <phoneticPr fontId="30"/>
  </si>
  <si>
    <t>事業の終期が入力されているか</t>
    <rPh sb="6" eb="8">
      <t>ニュウリョク</t>
    </rPh>
    <phoneticPr fontId="19"/>
  </si>
  <si>
    <t>事業の始期が入力されているか</t>
    <rPh sb="6" eb="8">
      <t>ニュウリョク</t>
    </rPh>
    <phoneticPr fontId="19"/>
  </si>
  <si>
    <t>事業終期で想定外の入力を選択していない</t>
    <rPh sb="0" eb="2">
      <t>ジギョウ</t>
    </rPh>
    <rPh sb="2" eb="4">
      <t>シュウキ</t>
    </rPh>
    <rPh sb="5" eb="7">
      <t>ソウテイ</t>
    </rPh>
    <rPh sb="7" eb="8">
      <t>ガイ</t>
    </rPh>
    <rPh sb="9" eb="11">
      <t>ニュウリョク</t>
    </rPh>
    <rPh sb="12" eb="14">
      <t>センタク</t>
    </rPh>
    <phoneticPr fontId="30"/>
  </si>
  <si>
    <t>予算区分が選択されているか</t>
    <rPh sb="5" eb="7">
      <t>センタク</t>
    </rPh>
    <phoneticPr fontId="30"/>
  </si>
  <si>
    <t>事業概要が記載されているか</t>
    <rPh sb="0" eb="2">
      <t>ジギョウ</t>
    </rPh>
    <rPh sb="2" eb="4">
      <t>ガイヨウ</t>
    </rPh>
    <rPh sb="5" eb="7">
      <t>キサイ</t>
    </rPh>
    <phoneticPr fontId="30"/>
  </si>
  <si>
    <r>
      <t>（基金調べについて）</t>
    </r>
    <r>
      <rPr>
        <sz val="14"/>
        <rFont val="ＭＳ Ｐゴシック"/>
        <family val="3"/>
        <charset val="128"/>
      </rPr>
      <t>令和５年度末までに事業着手する事業が記載されているか、また、基金の要件②イに該当する事業については、取崩終期が令和10年度末まで、②ロに該当する事業については令和７年度末までとなっているか
※基金事業を記載していない場合は、上記に関係なく「○」を選択してください。</t>
    </r>
    <rPh sb="1" eb="3">
      <t>キキン</t>
    </rPh>
    <rPh sb="3" eb="4">
      <t>シラ</t>
    </rPh>
    <rPh sb="10" eb="12">
      <t>レイワ</t>
    </rPh>
    <rPh sb="13" eb="16">
      <t>ネンドマツ</t>
    </rPh>
    <rPh sb="19" eb="21">
      <t>ジギョウ</t>
    </rPh>
    <rPh sb="21" eb="23">
      <t>チャクシュ</t>
    </rPh>
    <rPh sb="25" eb="27">
      <t>ジギョウ</t>
    </rPh>
    <rPh sb="28" eb="30">
      <t>キサイ</t>
    </rPh>
    <rPh sb="40" eb="42">
      <t>キキン</t>
    </rPh>
    <rPh sb="43" eb="45">
      <t>ヨウケン</t>
    </rPh>
    <rPh sb="48" eb="50">
      <t>ガイトウ</t>
    </rPh>
    <rPh sb="52" eb="54">
      <t>ジギョウ</t>
    </rPh>
    <rPh sb="65" eb="67">
      <t>レイワ</t>
    </rPh>
    <rPh sb="69" eb="72">
      <t>ネンドマツ</t>
    </rPh>
    <rPh sb="78" eb="80">
      <t>ガイトウ</t>
    </rPh>
    <rPh sb="82" eb="84">
      <t>ジギョウ</t>
    </rPh>
    <rPh sb="89" eb="91">
      <t>レイワ</t>
    </rPh>
    <rPh sb="92" eb="95">
      <t>ネンドマツ</t>
    </rPh>
    <rPh sb="106" eb="108">
      <t>キキン</t>
    </rPh>
    <rPh sb="108" eb="110">
      <t>ジギョウ</t>
    </rPh>
    <rPh sb="111" eb="113">
      <t>キサイ</t>
    </rPh>
    <rPh sb="118" eb="120">
      <t>バアイ</t>
    </rPh>
    <rPh sb="122" eb="124">
      <t>ジョウキ</t>
    </rPh>
    <rPh sb="125" eb="127">
      <t>カンケイ</t>
    </rPh>
    <rPh sb="133" eb="135">
      <t>センタク</t>
    </rPh>
    <phoneticPr fontId="19"/>
  </si>
  <si>
    <t>エラー（総事業費）</t>
    <rPh sb="4" eb="7">
      <t>ソウジギョウ</t>
    </rPh>
    <phoneticPr fontId="30"/>
  </si>
  <si>
    <t>コピー＆ペーストやオートフィル機能により、プルダウンより選択する項目について、選択肢外の記載がされていないか</t>
    <rPh sb="15" eb="17">
      <t>キノウ</t>
    </rPh>
    <rPh sb="28" eb="30">
      <t>センタク</t>
    </rPh>
    <rPh sb="32" eb="34">
      <t>コウモク</t>
    </rPh>
    <rPh sb="39" eb="42">
      <t>センタクシ</t>
    </rPh>
    <rPh sb="42" eb="43">
      <t>ガイ</t>
    </rPh>
    <rPh sb="44" eb="46">
      <t>キサイ</t>
    </rPh>
    <phoneticPr fontId="30"/>
  </si>
  <si>
    <t>別表１（住民税均等割非課税世帯）が正しく入力されている</t>
    <rPh sb="17" eb="18">
      <t>タダ</t>
    </rPh>
    <rPh sb="20" eb="22">
      <t>ニュウリョク</t>
    </rPh>
    <phoneticPr fontId="30"/>
  </si>
  <si>
    <t>フィルターで絞り込みがなされていないか</t>
    <rPh sb="6" eb="7">
      <t>シボ</t>
    </rPh>
    <rPh sb="8" eb="9">
      <t>コ</t>
    </rPh>
    <phoneticPr fontId="30"/>
  </si>
  <si>
    <t>予備６</t>
    <rPh sb="0" eb="2">
      <t>ヨビ</t>
    </rPh>
    <phoneticPr fontId="30"/>
  </si>
  <si>
    <t>総事業費が正しく出力されているか</t>
    <rPh sb="5" eb="6">
      <t>タダ</t>
    </rPh>
    <rPh sb="8" eb="10">
      <t>シュツリョク</t>
    </rPh>
    <phoneticPr fontId="30"/>
  </si>
  <si>
    <t>R5住民税均等割非課税世帯</t>
    <rPh sb="2" eb="5">
      <t>ジュウミンゼイ</t>
    </rPh>
    <rPh sb="5" eb="8">
      <t>キントウワリ</t>
    </rPh>
    <rPh sb="8" eb="11">
      <t>ヒカゼイ</t>
    </rPh>
    <rPh sb="11" eb="13">
      <t>セタイ</t>
    </rPh>
    <phoneticPr fontId="30"/>
  </si>
  <si>
    <t>※住民税が課税されている者の扶養親族等のみからなる世帯を含まない。</t>
  </si>
  <si>
    <t>※交付限度額の算定の対象となる世帯は、令和5年12月1日(交付限度額の算定の基準日)に住民登録のある令和5年度の住民税非課税世帯(世帯全員の令和5年度の住民税均等割が非課税である世帯)</t>
    <rPh sb="1" eb="3">
      <t>コウフ</t>
    </rPh>
    <rPh sb="3" eb="5">
      <t>ゲンド</t>
    </rPh>
    <rPh sb="5" eb="6">
      <t>ガク</t>
    </rPh>
    <rPh sb="7" eb="9">
      <t>サンテイ</t>
    </rPh>
    <rPh sb="10" eb="12">
      <t>タイショウ</t>
    </rPh>
    <rPh sb="15" eb="17">
      <t>セタイ</t>
    </rPh>
    <rPh sb="19" eb="21">
      <t>レイワ</t>
    </rPh>
    <rPh sb="22" eb="23">
      <t>ネン</t>
    </rPh>
    <rPh sb="25" eb="26">
      <t>ガツ</t>
    </rPh>
    <rPh sb="27" eb="28">
      <t>ニチ</t>
    </rPh>
    <rPh sb="29" eb="31">
      <t>コウフ</t>
    </rPh>
    <rPh sb="31" eb="33">
      <t>ゲンド</t>
    </rPh>
    <rPh sb="33" eb="34">
      <t>ガク</t>
    </rPh>
    <rPh sb="35" eb="37">
      <t>サンテイ</t>
    </rPh>
    <rPh sb="38" eb="41">
      <t>キジュンビ</t>
    </rPh>
    <rPh sb="43" eb="45">
      <t>ジュウミン</t>
    </rPh>
    <rPh sb="45" eb="47">
      <t>トウロク</t>
    </rPh>
    <rPh sb="50" eb="52">
      <t>レイワ</t>
    </rPh>
    <rPh sb="53" eb="54">
      <t>ネン</t>
    </rPh>
    <rPh sb="54" eb="55">
      <t>ド</t>
    </rPh>
    <rPh sb="56" eb="59">
      <t>ジュウミンゼイ</t>
    </rPh>
    <rPh sb="59" eb="62">
      <t>ヒカゼイ</t>
    </rPh>
    <rPh sb="62" eb="64">
      <t>セタイ</t>
    </rPh>
    <rPh sb="65" eb="67">
      <t>セタイ</t>
    </rPh>
    <rPh sb="67" eb="69">
      <t>ゼンイン</t>
    </rPh>
    <rPh sb="70" eb="72">
      <t>レイワ</t>
    </rPh>
    <rPh sb="73" eb="74">
      <t>ネン</t>
    </rPh>
    <rPh sb="74" eb="75">
      <t>ド</t>
    </rPh>
    <rPh sb="76" eb="79">
      <t>ジュウミンゼイ</t>
    </rPh>
    <rPh sb="79" eb="82">
      <t>キントウワリ</t>
    </rPh>
    <rPh sb="83" eb="86">
      <t>ヒカゼイ</t>
    </rPh>
    <rPh sb="89" eb="91">
      <t>セタイ</t>
    </rPh>
    <phoneticPr fontId="30"/>
  </si>
  <si>
    <t>臨時の措置であることが分かる事業名称としている</t>
    <rPh sb="14" eb="16">
      <t>ジギョウ</t>
    </rPh>
    <rPh sb="16" eb="18">
      <t>メイショウ</t>
    </rPh>
    <phoneticPr fontId="30"/>
  </si>
  <si>
    <t>臨時の措置であることが分かる事業名称としている</t>
    <rPh sb="0" eb="2">
      <t>リンジ</t>
    </rPh>
    <rPh sb="3" eb="5">
      <t>ソチ</t>
    </rPh>
    <rPh sb="11" eb="12">
      <t>ワ</t>
    </rPh>
    <rPh sb="14" eb="16">
      <t>ジギョウ</t>
    </rPh>
    <rPh sb="16" eb="18">
      <t>メイショウ</t>
    </rPh>
    <phoneticPr fontId="30"/>
  </si>
  <si>
    <t>単価内訳の正誤判定</t>
    <rPh sb="0" eb="2">
      <t>タンカ</t>
    </rPh>
    <rPh sb="2" eb="4">
      <t>ウチワケ</t>
    </rPh>
    <rPh sb="5" eb="7">
      <t>セイゴ</t>
    </rPh>
    <rPh sb="7" eb="9">
      <t>ハンテイ</t>
    </rPh>
    <phoneticPr fontId="30"/>
  </si>
  <si>
    <t>自治体名、担当者、連絡先、既配分額、交付限度額等必要事項が記入されている</t>
    <phoneticPr fontId="30"/>
  </si>
  <si>
    <t>別表１ 受付可否</t>
    <rPh sb="0" eb="2">
      <t>ベッピョウ</t>
    </rPh>
    <rPh sb="4" eb="6">
      <t>ウケツケ</t>
    </rPh>
    <rPh sb="6" eb="8">
      <t>カヒ</t>
    </rPh>
    <phoneticPr fontId="30"/>
  </si>
  <si>
    <t>事業Ｎｏ．</t>
    <rPh sb="0" eb="2">
      <t>ジギョウ</t>
    </rPh>
    <phoneticPr fontId="30"/>
  </si>
  <si>
    <t>予備</t>
    <rPh sb="0" eb="2">
      <t>ヨビ</t>
    </rPh>
    <phoneticPr fontId="30"/>
  </si>
  <si>
    <t>国のR5補正予算分（推奨事業メニュー分）
交付限度額①　（令和5年11月通知分）</t>
    <rPh sb="10" eb="12">
      <t>スイショウ</t>
    </rPh>
    <rPh sb="12" eb="14">
      <t>ジギョウ</t>
    </rPh>
    <rPh sb="18" eb="19">
      <t>ブン</t>
    </rPh>
    <rPh sb="32" eb="33">
      <t>ネン</t>
    </rPh>
    <rPh sb="35" eb="36">
      <t>ガツ</t>
    </rPh>
    <rPh sb="36" eb="38">
      <t>ツウチ</t>
    </rPh>
    <phoneticPr fontId="30"/>
  </si>
  <si>
    <t>実施状況の公表等について（HP,広報紙など）</t>
    <rPh sb="0" eb="2">
      <t>ジッシ</t>
    </rPh>
    <rPh sb="2" eb="4">
      <t>ジョウキョウ</t>
    </rPh>
    <rPh sb="5" eb="7">
      <t>コウヒョウ</t>
    </rPh>
    <rPh sb="7" eb="8">
      <t>トウ</t>
    </rPh>
    <phoneticPr fontId="19"/>
  </si>
  <si>
    <t>【実施状況の公表等について（HP,広報紙など）】</t>
    <rPh sb="1" eb="3">
      <t>ジッシ</t>
    </rPh>
    <rPh sb="3" eb="5">
      <t>ジョウキョウ</t>
    </rPh>
    <rPh sb="6" eb="8">
      <t>コウヒョウ</t>
    </rPh>
    <rPh sb="8" eb="9">
      <t>トウ</t>
    </rPh>
    <phoneticPr fontId="30"/>
  </si>
  <si>
    <t>実施状況の公表等を入力している</t>
    <rPh sb="0" eb="2">
      <t>ジッシ</t>
    </rPh>
    <rPh sb="2" eb="4">
      <t>ジョウキョウ</t>
    </rPh>
    <rPh sb="5" eb="7">
      <t>コウヒョウ</t>
    </rPh>
    <rPh sb="7" eb="8">
      <t>トウ</t>
    </rPh>
    <rPh sb="9" eb="11">
      <t>ニュウリョク</t>
    </rPh>
    <phoneticPr fontId="30"/>
  </si>
  <si>
    <t>「成果目標」及び「実施状況の公表等について」欄が入力されているか</t>
    <rPh sb="9" eb="11">
      <t>ジッシ</t>
    </rPh>
    <rPh sb="11" eb="13">
      <t>ジョウキョウ</t>
    </rPh>
    <rPh sb="14" eb="16">
      <t>コウヒョウ</t>
    </rPh>
    <rPh sb="16" eb="17">
      <t>トウ</t>
    </rPh>
    <rPh sb="24" eb="26">
      <t>ニュウリョク</t>
    </rPh>
    <phoneticPr fontId="30"/>
  </si>
  <si>
    <t>子ども加算給付</t>
    <rPh sb="0" eb="1">
      <t>コ</t>
    </rPh>
    <rPh sb="3" eb="5">
      <t>カサン</t>
    </rPh>
    <rPh sb="5" eb="7">
      <t>キュウフ</t>
    </rPh>
    <phoneticPr fontId="30"/>
  </si>
  <si>
    <t>住民税均等割のみ課税世帯への給付のための費用以外には使用していない</t>
    <phoneticPr fontId="30"/>
  </si>
  <si>
    <t>Ｂ３</t>
    <phoneticPr fontId="30"/>
  </si>
  <si>
    <t>国のR5予備費
（交付限度額④）</t>
    <rPh sb="4" eb="7">
      <t>ヨビヒ</t>
    </rPh>
    <phoneticPr fontId="30"/>
  </si>
  <si>
    <t>国のR5予備費
（交付限度額⑥）</t>
    <phoneticPr fontId="30"/>
  </si>
  <si>
    <t>予算を翌年度へ繰越したうえで、翌年度に給付を行う世帯</t>
    <rPh sb="0" eb="2">
      <t>ヨサン</t>
    </rPh>
    <rPh sb="3" eb="6">
      <t>ヨクネンド</t>
    </rPh>
    <rPh sb="7" eb="8">
      <t>ク</t>
    </rPh>
    <rPh sb="8" eb="9">
      <t>コ</t>
    </rPh>
    <rPh sb="15" eb="18">
      <t>ヨクネンド</t>
    </rPh>
    <rPh sb="19" eb="21">
      <t>キュウフ</t>
    </rPh>
    <rPh sb="22" eb="23">
      <t>オコナ</t>
    </rPh>
    <rPh sb="24" eb="26">
      <t>セタイ</t>
    </rPh>
    <phoneticPr fontId="30"/>
  </si>
  <si>
    <t>エラー（本省繰越①）</t>
    <rPh sb="4" eb="6">
      <t>ホンショウ</t>
    </rPh>
    <rPh sb="6" eb="8">
      <t>クリコシ</t>
    </rPh>
    <phoneticPr fontId="30"/>
  </si>
  <si>
    <t>エラー（本省繰越②）</t>
    <rPh sb="4" eb="6">
      <t>ホンショウ</t>
    </rPh>
    <rPh sb="6" eb="8">
      <t>クリコシ</t>
    </rPh>
    <phoneticPr fontId="30"/>
  </si>
  <si>
    <t>エラー（本省繰越③）</t>
    <rPh sb="4" eb="6">
      <t>ホンショウ</t>
    </rPh>
    <rPh sb="6" eb="8">
      <t>クリコシ</t>
    </rPh>
    <phoneticPr fontId="30"/>
  </si>
  <si>
    <t>エラー（本省繰越④）</t>
    <rPh sb="4" eb="6">
      <t>ホンショウ</t>
    </rPh>
    <rPh sb="6" eb="8">
      <t>クリコシ</t>
    </rPh>
    <phoneticPr fontId="30"/>
  </si>
  <si>
    <t>エラー（本省繰越⑤）</t>
    <rPh sb="4" eb="6">
      <t>ホンショウ</t>
    </rPh>
    <rPh sb="6" eb="8">
      <t>クリコシ</t>
    </rPh>
    <phoneticPr fontId="30"/>
  </si>
  <si>
    <t>エラー（本省繰越⑥）</t>
    <rPh sb="4" eb="6">
      <t>ホンショウ</t>
    </rPh>
    <rPh sb="6" eb="8">
      <t>クリコシ</t>
    </rPh>
    <phoneticPr fontId="30"/>
  </si>
  <si>
    <t>R5交付対象経費</t>
    <rPh sb="2" eb="4">
      <t>コウフ</t>
    </rPh>
    <rPh sb="4" eb="6">
      <t>タイショウ</t>
    </rPh>
    <rPh sb="6" eb="8">
      <t>ケイヒ</t>
    </rPh>
    <phoneticPr fontId="30"/>
  </si>
  <si>
    <t>B24を正しく入力している</t>
    <rPh sb="4" eb="5">
      <t>タダ</t>
    </rPh>
    <rPh sb="7" eb="9">
      <t>ニュウリョク</t>
    </rPh>
    <phoneticPr fontId="30"/>
  </si>
  <si>
    <t>担当部局課名</t>
    <phoneticPr fontId="30"/>
  </si>
  <si>
    <t>担当者氏名</t>
    <phoneticPr fontId="30"/>
  </si>
  <si>
    <t>国のR5予備費
（交付限度額⑤）</t>
  </si>
  <si>
    <t>国のR5予備費
（交付限度額⑥）</t>
  </si>
  <si>
    <t>小計　交付限度額②</t>
    <rPh sb="0" eb="2">
      <t>ショウケイ</t>
    </rPh>
    <rPh sb="3" eb="5">
      <t>コウフ</t>
    </rPh>
    <rPh sb="5" eb="8">
      <t>ゲンドガク</t>
    </rPh>
    <phoneticPr fontId="30"/>
  </si>
  <si>
    <t>本省繰越希望額
（R5補正予算により措置された低所得世帯支援枠分（事務費）交付限度額③に係る希望額）</t>
    <rPh sb="0" eb="2">
      <t>ホンショウ</t>
    </rPh>
    <rPh sb="2" eb="4">
      <t>クリコシ</t>
    </rPh>
    <rPh sb="4" eb="6">
      <t>キボウ</t>
    </rPh>
    <rPh sb="6" eb="7">
      <t>ガク</t>
    </rPh>
    <rPh sb="23" eb="26">
      <t>テイショトク</t>
    </rPh>
    <rPh sb="26" eb="28">
      <t>セタイ</t>
    </rPh>
    <rPh sb="28" eb="30">
      <t>シエン</t>
    </rPh>
    <rPh sb="30" eb="31">
      <t>ワク</t>
    </rPh>
    <rPh sb="33" eb="36">
      <t>ジムヒ</t>
    </rPh>
    <phoneticPr fontId="30"/>
  </si>
  <si>
    <r>
      <t>金額（</t>
    </r>
    <r>
      <rPr>
        <b/>
        <sz val="11"/>
        <color rgb="FFFF0000"/>
        <rFont val="ＭＳ Ｐゴシック"/>
        <family val="3"/>
        <charset val="128"/>
      </rPr>
      <t>円</t>
    </r>
    <r>
      <rPr>
        <sz val="11"/>
        <rFont val="ＭＳ Ｐゴシック"/>
        <family val="3"/>
      </rPr>
      <t>/世帯）</t>
    </r>
    <rPh sb="0" eb="2">
      <t>キンガク</t>
    </rPh>
    <rPh sb="3" eb="4">
      <t>エン</t>
    </rPh>
    <rPh sb="5" eb="7">
      <t>セタイ</t>
    </rPh>
    <phoneticPr fontId="30"/>
  </si>
  <si>
    <t>人数</t>
    <rPh sb="0" eb="2">
      <t>ニンズウ</t>
    </rPh>
    <phoneticPr fontId="30"/>
  </si>
  <si>
    <t>国のR5予備費
（交付限度額⑤）</t>
    <phoneticPr fontId="30"/>
  </si>
  <si>
    <t>子ども加算給付のための費用以外には使用していない</t>
    <phoneticPr fontId="30"/>
  </si>
  <si>
    <t>千円/人</t>
    <rPh sb="0" eb="2">
      <t>センエン</t>
    </rPh>
    <rPh sb="3" eb="4">
      <t>ニン</t>
    </rPh>
    <phoneticPr fontId="30"/>
  </si>
  <si>
    <t>○</t>
    <phoneticPr fontId="19"/>
  </si>
  <si>
    <t>子ども加算給付のための費用以外には使用していない</t>
    <phoneticPr fontId="19"/>
  </si>
  <si>
    <t>既配分額
国のR5補正予算分（低所得世帯支援枠分）　事務費　交付限度額③</t>
    <rPh sb="0" eb="1">
      <t>キ</t>
    </rPh>
    <rPh sb="1" eb="3">
      <t>ハイブン</t>
    </rPh>
    <rPh sb="3" eb="4">
      <t>ガク</t>
    </rPh>
    <phoneticPr fontId="19"/>
  </si>
  <si>
    <t>今回配分予定額
国のR5補正予算分（低所得世帯支援枠分）　事務費　交付限度額③</t>
    <rPh sb="0" eb="2">
      <t>コンカイ</t>
    </rPh>
    <rPh sb="2" eb="4">
      <t>ハイブン</t>
    </rPh>
    <rPh sb="4" eb="6">
      <t>ヨテイ</t>
    </rPh>
    <rPh sb="6" eb="7">
      <t>ガク</t>
    </rPh>
    <rPh sb="29" eb="31">
      <t>ジム</t>
    </rPh>
    <rPh sb="31" eb="32">
      <t>ヒ</t>
    </rPh>
    <phoneticPr fontId="19"/>
  </si>
  <si>
    <t>配分予定額計
国のR5補正予算分（低所得世帯支援枠分）　事務費　交付限度額③</t>
    <rPh sb="0" eb="2">
      <t>ハイブン</t>
    </rPh>
    <rPh sb="2" eb="4">
      <t>ヨテイ</t>
    </rPh>
    <rPh sb="4" eb="5">
      <t>ガク</t>
    </rPh>
    <rPh sb="5" eb="6">
      <t>ケイ</t>
    </rPh>
    <phoneticPr fontId="31"/>
  </si>
  <si>
    <t>交付対象経費
(地方単独事業費)</t>
    <rPh sb="0" eb="2">
      <t>コウフ</t>
    </rPh>
    <rPh sb="2" eb="4">
      <t>タイショウ</t>
    </rPh>
    <rPh sb="4" eb="6">
      <t>ケイヒ</t>
    </rPh>
    <phoneticPr fontId="19"/>
  </si>
  <si>
    <t>小計　交付限度額②</t>
    <phoneticPr fontId="30"/>
  </si>
  <si>
    <t>千円</t>
    <rPh sb="0" eb="1">
      <t>セン</t>
    </rPh>
    <rPh sb="1" eb="2">
      <t>エン</t>
    </rPh>
    <phoneticPr fontId="30"/>
  </si>
  <si>
    <t>【事務費の積算】</t>
  </si>
  <si>
    <t>分類無し1</t>
    <rPh sb="0" eb="2">
      <t>ブンルイ</t>
    </rPh>
    <rPh sb="2" eb="3">
      <t>ナ</t>
    </rPh>
    <phoneticPr fontId="19"/>
  </si>
  <si>
    <t>有り</t>
    <rPh sb="0" eb="1">
      <t>ア</t>
    </rPh>
    <phoneticPr fontId="19"/>
  </si>
  <si>
    <t>無し</t>
    <rPh sb="0" eb="1">
      <t>ナ</t>
    </rPh>
    <phoneticPr fontId="19"/>
  </si>
  <si>
    <t>子ども加算給付について対象とした世帯数</t>
    <rPh sb="11" eb="13">
      <t>タイショウ</t>
    </rPh>
    <rPh sb="16" eb="19">
      <t>セタイスウ</t>
    </rPh>
    <phoneticPr fontId="30"/>
  </si>
  <si>
    <t>上記で入力した子ども加算給付に係る
事務費の有無</t>
    <rPh sb="0" eb="2">
      <t>ジョウキ</t>
    </rPh>
    <rPh sb="3" eb="5">
      <t>ニュウリョク</t>
    </rPh>
    <rPh sb="7" eb="8">
      <t>コ</t>
    </rPh>
    <rPh sb="10" eb="12">
      <t>カサン</t>
    </rPh>
    <rPh sb="12" eb="14">
      <t>キュウフ</t>
    </rPh>
    <rPh sb="15" eb="16">
      <t>カカ</t>
    </rPh>
    <rPh sb="18" eb="20">
      <t>ジム</t>
    </rPh>
    <rPh sb="20" eb="21">
      <t>ヒ</t>
    </rPh>
    <rPh sb="22" eb="24">
      <t>ウム</t>
    </rPh>
    <phoneticPr fontId="30"/>
  </si>
  <si>
    <t>給付SaaS</t>
    <rPh sb="0" eb="2">
      <t>キュウフ</t>
    </rPh>
    <phoneticPr fontId="30"/>
  </si>
  <si>
    <t>その他
（一般財源や補助対象外経費等）</t>
  </si>
  <si>
    <t>Ｃ</t>
  </si>
  <si>
    <t>給付SaaS</t>
    <rPh sb="0" eb="2">
      <t>キュウフ</t>
    </rPh>
    <phoneticPr fontId="19"/>
  </si>
  <si>
    <t>低所得世帯支援枠に関する事業費（推奨分・上乗せ）</t>
    <rPh sb="0" eb="3">
      <t>テイショトク</t>
    </rPh>
    <rPh sb="3" eb="5">
      <t>セタイ</t>
    </rPh>
    <rPh sb="5" eb="7">
      <t>シエン</t>
    </rPh>
    <rPh sb="7" eb="8">
      <t>ワク</t>
    </rPh>
    <rPh sb="9" eb="10">
      <t>カン</t>
    </rPh>
    <rPh sb="12" eb="15">
      <t>ジギョウヒ</t>
    </rPh>
    <rPh sb="16" eb="18">
      <t>スイショウ</t>
    </rPh>
    <rPh sb="18" eb="19">
      <t>ブン</t>
    </rPh>
    <rPh sb="20" eb="22">
      <t>ウワノ</t>
    </rPh>
    <phoneticPr fontId="30"/>
  </si>
  <si>
    <t>低所得世帯支援枠に関する事業費（推奨分・横出し・補正）</t>
    <rPh sb="0" eb="3">
      <t>テイショトク</t>
    </rPh>
    <rPh sb="3" eb="5">
      <t>セタイ</t>
    </rPh>
    <rPh sb="5" eb="7">
      <t>シエン</t>
    </rPh>
    <rPh sb="7" eb="8">
      <t>ワク</t>
    </rPh>
    <rPh sb="9" eb="10">
      <t>カン</t>
    </rPh>
    <rPh sb="12" eb="15">
      <t>ジギョウヒ</t>
    </rPh>
    <rPh sb="16" eb="18">
      <t>スイショウ</t>
    </rPh>
    <rPh sb="18" eb="19">
      <t>ブン</t>
    </rPh>
    <rPh sb="20" eb="22">
      <t>ヨコダ</t>
    </rPh>
    <rPh sb="24" eb="26">
      <t>ホセイ</t>
    </rPh>
    <phoneticPr fontId="30"/>
  </si>
  <si>
    <t>低所得世帯支援枠に関する事業費（推奨分・横出し・予備費）</t>
    <rPh sb="0" eb="3">
      <t>テイショトク</t>
    </rPh>
    <rPh sb="3" eb="5">
      <t>セタイ</t>
    </rPh>
    <rPh sb="5" eb="7">
      <t>シエン</t>
    </rPh>
    <rPh sb="7" eb="8">
      <t>ワク</t>
    </rPh>
    <rPh sb="9" eb="10">
      <t>カン</t>
    </rPh>
    <rPh sb="12" eb="15">
      <t>ジギョウヒ</t>
    </rPh>
    <rPh sb="16" eb="18">
      <t>スイショウ</t>
    </rPh>
    <rPh sb="18" eb="19">
      <t>ブン</t>
    </rPh>
    <rPh sb="20" eb="22">
      <t>ヨコダ</t>
    </rPh>
    <rPh sb="24" eb="27">
      <t>ヨビヒ</t>
    </rPh>
    <phoneticPr fontId="30"/>
  </si>
  <si>
    <t>Ｂ６</t>
    <phoneticPr fontId="30"/>
  </si>
  <si>
    <t>Ｂ７</t>
    <phoneticPr fontId="30"/>
  </si>
  <si>
    <t>国のR5予備費
（交付限度額⑦）</t>
    <phoneticPr fontId="30"/>
  </si>
  <si>
    <t>国のR5予備費
（交付限度額⑧）</t>
    <phoneticPr fontId="30"/>
  </si>
  <si>
    <t>住民税均等割のみ課税世帯等への支援</t>
  </si>
  <si>
    <t>新たに住民税非課税となる世帯</t>
    <rPh sb="0" eb="1">
      <t>アラ</t>
    </rPh>
    <rPh sb="3" eb="6">
      <t>ジュウミンゼイ</t>
    </rPh>
    <rPh sb="6" eb="9">
      <t>ヒカゼイ</t>
    </rPh>
    <rPh sb="12" eb="14">
      <t>セタイ</t>
    </rPh>
    <phoneticPr fontId="30"/>
  </si>
  <si>
    <t>恩恵を十分に受けられない世帯</t>
    <rPh sb="0" eb="2">
      <t>オンケイ</t>
    </rPh>
    <rPh sb="3" eb="5">
      <t>ジュウブン</t>
    </rPh>
    <rPh sb="6" eb="7">
      <t>ウ</t>
    </rPh>
    <rPh sb="12" eb="14">
      <t>セタイ</t>
    </rPh>
    <phoneticPr fontId="30"/>
  </si>
  <si>
    <t>令和５年度　物価高騰対応重点支援地方創生臨時交付金実施計画
別表２（住民税均等割のみ課税世帯）</t>
    <rPh sb="6" eb="8">
      <t>ブッカ</t>
    </rPh>
    <rPh sb="8" eb="10">
      <t>コウトウ</t>
    </rPh>
    <rPh sb="10" eb="12">
      <t>タイオウ</t>
    </rPh>
    <rPh sb="12" eb="14">
      <t>ジュウテン</t>
    </rPh>
    <rPh sb="14" eb="16">
      <t>シエン</t>
    </rPh>
    <rPh sb="16" eb="18">
      <t>チホウ</t>
    </rPh>
    <rPh sb="18" eb="20">
      <t>ソウセイ</t>
    </rPh>
    <rPh sb="20" eb="22">
      <t>リンジ</t>
    </rPh>
    <rPh sb="22" eb="25">
      <t>コウフキン</t>
    </rPh>
    <rPh sb="25" eb="27">
      <t>ジッシ</t>
    </rPh>
    <rPh sb="27" eb="29">
      <t>ケイカク</t>
    </rPh>
    <rPh sb="30" eb="32">
      <t>ベッピョウ</t>
    </rPh>
    <phoneticPr fontId="30"/>
  </si>
  <si>
    <t>住民税均等割のみ課税世帯への給付のための費用以外には使用していない</t>
    <phoneticPr fontId="19"/>
  </si>
  <si>
    <t>10万円を単価とする世帯数</t>
    <rPh sb="2" eb="4">
      <t>マンエン</t>
    </rPh>
    <rPh sb="5" eb="7">
      <t>タンカ</t>
    </rPh>
    <rPh sb="10" eb="12">
      <t>セタイ</t>
    </rPh>
    <rPh sb="12" eb="13">
      <t>スウ</t>
    </rPh>
    <phoneticPr fontId="30"/>
  </si>
  <si>
    <t>7～10万円を単価とする世帯数</t>
    <rPh sb="4" eb="6">
      <t>マンエン</t>
    </rPh>
    <rPh sb="7" eb="9">
      <t>タンカ</t>
    </rPh>
    <rPh sb="12" eb="14">
      <t>セタイ</t>
    </rPh>
    <rPh sb="14" eb="15">
      <t>スウ</t>
    </rPh>
    <phoneticPr fontId="30"/>
  </si>
  <si>
    <r>
      <rPr>
        <b/>
        <sz val="12"/>
        <color rgb="FFFF0000"/>
        <rFont val="ＭＳ Ｐゴシック"/>
        <family val="3"/>
        <charset val="128"/>
      </rPr>
      <t>円</t>
    </r>
    <r>
      <rPr>
        <sz val="12"/>
        <rFont val="ＭＳ Ｐゴシック"/>
        <family val="3"/>
      </rPr>
      <t>/世帯</t>
    </r>
    <rPh sb="0" eb="1">
      <t>エン</t>
    </rPh>
    <rPh sb="2" eb="4">
      <t>セタイ</t>
    </rPh>
    <phoneticPr fontId="30"/>
  </si>
  <si>
    <t>（ア）</t>
    <phoneticPr fontId="30"/>
  </si>
  <si>
    <t>（イ）</t>
    <phoneticPr fontId="30"/>
  </si>
  <si>
    <t>R5交付対象経費　（ア）＋（イ）</t>
    <rPh sb="2" eb="4">
      <t>コウフ</t>
    </rPh>
    <rPh sb="4" eb="6">
      <t>タイショウ</t>
    </rPh>
    <rPh sb="6" eb="8">
      <t>ケイヒ</t>
    </rPh>
    <phoneticPr fontId="30"/>
  </si>
  <si>
    <t>【事業費（Ｂ５）の積算】
交付対象経費</t>
    <phoneticPr fontId="30"/>
  </si>
  <si>
    <t>上記で入力した住民税均等割のみ課税世帯に係る事務費の有無</t>
    <rPh sb="0" eb="2">
      <t>ジョウキ</t>
    </rPh>
    <rPh sb="3" eb="5">
      <t>ニュウリョク</t>
    </rPh>
    <rPh sb="20" eb="21">
      <t>カカ</t>
    </rPh>
    <rPh sb="22" eb="24">
      <t>ジム</t>
    </rPh>
    <rPh sb="24" eb="25">
      <t>ヒ</t>
    </rPh>
    <rPh sb="26" eb="28">
      <t>ウム</t>
    </rPh>
    <phoneticPr fontId="30"/>
  </si>
  <si>
    <t>支給世帯に相当する交付限度額　事務費　
（住民税均等割のみ課税世帯への給付分）</t>
    <rPh sb="0" eb="2">
      <t>シキュウ</t>
    </rPh>
    <rPh sb="2" eb="4">
      <t>セタイ</t>
    </rPh>
    <rPh sb="5" eb="7">
      <t>ソウトウ</t>
    </rPh>
    <rPh sb="9" eb="11">
      <t>コウフ</t>
    </rPh>
    <rPh sb="15" eb="17">
      <t>ジム</t>
    </rPh>
    <rPh sb="17" eb="18">
      <t>ヒ</t>
    </rPh>
    <rPh sb="37" eb="38">
      <t>ブン</t>
    </rPh>
    <phoneticPr fontId="30"/>
  </si>
  <si>
    <t>R5→R6繰越希望額
（Ｂ２）国のR5補正予算分（低所得世帯支援枠分）　交付限度額②に係る分</t>
    <rPh sb="5" eb="7">
      <t>クリコ</t>
    </rPh>
    <rPh sb="7" eb="9">
      <t>キボウ</t>
    </rPh>
    <rPh sb="9" eb="10">
      <t>ガク</t>
    </rPh>
    <rPh sb="15" eb="16">
      <t>クニ</t>
    </rPh>
    <rPh sb="23" eb="24">
      <t>ブン</t>
    </rPh>
    <rPh sb="45" eb="46">
      <t>ブン</t>
    </rPh>
    <phoneticPr fontId="30"/>
  </si>
  <si>
    <t>国のR5補正予算分及びR5予備費分（住民税均等割非課税世帯への給付）に係る　小計　交付限度額②　</t>
    <rPh sb="9" eb="10">
      <t>オヨ</t>
    </rPh>
    <rPh sb="13" eb="17">
      <t>ヨビヒブン</t>
    </rPh>
    <rPh sb="35" eb="36">
      <t>カカ</t>
    </rPh>
    <rPh sb="38" eb="40">
      <t>ショウケイ</t>
    </rPh>
    <phoneticPr fontId="30"/>
  </si>
  <si>
    <t>【事業費（Ｂ２）の積算】
交付対象経費</t>
    <phoneticPr fontId="30"/>
  </si>
  <si>
    <t>（Ｂ１） 国のR5補正予算分（推奨事業メニュー分）交付限度額①に対応した交付対象経費</t>
    <rPh sb="15" eb="17">
      <t>スイショウ</t>
    </rPh>
    <rPh sb="17" eb="19">
      <t>ジギョウ</t>
    </rPh>
    <phoneticPr fontId="30"/>
  </si>
  <si>
    <t>（Ｃ） その他（一般財源や補助対象外経費等）に対応した交付対象経費</t>
  </si>
  <si>
    <t>（Ｃ） その他（一般財源や補助対象外経費等）に対応した交付対象経費</t>
    <phoneticPr fontId="30"/>
  </si>
  <si>
    <t>R5交付対象経費と事務費の内訳における合計が一致している。</t>
    <rPh sb="2" eb="4">
      <t>コウフ</t>
    </rPh>
    <rPh sb="4" eb="8">
      <t>タイショウケイヒ</t>
    </rPh>
    <rPh sb="9" eb="11">
      <t>ジム</t>
    </rPh>
    <rPh sb="11" eb="12">
      <t>ヒ</t>
    </rPh>
    <rPh sb="13" eb="15">
      <t>ウチワケ</t>
    </rPh>
    <rPh sb="19" eb="21">
      <t>ゴウケイ</t>
    </rPh>
    <rPh sb="22" eb="24">
      <t>イッチ</t>
    </rPh>
    <phoneticPr fontId="30"/>
  </si>
  <si>
    <t>事務費の積算を正しく入力している</t>
    <rPh sb="0" eb="3">
      <t>ジムヒ</t>
    </rPh>
    <rPh sb="4" eb="6">
      <t>セキサン</t>
    </rPh>
    <rPh sb="7" eb="8">
      <t>タダ</t>
    </rPh>
    <rPh sb="10" eb="12">
      <t>ニュウリョク</t>
    </rPh>
    <phoneticPr fontId="30"/>
  </si>
  <si>
    <t>（ア）R5に一世帯当たりの単価を10万円として支給する分に係る交付対象経費</t>
    <rPh sb="6" eb="7">
      <t>イチ</t>
    </rPh>
    <rPh sb="7" eb="9">
      <t>セタイ</t>
    </rPh>
    <rPh sb="9" eb="10">
      <t>ア</t>
    </rPh>
    <rPh sb="13" eb="15">
      <t>タンカ</t>
    </rPh>
    <rPh sb="18" eb="20">
      <t>マンエン</t>
    </rPh>
    <rPh sb="23" eb="25">
      <t>シキュウ</t>
    </rPh>
    <rPh sb="27" eb="28">
      <t>ブン</t>
    </rPh>
    <rPh sb="29" eb="30">
      <t>カカ</t>
    </rPh>
    <rPh sb="31" eb="37">
      <t>コウフタイショウケイヒ</t>
    </rPh>
    <phoneticPr fontId="30"/>
  </si>
  <si>
    <t>【単価の内訳　（ア）単価10万円に係る分】</t>
    <rPh sb="1" eb="3">
      <t>タンカ</t>
    </rPh>
    <rPh sb="4" eb="6">
      <t>ウチワケ</t>
    </rPh>
    <rPh sb="10" eb="12">
      <t>タンカ</t>
    </rPh>
    <rPh sb="14" eb="15">
      <t>マン</t>
    </rPh>
    <rPh sb="15" eb="16">
      <t>エン</t>
    </rPh>
    <rPh sb="17" eb="18">
      <t>カカ</t>
    </rPh>
    <rPh sb="19" eb="20">
      <t>ブン</t>
    </rPh>
    <phoneticPr fontId="30"/>
  </si>
  <si>
    <t>（イ）R5に一世帯当たりの単価を7万円から10万円として支給する分に係る交付対象経費</t>
    <rPh sb="17" eb="19">
      <t>マンエン</t>
    </rPh>
    <rPh sb="36" eb="42">
      <t>コウフタイショウケイヒ</t>
    </rPh>
    <phoneticPr fontId="30"/>
  </si>
  <si>
    <t>【単価の内訳　（イ）単価7万円から10万円に係る分】</t>
    <rPh sb="1" eb="3">
      <t>タンカ</t>
    </rPh>
    <rPh sb="4" eb="6">
      <t>ウチワケ</t>
    </rPh>
    <rPh sb="13" eb="15">
      <t>マンエン</t>
    </rPh>
    <phoneticPr fontId="30"/>
  </si>
  <si>
    <t>小計　交付限度額③</t>
    <phoneticPr fontId="30"/>
  </si>
  <si>
    <t>R5_予備</t>
    <rPh sb="3" eb="5">
      <t>ヨビ</t>
    </rPh>
    <phoneticPr fontId="19"/>
  </si>
  <si>
    <t>国の予算年度_補正</t>
    <rPh sb="0" eb="1">
      <t>クニ</t>
    </rPh>
    <rPh sb="2" eb="6">
      <t>ヨサンネンド</t>
    </rPh>
    <rPh sb="7" eb="9">
      <t>ホセイ</t>
    </rPh>
    <phoneticPr fontId="19"/>
  </si>
  <si>
    <t>国の予算年度_予備</t>
    <rPh sb="7" eb="9">
      <t>ヨビ</t>
    </rPh>
    <phoneticPr fontId="19"/>
  </si>
  <si>
    <t>低_推奨事業メニュー</t>
    <rPh sb="0" eb="1">
      <t>テイ</t>
    </rPh>
    <rPh sb="2" eb="6">
      <t>スイショウジギョウ</t>
    </rPh>
    <phoneticPr fontId="19"/>
  </si>
  <si>
    <t>国のR5補正予算分
（交付限度額①）
（推奨事業メニュー分）</t>
    <rPh sb="4" eb="6">
      <t>ホセイ</t>
    </rPh>
    <phoneticPr fontId="30"/>
  </si>
  <si>
    <t>国の予算年度_補正_予備</t>
    <rPh sb="0" eb="1">
      <t>クニ</t>
    </rPh>
    <rPh sb="2" eb="4">
      <t>ヨサン</t>
    </rPh>
    <rPh sb="4" eb="6">
      <t>ネンド</t>
    </rPh>
    <rPh sb="7" eb="9">
      <t>ホセイ</t>
    </rPh>
    <rPh sb="10" eb="12">
      <t>ヨビ</t>
    </rPh>
    <phoneticPr fontId="19"/>
  </si>
  <si>
    <t>国のR5予備費
（交付限度額●）
（新たに住民税非課税等となる世帯への給付）</t>
    <rPh sb="21" eb="24">
      <t>ジュウミンゼイ</t>
    </rPh>
    <rPh sb="24" eb="28">
      <t>ヒカゼイトウ</t>
    </rPh>
    <rPh sb="31" eb="33">
      <t>セタイ</t>
    </rPh>
    <rPh sb="35" eb="37">
      <t>キュウフ</t>
    </rPh>
    <phoneticPr fontId="30"/>
  </si>
  <si>
    <t>国のR5予備費
（交付限度額●）
（恩恵を十分に受けられない世帯分）</t>
    <phoneticPr fontId="30"/>
  </si>
  <si>
    <t>Ｂ●</t>
    <phoneticPr fontId="30"/>
  </si>
  <si>
    <t>国の予算年度_予備or補正_予備</t>
    <rPh sb="0" eb="1">
      <t>クニ</t>
    </rPh>
    <rPh sb="2" eb="6">
      <t>ヨサンネンド</t>
    </rPh>
    <rPh sb="7" eb="9">
      <t>ヨビ</t>
    </rPh>
    <phoneticPr fontId="19"/>
  </si>
  <si>
    <t>国のR5補正予算分（低所得世帯支援枠分）　事務費　交付限度額③</t>
    <phoneticPr fontId="30"/>
  </si>
  <si>
    <t>令和５年度　物価高騰対応重点支援地方創生臨時交付金実施計画
別表３（こども加算）</t>
    <rPh sb="6" eb="8">
      <t>ブッカ</t>
    </rPh>
    <rPh sb="8" eb="10">
      <t>コウトウ</t>
    </rPh>
    <rPh sb="10" eb="12">
      <t>タイオウ</t>
    </rPh>
    <rPh sb="12" eb="14">
      <t>ジュウテン</t>
    </rPh>
    <rPh sb="14" eb="16">
      <t>シエン</t>
    </rPh>
    <rPh sb="16" eb="18">
      <t>チホウ</t>
    </rPh>
    <rPh sb="18" eb="20">
      <t>ソウセイ</t>
    </rPh>
    <rPh sb="20" eb="22">
      <t>リンジ</t>
    </rPh>
    <rPh sb="22" eb="25">
      <t>コウフキン</t>
    </rPh>
    <rPh sb="25" eb="27">
      <t>ジッシ</t>
    </rPh>
    <rPh sb="27" eb="29">
      <t>ケイカク</t>
    </rPh>
    <rPh sb="30" eb="32">
      <t>ベッピョウ</t>
    </rPh>
    <rPh sb="37" eb="39">
      <t>カサン</t>
    </rPh>
    <phoneticPr fontId="30"/>
  </si>
  <si>
    <t>支給世帯に相当する交付限度額
（子ども加算給付分）　事務費</t>
    <rPh sb="0" eb="2">
      <t>シキュウ</t>
    </rPh>
    <rPh sb="2" eb="4">
      <t>セタイ</t>
    </rPh>
    <rPh sb="5" eb="7">
      <t>ソウトウ</t>
    </rPh>
    <rPh sb="9" eb="11">
      <t>コウフ</t>
    </rPh>
    <rPh sb="16" eb="17">
      <t>コ</t>
    </rPh>
    <rPh sb="19" eb="21">
      <t>カサン</t>
    </rPh>
    <rPh sb="21" eb="23">
      <t>キュウフ</t>
    </rPh>
    <rPh sb="23" eb="24">
      <t>ブン</t>
    </rPh>
    <phoneticPr fontId="30"/>
  </si>
  <si>
    <t>対象となるR5住民税均等割非課税世帯のうち、令和5年度中に給付を行う世帯</t>
    <rPh sb="0" eb="2">
      <t>タイショウ</t>
    </rPh>
    <rPh sb="22" eb="24">
      <t>レイワ</t>
    </rPh>
    <rPh sb="25" eb="27">
      <t>ネンド</t>
    </rPh>
    <rPh sb="27" eb="28">
      <t>チュウ</t>
    </rPh>
    <rPh sb="29" eb="31">
      <t>キュウフ</t>
    </rPh>
    <rPh sb="32" eb="33">
      <t>オコナ</t>
    </rPh>
    <rPh sb="34" eb="36">
      <t>セタイ</t>
    </rPh>
    <phoneticPr fontId="30"/>
  </si>
  <si>
    <t>（Ｂ２） 国のR5補正予算分（低所得世帯支援枠分）事務費　交付限度額③に対応した交付対象経費</t>
    <rPh sb="36" eb="38">
      <t>タイオウ</t>
    </rPh>
    <rPh sb="40" eb="42">
      <t>コウフ</t>
    </rPh>
    <rPh sb="42" eb="44">
      <t>タイショウ</t>
    </rPh>
    <rPh sb="44" eb="46">
      <t>ケイヒ</t>
    </rPh>
    <phoneticPr fontId="30"/>
  </si>
  <si>
    <t>R5→R6繰越希望額
（Ｂ２） 国のR5補正予算分（低所得世帯支援枠分）事務費　交付限度額③に係る分</t>
    <rPh sb="5" eb="7">
      <t>クリコ</t>
    </rPh>
    <rPh sb="7" eb="9">
      <t>キボウ</t>
    </rPh>
    <rPh sb="9" eb="10">
      <t>ガク</t>
    </rPh>
    <rPh sb="47" eb="48">
      <t>カカ</t>
    </rPh>
    <rPh sb="49" eb="50">
      <t>ブン</t>
    </rPh>
    <phoneticPr fontId="30"/>
  </si>
  <si>
    <t>国の予算年度_R5全部</t>
    <rPh sb="9" eb="11">
      <t>ゼンブ</t>
    </rPh>
    <phoneticPr fontId="19"/>
  </si>
  <si>
    <t>枠_全部</t>
    <rPh sb="0" eb="1">
      <t>ワク</t>
    </rPh>
    <rPh sb="2" eb="3">
      <t>ゼン</t>
    </rPh>
    <rPh sb="3" eb="4">
      <t>ブ</t>
    </rPh>
    <phoneticPr fontId="19"/>
  </si>
  <si>
    <t>枠_分岐</t>
    <rPh sb="0" eb="1">
      <t>ワク</t>
    </rPh>
    <rPh sb="2" eb="4">
      <t>ブンキ</t>
    </rPh>
    <phoneticPr fontId="30"/>
  </si>
  <si>
    <t>枠_補正パターン</t>
    <phoneticPr fontId="19"/>
  </si>
  <si>
    <t>枠_予備パターン</t>
    <phoneticPr fontId="19"/>
  </si>
  <si>
    <t xml:space="preserve">
国のR5補正予算分
（交付限度額③）</t>
    <rPh sb="5" eb="7">
      <t>ホセイ</t>
    </rPh>
    <phoneticPr fontId="30"/>
  </si>
  <si>
    <t xml:space="preserve">
国のR5補正予算分
（交付限度額②）</t>
    <rPh sb="5" eb="7">
      <t>ホセイ</t>
    </rPh>
    <phoneticPr fontId="30"/>
  </si>
  <si>
    <t>対象分野_低</t>
    <rPh sb="0" eb="2">
      <t>タイショウ</t>
    </rPh>
    <rPh sb="2" eb="4">
      <t>ブンヤ</t>
    </rPh>
    <rPh sb="5" eb="6">
      <t>テイ</t>
    </rPh>
    <phoneticPr fontId="30"/>
  </si>
  <si>
    <t>枠_推奨</t>
    <phoneticPr fontId="19"/>
  </si>
  <si>
    <t>枠_2つ以上</t>
    <rPh sb="0" eb="1">
      <t>ワク</t>
    </rPh>
    <rPh sb="4" eb="6">
      <t>イジョウ</t>
    </rPh>
    <phoneticPr fontId="19"/>
  </si>
  <si>
    <t>No2について10事務費あり</t>
    <rPh sb="9" eb="12">
      <t>ジムヒ</t>
    </rPh>
    <phoneticPr fontId="30"/>
  </si>
  <si>
    <t>No2について10事務費無し</t>
    <rPh sb="9" eb="13">
      <t>ジムヒナ</t>
    </rPh>
    <phoneticPr fontId="30"/>
  </si>
  <si>
    <t>No2について7事務費あり</t>
    <rPh sb="8" eb="11">
      <t>ジムヒ</t>
    </rPh>
    <phoneticPr fontId="30"/>
  </si>
  <si>
    <t>No2について7事務費無し</t>
    <rPh sb="8" eb="12">
      <t>ジムヒナ</t>
    </rPh>
    <phoneticPr fontId="30"/>
  </si>
  <si>
    <t>両方事務費あり</t>
    <rPh sb="0" eb="2">
      <t>リョウホウ</t>
    </rPh>
    <rPh sb="2" eb="5">
      <t>ジムヒ</t>
    </rPh>
    <phoneticPr fontId="30"/>
  </si>
  <si>
    <t>両方事務費無し</t>
    <rPh sb="0" eb="2">
      <t>リョウホウ</t>
    </rPh>
    <rPh sb="2" eb="6">
      <t>ジムヒナ</t>
    </rPh>
    <phoneticPr fontId="30"/>
  </si>
  <si>
    <t>No3について事務費あり</t>
    <rPh sb="7" eb="10">
      <t>ジムヒ</t>
    </rPh>
    <phoneticPr fontId="30"/>
  </si>
  <si>
    <t>No3について事務費無し</t>
    <rPh sb="7" eb="11">
      <t>ジムヒナ</t>
    </rPh>
    <phoneticPr fontId="30"/>
  </si>
  <si>
    <t>別表２（住民税均等割のみ課税世帯）が正しく入力されている</t>
    <rPh sb="18" eb="19">
      <t>タダ</t>
    </rPh>
    <rPh sb="21" eb="23">
      <t>ニュウリョク</t>
    </rPh>
    <phoneticPr fontId="30"/>
  </si>
  <si>
    <t>別表３（こども加算）が正しく入力されている</t>
    <rPh sb="11" eb="12">
      <t>タダ</t>
    </rPh>
    <rPh sb="14" eb="16">
      <t>ニュウリョク</t>
    </rPh>
    <phoneticPr fontId="30"/>
  </si>
  <si>
    <t>エラー（AL、AM列記載漏れ）</t>
    <rPh sb="9" eb="10">
      <t>レツ</t>
    </rPh>
    <rPh sb="10" eb="12">
      <t>キサイ</t>
    </rPh>
    <rPh sb="12" eb="13">
      <t>モ</t>
    </rPh>
    <phoneticPr fontId="19"/>
  </si>
  <si>
    <t>エラー（AN列記載漏れ）</t>
    <phoneticPr fontId="30"/>
  </si>
  <si>
    <t>国のR5予備費
（交付限度額●）
（住民税均等割のみ課税世帯分）</t>
    <rPh sb="4" eb="7">
      <t>ヨビヒ</t>
    </rPh>
    <phoneticPr fontId="30"/>
  </si>
  <si>
    <t>国のR5予備費
（交付限度額●）
（こども加算分）</t>
    <phoneticPr fontId="30"/>
  </si>
  <si>
    <t>【選択必須】</t>
    <rPh sb="1" eb="5">
      <t>センタクヒッス</t>
    </rPh>
    <phoneticPr fontId="30"/>
  </si>
  <si>
    <t>　【選択必須】</t>
    <rPh sb="2" eb="6">
      <t>センタクヒッス</t>
    </rPh>
    <phoneticPr fontId="30"/>
  </si>
  <si>
    <t>住民税均等割のみ課税世帯への給付について対象とした世帯数
（B16セルと同じ数を入力してください。）</t>
    <rPh sb="14" eb="16">
      <t>キュウフ</t>
    </rPh>
    <rPh sb="20" eb="22">
      <t>タイショウ</t>
    </rPh>
    <rPh sb="25" eb="28">
      <t>セタイスウ</t>
    </rPh>
    <rPh sb="36" eb="37">
      <t>オナ</t>
    </rPh>
    <rPh sb="38" eb="39">
      <t>カズ</t>
    </rPh>
    <rPh sb="40" eb="42">
      <t>ニュウリョク</t>
    </rPh>
    <phoneticPr fontId="30"/>
  </si>
  <si>
    <t>世帯　※</t>
    <rPh sb="0" eb="2">
      <t>セタイ</t>
    </rPh>
    <phoneticPr fontId="30"/>
  </si>
  <si>
    <t>下記（イ）の入力について：
推奨事業分で既に給付を行い、予備費への財源振替ができなかった場合で、給付額を減じる際に使用。
財源振替ができなかった分について差押禁止法の対象とならない可能性があることに、ご留意ください。</t>
    <rPh sb="0" eb="2">
      <t>カキ</t>
    </rPh>
    <rPh sb="6" eb="8">
      <t>ニュウリョク</t>
    </rPh>
    <rPh sb="14" eb="16">
      <t>スイショウ</t>
    </rPh>
    <rPh sb="16" eb="18">
      <t>ジギョウ</t>
    </rPh>
    <rPh sb="18" eb="19">
      <t>ブン</t>
    </rPh>
    <rPh sb="20" eb="21">
      <t>スデ</t>
    </rPh>
    <rPh sb="22" eb="24">
      <t>キュウフ</t>
    </rPh>
    <rPh sb="25" eb="26">
      <t>オコナ</t>
    </rPh>
    <rPh sb="28" eb="31">
      <t>ヨビヒ</t>
    </rPh>
    <rPh sb="33" eb="37">
      <t>ザイゲンフリカエ</t>
    </rPh>
    <rPh sb="44" eb="46">
      <t>バアイ</t>
    </rPh>
    <rPh sb="48" eb="51">
      <t>キュウフガク</t>
    </rPh>
    <rPh sb="52" eb="53">
      <t>ゲン</t>
    </rPh>
    <rPh sb="55" eb="56">
      <t>サイ</t>
    </rPh>
    <rPh sb="57" eb="59">
      <t>シヨウ</t>
    </rPh>
    <rPh sb="61" eb="65">
      <t>ザイゲンフリカエ</t>
    </rPh>
    <rPh sb="72" eb="73">
      <t>ブン</t>
    </rPh>
    <rPh sb="77" eb="79">
      <t>サシオサ</t>
    </rPh>
    <rPh sb="79" eb="81">
      <t>キンシ</t>
    </rPh>
    <rPh sb="81" eb="82">
      <t>ホウ</t>
    </rPh>
    <rPh sb="83" eb="85">
      <t>タイショウ</t>
    </rPh>
    <rPh sb="90" eb="93">
      <t>カノウセイ</t>
    </rPh>
    <rPh sb="101" eb="103">
      <t>リュウイ</t>
    </rPh>
    <phoneticPr fontId="30"/>
  </si>
  <si>
    <t>支給開始　※</t>
    <rPh sb="0" eb="2">
      <t>シキュウ</t>
    </rPh>
    <rPh sb="2" eb="4">
      <t>カイシ</t>
    </rPh>
    <phoneticPr fontId="30"/>
  </si>
  <si>
    <t>支給終了　※</t>
    <rPh sb="0" eb="2">
      <t>シキュウ</t>
    </rPh>
    <rPh sb="2" eb="4">
      <t>シュウリョウ</t>
    </rPh>
    <phoneticPr fontId="30"/>
  </si>
  <si>
    <t>備考1
(重点支援地方交付金の追加を踏まえた各省庁の通知の発出状況に定義されている対象分野)</t>
    <rPh sb="0" eb="2">
      <t>ビコウ</t>
    </rPh>
    <rPh sb="5" eb="9">
      <t>ジュウテンシエン</t>
    </rPh>
    <rPh sb="9" eb="11">
      <t>チホウ</t>
    </rPh>
    <rPh sb="11" eb="14">
      <t>コウフキン</t>
    </rPh>
    <rPh sb="15" eb="17">
      <t>ツイカ</t>
    </rPh>
    <rPh sb="18" eb="19">
      <t>フ</t>
    </rPh>
    <rPh sb="22" eb="25">
      <t>カクショウチョウ</t>
    </rPh>
    <rPh sb="26" eb="28">
      <t>ツウチ</t>
    </rPh>
    <rPh sb="29" eb="33">
      <t>ハッシュツジョウキョウ</t>
    </rPh>
    <rPh sb="34" eb="36">
      <t>テイギ</t>
    </rPh>
    <rPh sb="41" eb="43">
      <t>タイショウ</t>
    </rPh>
    <rPh sb="43" eb="45">
      <t>ブンヤ</t>
    </rPh>
    <phoneticPr fontId="30"/>
  </si>
  <si>
    <t>人数 ※</t>
    <rPh sb="0" eb="2">
      <t>ニンズウ</t>
    </rPh>
    <phoneticPr fontId="30"/>
  </si>
  <si>
    <t>こども加算分の交付限度額に係る子どもの人数</t>
    <rPh sb="13" eb="14">
      <t>カカ</t>
    </rPh>
    <rPh sb="15" eb="16">
      <t>コ</t>
    </rPh>
    <rPh sb="19" eb="21">
      <t>ニンズウ</t>
    </rPh>
    <phoneticPr fontId="30"/>
  </si>
  <si>
    <t>こども加算分の交付限度額に係る単価</t>
    <rPh sb="15" eb="17">
      <t>タンカ</t>
    </rPh>
    <phoneticPr fontId="30"/>
  </si>
  <si>
    <t>支給世帯に相当する交付限度額　
（住民税均等割のみ課税世帯への給付分）</t>
    <rPh sb="5" eb="7">
      <t>ソウトウ</t>
    </rPh>
    <phoneticPr fontId="30"/>
  </si>
  <si>
    <t>支給する子供の人数に相当する交付限度額
（子ども加算給付分）</t>
    <rPh sb="0" eb="2">
      <t>シキュウ</t>
    </rPh>
    <rPh sb="4" eb="6">
      <t>コドモ</t>
    </rPh>
    <rPh sb="7" eb="9">
      <t>ニンズウ</t>
    </rPh>
    <rPh sb="10" eb="12">
      <t>ソウトウ</t>
    </rPh>
    <rPh sb="14" eb="16">
      <t>コウフ</t>
    </rPh>
    <rPh sb="16" eb="18">
      <t>ゲンド</t>
    </rPh>
    <rPh sb="18" eb="19">
      <t>ガク</t>
    </rPh>
    <rPh sb="21" eb="22">
      <t>コ</t>
    </rPh>
    <rPh sb="24" eb="26">
      <t>カサン</t>
    </rPh>
    <rPh sb="26" eb="28">
      <t>キュウフ</t>
    </rPh>
    <rPh sb="28" eb="29">
      <t>フン</t>
    </rPh>
    <phoneticPr fontId="30"/>
  </si>
  <si>
    <t>※事業費を計上せず、事務費のみを入力した場合は、「支給開始」、「支給終了」には事務費の事業実施期間を記入して下さい。</t>
    <rPh sb="1" eb="4">
      <t>ジギョウヒ</t>
    </rPh>
    <rPh sb="5" eb="7">
      <t>ケイジョウ</t>
    </rPh>
    <rPh sb="39" eb="42">
      <t>ジムヒ</t>
    </rPh>
    <rPh sb="43" eb="49">
      <t>ジギョウジッシキカン</t>
    </rPh>
    <rPh sb="50" eb="52">
      <t>キニュウ</t>
    </rPh>
    <rPh sb="54" eb="55">
      <t>クダ</t>
    </rPh>
    <phoneticPr fontId="30"/>
  </si>
  <si>
    <t>成果目標、実施状況の公表等を入力している</t>
    <phoneticPr fontId="30"/>
  </si>
  <si>
    <t>未入力チェック</t>
    <rPh sb="0" eb="3">
      <t>ミニュウリョク</t>
    </rPh>
    <phoneticPr fontId="30"/>
  </si>
  <si>
    <r>
      <t>千円　　　</t>
    </r>
    <r>
      <rPr>
        <sz val="14"/>
        <rFont val="ＭＳ Ｐゴシック"/>
        <family val="3"/>
        <charset val="128"/>
      </rPr>
      <t>【参考値】</t>
    </r>
    <rPh sb="0" eb="2">
      <t>センエン</t>
    </rPh>
    <rPh sb="6" eb="8">
      <t>サンコウ</t>
    </rPh>
    <rPh sb="8" eb="9">
      <t>チ</t>
    </rPh>
    <phoneticPr fontId="30"/>
  </si>
  <si>
    <t>千円　【参考値】</t>
    <rPh sb="0" eb="2">
      <t>センエン</t>
    </rPh>
    <rPh sb="4" eb="6">
      <t>サンコウ</t>
    </rPh>
    <rPh sb="6" eb="7">
      <t>チ</t>
    </rPh>
    <phoneticPr fontId="30"/>
  </si>
  <si>
    <r>
      <t>※交付限度額の算定の基礎となる</t>
    </r>
    <r>
      <rPr>
        <sz val="12"/>
        <color rgb="FFFF0000"/>
        <rFont val="ＭＳ Ｐゴシック"/>
        <family val="3"/>
        <charset val="128"/>
      </rPr>
      <t>世帯数を仮で入力してください。</t>
    </r>
    <rPh sb="1" eb="3">
      <t>コウフ</t>
    </rPh>
    <rPh sb="3" eb="5">
      <t>ゲンド</t>
    </rPh>
    <rPh sb="5" eb="6">
      <t>ガク</t>
    </rPh>
    <rPh sb="7" eb="9">
      <t>サンテイ</t>
    </rPh>
    <rPh sb="10" eb="12">
      <t>キソ</t>
    </rPh>
    <rPh sb="15" eb="18">
      <t>セタイスウ</t>
    </rPh>
    <rPh sb="19" eb="20">
      <t>カリ</t>
    </rPh>
    <rPh sb="21" eb="23">
      <t>ニュウリョク</t>
    </rPh>
    <phoneticPr fontId="30"/>
  </si>
  <si>
    <t>（R5交付対象経費</t>
    <rPh sb="3" eb="5">
      <t>コウフ</t>
    </rPh>
    <rPh sb="5" eb="7">
      <t>タイショウ</t>
    </rPh>
    <rPh sb="7" eb="9">
      <t>ケイヒ</t>
    </rPh>
    <phoneticPr fontId="30"/>
  </si>
  <si>
    <t>）</t>
    <phoneticPr fontId="30"/>
  </si>
  <si>
    <r>
      <rPr>
        <sz val="12"/>
        <rFont val="ＭＳ Ｐゴシック"/>
        <family val="3"/>
        <charset val="128"/>
      </rPr>
      <t>※交付限度額の算定の基礎となる</t>
    </r>
    <r>
      <rPr>
        <sz val="12"/>
        <color rgb="FFFF0000"/>
        <rFont val="ＭＳ Ｐゴシック"/>
        <family val="3"/>
        <charset val="128"/>
      </rPr>
      <t>世帯数を仮で入力してください。</t>
    </r>
    <r>
      <rPr>
        <sz val="14"/>
        <rFont val="ＭＳ Ｐゴシック"/>
        <family val="3"/>
      </rPr>
      <t xml:space="preserve">
【事業費（Ｂ３）の積算】
　　交付対象経費</t>
    </r>
    <rPh sb="19" eb="20">
      <t>カリ</t>
    </rPh>
    <phoneticPr fontId="30"/>
  </si>
  <si>
    <t>千円　　【参考値】</t>
    <rPh sb="0" eb="2">
      <t>センエン</t>
    </rPh>
    <rPh sb="5" eb="7">
      <t>サンコウ</t>
    </rPh>
    <rPh sb="7" eb="8">
      <t>チ</t>
    </rPh>
    <phoneticPr fontId="30"/>
  </si>
  <si>
    <t>千円　　　　【参考値】</t>
    <rPh sb="0" eb="2">
      <t>センエン</t>
    </rPh>
    <rPh sb="7" eb="9">
      <t>サンコウ</t>
    </rPh>
    <rPh sb="9" eb="10">
      <t>チ</t>
    </rPh>
    <phoneticPr fontId="30"/>
  </si>
  <si>
    <t>※事業費を計上せず、事務費のみを入力した場合は、「支給開始」、「支給終了」には事務費の事業実施期間を記入して下さい。</t>
    <phoneticPr fontId="30"/>
  </si>
  <si>
    <t>システムチェック欄（上段＋下段）</t>
    <rPh sb="8" eb="9">
      <t>ラン</t>
    </rPh>
    <rPh sb="10" eb="12">
      <t>ジョウダン</t>
    </rPh>
    <rPh sb="13" eb="15">
      <t>ゲダン</t>
    </rPh>
    <phoneticPr fontId="30"/>
  </si>
  <si>
    <t>システムチェック欄（本体分）</t>
    <rPh sb="8" eb="9">
      <t>ラン</t>
    </rPh>
    <rPh sb="10" eb="12">
      <t>ホンタイ</t>
    </rPh>
    <rPh sb="12" eb="13">
      <t>ブン</t>
    </rPh>
    <phoneticPr fontId="30"/>
  </si>
  <si>
    <t>システムチェック欄（事務費分：有り）</t>
    <rPh sb="8" eb="9">
      <t>ラン</t>
    </rPh>
    <rPh sb="10" eb="14">
      <t>ジムヒブン</t>
    </rPh>
    <rPh sb="15" eb="16">
      <t>ア</t>
    </rPh>
    <phoneticPr fontId="30"/>
  </si>
  <si>
    <t>B37が「有り」</t>
    <rPh sb="5" eb="6">
      <t>ア</t>
    </rPh>
    <phoneticPr fontId="30"/>
  </si>
  <si>
    <t>B47、B51、B55のどれかに入力がある。</t>
    <rPh sb="16" eb="18">
      <t>ニュウリョク</t>
    </rPh>
    <phoneticPr fontId="30"/>
  </si>
  <si>
    <t>B37が「有り」の場合に、F52が○になっている</t>
    <rPh sb="9" eb="11">
      <t>バアイ</t>
    </rPh>
    <phoneticPr fontId="30"/>
  </si>
  <si>
    <t>B37が「無し」</t>
    <rPh sb="5" eb="6">
      <t>ナ</t>
    </rPh>
    <phoneticPr fontId="30"/>
  </si>
  <si>
    <t>事務費に関する入力無し</t>
    <rPh sb="0" eb="3">
      <t>ジムヒ</t>
    </rPh>
    <rPh sb="4" eb="5">
      <t>カン</t>
    </rPh>
    <rPh sb="7" eb="10">
      <t>ニュウリョクナ</t>
    </rPh>
    <phoneticPr fontId="30"/>
  </si>
  <si>
    <t>システムチェック欄（事務費分：無し）</t>
    <rPh sb="8" eb="9">
      <t>ラン</t>
    </rPh>
    <rPh sb="10" eb="14">
      <t>ジムヒブン</t>
    </rPh>
    <rPh sb="15" eb="16">
      <t>ナ</t>
    </rPh>
    <phoneticPr fontId="30"/>
  </si>
  <si>
    <t>全入力</t>
    <rPh sb="0" eb="1">
      <t>ゼン</t>
    </rPh>
    <rPh sb="1" eb="3">
      <t>ニュウリョク</t>
    </rPh>
    <phoneticPr fontId="30"/>
  </si>
  <si>
    <t>本体のみ</t>
    <rPh sb="0" eb="2">
      <t>ホンタイ</t>
    </rPh>
    <phoneticPr fontId="30"/>
  </si>
  <si>
    <t>事務費のみ</t>
    <rPh sb="0" eb="3">
      <t>ジムヒ</t>
    </rPh>
    <phoneticPr fontId="30"/>
  </si>
  <si>
    <t>本体未入力チェック</t>
    <rPh sb="0" eb="5">
      <t>ホンタイミニュウリョク</t>
    </rPh>
    <phoneticPr fontId="30"/>
  </si>
  <si>
    <t>未入力</t>
    <rPh sb="0" eb="3">
      <t>ミニュウリョク</t>
    </rPh>
    <phoneticPr fontId="30"/>
  </si>
  <si>
    <t>別表3 受付可否</t>
    <rPh sb="0" eb="2">
      <t>ベッピョウ</t>
    </rPh>
    <rPh sb="4" eb="6">
      <t>ウケツケ</t>
    </rPh>
    <rPh sb="6" eb="8">
      <t>カヒ</t>
    </rPh>
    <phoneticPr fontId="30"/>
  </si>
  <si>
    <t>別表2  受付可否</t>
    <rPh sb="0" eb="2">
      <t>ベッピョウ</t>
    </rPh>
    <rPh sb="5" eb="7">
      <t>ウケツケ</t>
    </rPh>
    <rPh sb="7" eb="9">
      <t>カヒ</t>
    </rPh>
    <phoneticPr fontId="30"/>
  </si>
  <si>
    <t>システムチェック欄（本体分:ア）</t>
    <rPh sb="8" eb="9">
      <t>ラン</t>
    </rPh>
    <rPh sb="10" eb="12">
      <t>ホンタイ</t>
    </rPh>
    <rPh sb="12" eb="13">
      <t>ブン</t>
    </rPh>
    <phoneticPr fontId="30"/>
  </si>
  <si>
    <t>システムチェック欄（本体分：イ）</t>
    <rPh sb="8" eb="9">
      <t>ラン</t>
    </rPh>
    <rPh sb="10" eb="12">
      <t>ホンタイ</t>
    </rPh>
    <rPh sb="12" eb="13">
      <t>ブン</t>
    </rPh>
    <phoneticPr fontId="30"/>
  </si>
  <si>
    <t>B21を入力している</t>
    <rPh sb="4" eb="6">
      <t>ニュウリョク</t>
    </rPh>
    <phoneticPr fontId="30"/>
  </si>
  <si>
    <t>B21を入力している場合に、F23が○になっている</t>
    <rPh sb="4" eb="6">
      <t>ニュウリョク</t>
    </rPh>
    <rPh sb="10" eb="12">
      <t>バアイ</t>
    </rPh>
    <phoneticPr fontId="30"/>
  </si>
  <si>
    <t>（本体分:ア）未入力チェック</t>
    <rPh sb="7" eb="10">
      <t>ミニュウリョク</t>
    </rPh>
    <phoneticPr fontId="30"/>
  </si>
  <si>
    <t>B27,B28を入力している</t>
    <rPh sb="8" eb="10">
      <t>ニュウリョク</t>
    </rPh>
    <phoneticPr fontId="30"/>
  </si>
  <si>
    <t>B27,B28を入力している場合に、F33が○になっている</t>
    <rPh sb="8" eb="10">
      <t>ニュウリョク</t>
    </rPh>
    <rPh sb="14" eb="16">
      <t>バアイ</t>
    </rPh>
    <phoneticPr fontId="30"/>
  </si>
  <si>
    <t>（本体分：イ）未入力チェック</t>
    <rPh sb="7" eb="10">
      <t>ミニュウリョク</t>
    </rPh>
    <phoneticPr fontId="30"/>
  </si>
  <si>
    <t>B39が「有り」の場合に、F52が○になっている</t>
    <rPh sb="9" eb="11">
      <t>バアイ</t>
    </rPh>
    <phoneticPr fontId="30"/>
  </si>
  <si>
    <t>B39が「有り」</t>
    <rPh sb="5" eb="6">
      <t>ア</t>
    </rPh>
    <phoneticPr fontId="30"/>
  </si>
  <si>
    <t>本体アのみ</t>
    <rPh sb="0" eb="2">
      <t>ホンタイ</t>
    </rPh>
    <phoneticPr fontId="30"/>
  </si>
  <si>
    <t>本体イのみ</t>
    <rPh sb="0" eb="2">
      <t>ホンタイ</t>
    </rPh>
    <phoneticPr fontId="30"/>
  </si>
  <si>
    <t>本体ア＋事務費</t>
    <rPh sb="0" eb="2">
      <t>ホンタイ</t>
    </rPh>
    <rPh sb="4" eb="7">
      <t>ジムヒ</t>
    </rPh>
    <phoneticPr fontId="30"/>
  </si>
  <si>
    <t>本体イ＋事務費</t>
    <rPh sb="0" eb="2">
      <t>ホンタイ</t>
    </rPh>
    <rPh sb="4" eb="7">
      <t>ジムヒ</t>
    </rPh>
    <phoneticPr fontId="30"/>
  </si>
  <si>
    <t>本体＋事務費</t>
    <rPh sb="0" eb="2">
      <t>ホンタイ</t>
    </rPh>
    <rPh sb="3" eb="6">
      <t>ジムヒ</t>
    </rPh>
    <phoneticPr fontId="30"/>
  </si>
  <si>
    <t>自動計算分</t>
    <rPh sb="0" eb="5">
      <t>ジドウケイサンブン</t>
    </rPh>
    <phoneticPr fontId="30"/>
  </si>
  <si>
    <t>手動入力分</t>
    <rPh sb="0" eb="2">
      <t>シュドウ</t>
    </rPh>
    <rPh sb="2" eb="4">
      <t>ニュウリョク</t>
    </rPh>
    <rPh sb="4" eb="5">
      <t>オイワケ</t>
    </rPh>
    <phoneticPr fontId="30"/>
  </si>
  <si>
    <t>本省繰越希望額　（R5補正予算により措置された推奨事業メニュー分交付限度額①に係る希望額）
小計：自動計算分＋手動入力分　（交付限度額①を上限とする）</t>
    <rPh sb="0" eb="2">
      <t>ホンショウ</t>
    </rPh>
    <rPh sb="2" eb="4">
      <t>クリコシ</t>
    </rPh>
    <rPh sb="4" eb="6">
      <t>キボウ</t>
    </rPh>
    <rPh sb="6" eb="7">
      <t>ガク</t>
    </rPh>
    <phoneticPr fontId="30"/>
  </si>
  <si>
    <t>エラー（AF列入力漏れ）</t>
    <rPh sb="7" eb="9">
      <t>ニュウリョク</t>
    </rPh>
    <phoneticPr fontId="30"/>
  </si>
  <si>
    <t>エラー（AG～AI列選択漏れ）</t>
    <rPh sb="9" eb="10">
      <t>レツ</t>
    </rPh>
    <rPh sb="10" eb="12">
      <t>センタク</t>
    </rPh>
    <rPh sb="12" eb="13">
      <t>モ</t>
    </rPh>
    <phoneticPr fontId="19"/>
  </si>
  <si>
    <t>エラー（P列B2orB3入力関連）①</t>
    <rPh sb="14" eb="16">
      <t>カンレン</t>
    </rPh>
    <phoneticPr fontId="30"/>
  </si>
  <si>
    <t>エラー（P列B2orB3入力関連）②</t>
    <rPh sb="14" eb="16">
      <t>カンレン</t>
    </rPh>
    <phoneticPr fontId="30"/>
  </si>
  <si>
    <t>R5_補正・予備</t>
    <rPh sb="3" eb="5">
      <t>ホセイ</t>
    </rPh>
    <rPh sb="6" eb="8">
      <t>ヨビ</t>
    </rPh>
    <phoneticPr fontId="19"/>
  </si>
  <si>
    <t>推奨・低</t>
    <rPh sb="0" eb="2">
      <t>スイショウ</t>
    </rPh>
    <rPh sb="3" eb="4">
      <t>テイ</t>
    </rPh>
    <phoneticPr fontId="19"/>
  </si>
  <si>
    <t>枠_補正・予備パターン</t>
    <phoneticPr fontId="19"/>
  </si>
  <si>
    <t>国のR5予備費
（交付限度額⑤）
（給付金・定額減税一体支援枠分）　事務費</t>
    <rPh sb="18" eb="21">
      <t>キュウフキン</t>
    </rPh>
    <rPh sb="22" eb="24">
      <t>テイガク</t>
    </rPh>
    <rPh sb="24" eb="26">
      <t>ゲンゼイ</t>
    </rPh>
    <rPh sb="26" eb="28">
      <t>イッタイ</t>
    </rPh>
    <rPh sb="28" eb="30">
      <t>シエン</t>
    </rPh>
    <rPh sb="30" eb="31">
      <t>ワク</t>
    </rPh>
    <rPh sb="31" eb="32">
      <t>ブン</t>
    </rPh>
    <rPh sb="34" eb="37">
      <t>ジムヒ</t>
    </rPh>
    <phoneticPr fontId="30"/>
  </si>
  <si>
    <t>調整給付
（一体給付）</t>
    <rPh sb="6" eb="8">
      <t>イッタイ</t>
    </rPh>
    <phoneticPr fontId="30"/>
  </si>
  <si>
    <t>こども加算
（一体給付）</t>
    <rPh sb="3" eb="5">
      <t>カサン</t>
    </rPh>
    <rPh sb="7" eb="9">
      <t>イッタイ</t>
    </rPh>
    <rPh sb="9" eb="11">
      <t>キュウフ</t>
    </rPh>
    <phoneticPr fontId="30"/>
  </si>
  <si>
    <t>国のR5予備費分（給付金・定額減税一体支援枠分）　事務費　交付限度額⑤</t>
    <phoneticPr fontId="30"/>
  </si>
  <si>
    <t>既配分額
国のR5予備費分（給付金・定額減税一体支援枠分）　事務費
交付限度額⑤</t>
    <rPh sb="0" eb="1">
      <t>キ</t>
    </rPh>
    <rPh sb="1" eb="3">
      <t>ハイブン</t>
    </rPh>
    <rPh sb="3" eb="4">
      <t>ガク</t>
    </rPh>
    <phoneticPr fontId="30"/>
  </si>
  <si>
    <t>今回配分予定額
国のR5予備費分（給付金・定額減税一体支援枠分）　事務費
交付限度額⑤</t>
    <rPh sb="0" eb="2">
      <t>コンカイ</t>
    </rPh>
    <rPh sb="2" eb="4">
      <t>ハイブン</t>
    </rPh>
    <rPh sb="4" eb="6">
      <t>ヨテイ</t>
    </rPh>
    <rPh sb="6" eb="7">
      <t>ガク</t>
    </rPh>
    <phoneticPr fontId="30"/>
  </si>
  <si>
    <t>配分予定額計
国のR5予備費分（給付金・定額減税一体支援枠分）　事務費
交付限度額⑤</t>
    <rPh sb="0" eb="2">
      <t>ハイブン</t>
    </rPh>
    <rPh sb="2" eb="4">
      <t>ヨテイ</t>
    </rPh>
    <rPh sb="4" eb="5">
      <t>ガク</t>
    </rPh>
    <rPh sb="5" eb="6">
      <t>ケイ</t>
    </rPh>
    <phoneticPr fontId="30"/>
  </si>
  <si>
    <t>国のR5予備費分（給付金・定額減税一体支援枠分）
事務費　交付限度額⑤　（令和5年12月通知分）</t>
    <rPh sb="4" eb="7">
      <t>ヨビヒ</t>
    </rPh>
    <rPh sb="25" eb="28">
      <t>ジムヒ</t>
    </rPh>
    <rPh sb="43" eb="45">
      <t>ツウチ</t>
    </rPh>
    <phoneticPr fontId="30"/>
  </si>
  <si>
    <t>一体</t>
    <rPh sb="0" eb="2">
      <t>イッタイ</t>
    </rPh>
    <phoneticPr fontId="19"/>
  </si>
  <si>
    <t>推奨・一体</t>
    <rPh sb="0" eb="2">
      <t>スイショウ</t>
    </rPh>
    <phoneticPr fontId="19"/>
  </si>
  <si>
    <t>低・一体</t>
    <rPh sb="0" eb="1">
      <t>テイ</t>
    </rPh>
    <phoneticPr fontId="19"/>
  </si>
  <si>
    <t>推奨・低・一体</t>
    <rPh sb="0" eb="2">
      <t>スイショウ</t>
    </rPh>
    <rPh sb="3" eb="4">
      <t>テイ</t>
    </rPh>
    <phoneticPr fontId="19"/>
  </si>
  <si>
    <t>枠_一体or推奨・一体</t>
    <rPh sb="0" eb="1">
      <t>ワク</t>
    </rPh>
    <rPh sb="6" eb="8">
      <t>スイショウ</t>
    </rPh>
    <phoneticPr fontId="19"/>
  </si>
  <si>
    <t>枠_一体</t>
    <phoneticPr fontId="19"/>
  </si>
  <si>
    <t>枠_推奨・一体</t>
    <phoneticPr fontId="19"/>
  </si>
  <si>
    <t>（Ｂ３）国のR5予備費分（給付金・定額減税一体支援枠分）事務費のうち、住民税均等割のみ課税世帯への給付に対応した交付対象経費</t>
    <rPh sb="35" eb="41">
      <t>ジュウミンゼイキントウワリ</t>
    </rPh>
    <rPh sb="43" eb="47">
      <t>カゼイセタイ</t>
    </rPh>
    <rPh sb="49" eb="51">
      <t>キュウフ</t>
    </rPh>
    <rPh sb="52" eb="54">
      <t>タイオウ</t>
    </rPh>
    <rPh sb="56" eb="58">
      <t>コウフ</t>
    </rPh>
    <rPh sb="58" eb="60">
      <t>タイショウ</t>
    </rPh>
    <rPh sb="60" eb="62">
      <t>ケイヒ</t>
    </rPh>
    <phoneticPr fontId="30"/>
  </si>
  <si>
    <t>（Ｂ３） 国のR5予備費分（給付金・定額減税一体支援枠分）事務費のうち、子ども加算給付に対応した交付対象経費</t>
    <rPh sb="29" eb="32">
      <t>ジムヒ</t>
    </rPh>
    <rPh sb="36" eb="37">
      <t>コ</t>
    </rPh>
    <rPh sb="39" eb="43">
      <t>カサンキュウフ</t>
    </rPh>
    <phoneticPr fontId="30"/>
  </si>
  <si>
    <t>本省繰越希望額
（R5予備費により措置された給付金・定額減税一体支援枠分（事務費）
交付限度額⑤に係る希望額）</t>
    <rPh sb="0" eb="2">
      <t>ホンショウ</t>
    </rPh>
    <rPh sb="2" eb="4">
      <t>クリコシ</t>
    </rPh>
    <rPh sb="4" eb="6">
      <t>キボウ</t>
    </rPh>
    <rPh sb="6" eb="7">
      <t>ガク</t>
    </rPh>
    <phoneticPr fontId="30"/>
  </si>
  <si>
    <t>令和５年度　物価高騰対応重点支援地方創生臨時交付金実施計画</t>
    <rPh sb="0" eb="2">
      <t>レイワ</t>
    </rPh>
    <rPh sb="6" eb="8">
      <t>ブッカ</t>
    </rPh>
    <rPh sb="8" eb="10">
      <t>コウトウ</t>
    </rPh>
    <rPh sb="10" eb="12">
      <t>タイオウ</t>
    </rPh>
    <rPh sb="12" eb="14">
      <t>ジュウテン</t>
    </rPh>
    <rPh sb="14" eb="16">
      <t>シエン</t>
    </rPh>
    <rPh sb="16" eb="18">
      <t>チホウ</t>
    </rPh>
    <rPh sb="18" eb="20">
      <t>ソウセイ</t>
    </rPh>
    <rPh sb="20" eb="22">
      <t>リンジ</t>
    </rPh>
    <rPh sb="22" eb="25">
      <t>コウフキン</t>
    </rPh>
    <phoneticPr fontId="19"/>
  </si>
  <si>
    <t>金額が千円単位で記入されているか（別表１～３の一部は円単位で記入。）</t>
    <rPh sb="17" eb="19">
      <t>ベッピョウ</t>
    </rPh>
    <rPh sb="23" eb="25">
      <t>イチブ</t>
    </rPh>
    <rPh sb="26" eb="29">
      <t>エンタンイ</t>
    </rPh>
    <rPh sb="30" eb="32">
      <t>キニュウ</t>
    </rPh>
    <phoneticPr fontId="30"/>
  </si>
  <si>
    <t>事業の概要に、①目的・効果、②交付金を充当する経費内容、③積算根拠（対象数、単価等）④事業の対象（交付対象者、対象施設等）について、記入要領等に基づきそれぞれ明記されているか</t>
    <phoneticPr fontId="19"/>
  </si>
  <si>
    <t>すべての事業において、事業の概要の①目的・効果に、エネルギー・食料品価格等の物価高騰の影響を受けた生活者や事業者の支援を主たる目的とする事業である旨、明記されているか</t>
    <rPh sb="31" eb="34">
      <t>ショクリョウヒン</t>
    </rPh>
    <rPh sb="34" eb="36">
      <t>カカク</t>
    </rPh>
    <rPh sb="36" eb="37">
      <t>トウ</t>
    </rPh>
    <rPh sb="38" eb="40">
      <t>ブッカ</t>
    </rPh>
    <rPh sb="40" eb="42">
      <t>コウトウ</t>
    </rPh>
    <rPh sb="43" eb="45">
      <t>エイキョウ</t>
    </rPh>
    <rPh sb="46" eb="47">
      <t>ウ</t>
    </rPh>
    <rPh sb="49" eb="52">
      <t>セイカツシャ</t>
    </rPh>
    <rPh sb="53" eb="56">
      <t>ジギョウシャ</t>
    </rPh>
    <rPh sb="57" eb="59">
      <t>シエン</t>
    </rPh>
    <rPh sb="60" eb="61">
      <t>シュ</t>
    </rPh>
    <rPh sb="63" eb="65">
      <t>モクテキ</t>
    </rPh>
    <rPh sb="68" eb="70">
      <t>ジギョウ</t>
    </rPh>
    <rPh sb="73" eb="74">
      <t>ムネ</t>
    </rPh>
    <phoneticPr fontId="19"/>
  </si>
  <si>
    <t>Ｂ２orＢ３が正しく入力されているか①</t>
    <rPh sb="7" eb="8">
      <t>タダ</t>
    </rPh>
    <rPh sb="10" eb="12">
      <t>ニュウリョク</t>
    </rPh>
    <phoneticPr fontId="30"/>
  </si>
  <si>
    <t>Ｂ１が正しく入力されているか</t>
    <rPh sb="3" eb="4">
      <t>タダ</t>
    </rPh>
    <rPh sb="6" eb="8">
      <t>ニュウリョク</t>
    </rPh>
    <phoneticPr fontId="30"/>
  </si>
  <si>
    <t>特定事業者等支援、個人を対象とした給付金等、基金が選択されているか</t>
    <rPh sb="0" eb="2">
      <t>トクテイ</t>
    </rPh>
    <rPh sb="2" eb="5">
      <t>ジギョウシャ</t>
    </rPh>
    <rPh sb="5" eb="6">
      <t>トウ</t>
    </rPh>
    <rPh sb="6" eb="8">
      <t>シエン</t>
    </rPh>
    <rPh sb="9" eb="11">
      <t>コジン</t>
    </rPh>
    <rPh sb="12" eb="14">
      <t>タイショウ</t>
    </rPh>
    <rPh sb="17" eb="20">
      <t>キュウフキン</t>
    </rPh>
    <rPh sb="20" eb="21">
      <t>トウ</t>
    </rPh>
    <rPh sb="22" eb="24">
      <t>キキン</t>
    </rPh>
    <rPh sb="25" eb="27">
      <t>センタク</t>
    </rPh>
    <phoneticPr fontId="19"/>
  </si>
  <si>
    <t>備考1(重点支援地方交付金の追加を踏まえた各省庁の通知の発出状況に定義されている対象分野)を選択している</t>
    <rPh sb="46" eb="48">
      <t>センタク</t>
    </rPh>
    <phoneticPr fontId="30"/>
  </si>
  <si>
    <t>本省繰越に関する入力が正しくされている</t>
    <rPh sb="0" eb="4">
      <t>ホンショウクリコシ</t>
    </rPh>
    <rPh sb="5" eb="6">
      <t>カン</t>
    </rPh>
    <rPh sb="8" eb="10">
      <t>ニュウリョク</t>
    </rPh>
    <rPh sb="11" eb="12">
      <t>タダ</t>
    </rPh>
    <phoneticPr fontId="30"/>
  </si>
  <si>
    <t>エラー（交付限度額&lt;既配分額）</t>
    <rPh sb="10" eb="11">
      <t>スデ</t>
    </rPh>
    <rPh sb="11" eb="13">
      <t>ハイブン</t>
    </rPh>
    <rPh sb="13" eb="14">
      <t>ガク</t>
    </rPh>
    <phoneticPr fontId="30"/>
  </si>
  <si>
    <t>枠の入力が正しくされているか</t>
    <rPh sb="0" eb="1">
      <t>ワク</t>
    </rPh>
    <rPh sb="2" eb="4">
      <t>ニュウリョク</t>
    </rPh>
    <rPh sb="5" eb="6">
      <t>タダ</t>
    </rPh>
    <phoneticPr fontId="30"/>
  </si>
  <si>
    <t>物価_2</t>
    <rPh sb="0" eb="2">
      <t>ブッカ</t>
    </rPh>
    <phoneticPr fontId="30"/>
  </si>
  <si>
    <t>予備１</t>
    <rPh sb="0" eb="2">
      <t>ヨビ</t>
    </rPh>
    <phoneticPr fontId="30"/>
  </si>
  <si>
    <t>住民税均等割非課税世帯への支援
（低所得枠）</t>
    <rPh sb="0" eb="3">
      <t>ジュウミンゼイ</t>
    </rPh>
    <rPh sb="3" eb="6">
      <t>キントウワリ</t>
    </rPh>
    <rPh sb="6" eb="9">
      <t>ヒカゼイ</t>
    </rPh>
    <rPh sb="9" eb="11">
      <t>セタイ</t>
    </rPh>
    <rPh sb="13" eb="15">
      <t>シエン</t>
    </rPh>
    <rPh sb="17" eb="21">
      <t>テイショトクワク</t>
    </rPh>
    <phoneticPr fontId="30"/>
  </si>
  <si>
    <t>住民税均等割のみ課税世帯への支援
（一体給付）</t>
    <rPh sb="18" eb="20">
      <t>イッタイ</t>
    </rPh>
    <rPh sb="20" eb="22">
      <t>キュウフ</t>
    </rPh>
    <rPh sb="21" eb="22">
      <t>ホキュウ</t>
    </rPh>
    <phoneticPr fontId="30"/>
  </si>
  <si>
    <t>住民税均等割非課税世帯等への支援に係る本体分の事業費
（家計急変への横出し等・補正）</t>
    <rPh sb="0" eb="3">
      <t>ジュウミンゼイ</t>
    </rPh>
    <rPh sb="3" eb="6">
      <t>キントウワリ</t>
    </rPh>
    <rPh sb="6" eb="9">
      <t>ヒカゼイ</t>
    </rPh>
    <rPh sb="9" eb="11">
      <t>セタイ</t>
    </rPh>
    <rPh sb="11" eb="12">
      <t>トウ</t>
    </rPh>
    <rPh sb="14" eb="16">
      <t>シエン</t>
    </rPh>
    <rPh sb="17" eb="18">
      <t>カカ</t>
    </rPh>
    <rPh sb="19" eb="22">
      <t>ホンタイブン</t>
    </rPh>
    <rPh sb="23" eb="26">
      <t>ジギョウヒ</t>
    </rPh>
    <rPh sb="28" eb="32">
      <t>カケイキュウヘン</t>
    </rPh>
    <rPh sb="34" eb="36">
      <t>ヨコダ</t>
    </rPh>
    <rPh sb="37" eb="38">
      <t>ナド</t>
    </rPh>
    <rPh sb="39" eb="41">
      <t>ホセイ</t>
    </rPh>
    <phoneticPr fontId="30"/>
  </si>
  <si>
    <t>国のR5予備費分（給付支援サービス分）
交付限度額⑥　（令和●年●月通知分）</t>
    <rPh sb="4" eb="7">
      <t>ヨビヒ</t>
    </rPh>
    <rPh sb="17" eb="18">
      <t>ブン</t>
    </rPh>
    <rPh sb="31" eb="32">
      <t>ネン</t>
    </rPh>
    <rPh sb="33" eb="34">
      <t>ガツ</t>
    </rPh>
    <rPh sb="34" eb="36">
      <t>ツウチ</t>
    </rPh>
    <phoneticPr fontId="30"/>
  </si>
  <si>
    <t>既配分額
国のR5予備費分（給付支援サービス分）　交付限度額⑥</t>
    <rPh sb="0" eb="1">
      <t>キ</t>
    </rPh>
    <rPh sb="1" eb="3">
      <t>ハイブン</t>
    </rPh>
    <rPh sb="3" eb="4">
      <t>ガク</t>
    </rPh>
    <phoneticPr fontId="30"/>
  </si>
  <si>
    <t>今回配分予定額
国のR5予備費分（給付支援サービス分）　交付限度額⑥</t>
    <rPh sb="0" eb="2">
      <t>コンカイ</t>
    </rPh>
    <rPh sb="2" eb="4">
      <t>ハイブン</t>
    </rPh>
    <rPh sb="4" eb="6">
      <t>ヨテイ</t>
    </rPh>
    <rPh sb="6" eb="7">
      <t>ガク</t>
    </rPh>
    <phoneticPr fontId="30"/>
  </si>
  <si>
    <t>配分予定額計
国のR5予備費分（給付支援サービス分）　交付限度額⑥</t>
    <rPh sb="0" eb="2">
      <t>ハイブン</t>
    </rPh>
    <rPh sb="2" eb="4">
      <t>ヨテイ</t>
    </rPh>
    <rPh sb="4" eb="5">
      <t>ガク</t>
    </rPh>
    <rPh sb="5" eb="6">
      <t>ケイ</t>
    </rPh>
    <phoneticPr fontId="30"/>
  </si>
  <si>
    <t>本省繰越希望額
（R5予備費により措置された給付支援サービス分　交付限度額⑥に係る希望額）</t>
    <rPh sb="0" eb="2">
      <t>ホンショウ</t>
    </rPh>
    <rPh sb="2" eb="4">
      <t>クリコシ</t>
    </rPh>
    <rPh sb="4" eb="6">
      <t>キボウ</t>
    </rPh>
    <rPh sb="6" eb="7">
      <t>ガク</t>
    </rPh>
    <rPh sb="11" eb="14">
      <t>ヨビヒ</t>
    </rPh>
    <rPh sb="17" eb="19">
      <t>ソチ</t>
    </rPh>
    <rPh sb="32" eb="34">
      <t>コウフ</t>
    </rPh>
    <rPh sb="34" eb="36">
      <t>ゲンド</t>
    </rPh>
    <rPh sb="36" eb="37">
      <t>ガク</t>
    </rPh>
    <rPh sb="39" eb="40">
      <t>カカ</t>
    </rPh>
    <rPh sb="41" eb="44">
      <t>キボウガク</t>
    </rPh>
    <phoneticPr fontId="30"/>
  </si>
  <si>
    <t>国のR5予備費分（給付支援サービス分）　交付限度額⑥</t>
    <phoneticPr fontId="30"/>
  </si>
  <si>
    <t>給付支援サービス
（一体給付）</t>
    <rPh sb="10" eb="12">
      <t>イッタイ</t>
    </rPh>
    <phoneticPr fontId="30"/>
  </si>
  <si>
    <t>国のR5予備費
（交付限度額⑥）
（給付支援サービス分）</t>
    <rPh sb="13" eb="14">
      <t>ガク</t>
    </rPh>
    <rPh sb="18" eb="20">
      <t>キュウフ</t>
    </rPh>
    <rPh sb="20" eb="22">
      <t>シエン</t>
    </rPh>
    <rPh sb="26" eb="27">
      <t>ブン</t>
    </rPh>
    <phoneticPr fontId="30"/>
  </si>
  <si>
    <t>Ｂ４</t>
    <phoneticPr fontId="30"/>
  </si>
  <si>
    <t>枠_給付支援</t>
    <rPh sb="0" eb="1">
      <t>ワク</t>
    </rPh>
    <rPh sb="2" eb="6">
      <t>キュウフシエン</t>
    </rPh>
    <phoneticPr fontId="19"/>
  </si>
  <si>
    <t>給付支援</t>
    <rPh sb="0" eb="4">
      <t>キュウフシエン</t>
    </rPh>
    <phoneticPr fontId="19"/>
  </si>
  <si>
    <t>一体支援</t>
    <rPh sb="2" eb="4">
      <t>シエン</t>
    </rPh>
    <phoneticPr fontId="19"/>
  </si>
  <si>
    <t>推奨事業</t>
    <rPh sb="0" eb="2">
      <t>スイショウ</t>
    </rPh>
    <rPh sb="2" eb="4">
      <t>ジギョウ</t>
    </rPh>
    <phoneticPr fontId="19"/>
  </si>
  <si>
    <t>低所得</t>
    <rPh sb="0" eb="1">
      <t>テイ</t>
    </rPh>
    <rPh sb="1" eb="3">
      <t>ショトク</t>
    </rPh>
    <phoneticPr fontId="19"/>
  </si>
  <si>
    <t>推奨事業・低所得</t>
    <rPh sb="0" eb="2">
      <t>スイショウ</t>
    </rPh>
    <rPh sb="2" eb="4">
      <t>ジギョウ</t>
    </rPh>
    <rPh sb="5" eb="6">
      <t>テイ</t>
    </rPh>
    <rPh sb="6" eb="8">
      <t>ショトク</t>
    </rPh>
    <phoneticPr fontId="19"/>
  </si>
  <si>
    <t>推奨事業・</t>
    <rPh sb="0" eb="2">
      <t>スイショウ</t>
    </rPh>
    <rPh sb="2" eb="4">
      <t>ジギョウ</t>
    </rPh>
    <phoneticPr fontId="19"/>
  </si>
  <si>
    <t>枠_指定範囲外</t>
    <rPh sb="0" eb="1">
      <t>ワク</t>
    </rPh>
    <rPh sb="2" eb="7">
      <t>シテイハンイガイ</t>
    </rPh>
    <phoneticPr fontId="19"/>
  </si>
  <si>
    <t>推奨事業</t>
    <phoneticPr fontId="19"/>
  </si>
  <si>
    <t>一体支援</t>
    <phoneticPr fontId="19"/>
  </si>
  <si>
    <t>推奨事業・一体支援</t>
    <phoneticPr fontId="19"/>
  </si>
  <si>
    <t>推奨事業・一体支援</t>
    <rPh sb="2" eb="4">
      <t>ジギョウ</t>
    </rPh>
    <rPh sb="7" eb="9">
      <t>シエン</t>
    </rPh>
    <phoneticPr fontId="19"/>
  </si>
  <si>
    <t>対象範囲外</t>
    <rPh sb="0" eb="2">
      <t>タイショウ</t>
    </rPh>
    <rPh sb="2" eb="4">
      <t>ハンイ</t>
    </rPh>
    <rPh sb="4" eb="5">
      <t>ガイ</t>
    </rPh>
    <phoneticPr fontId="30"/>
  </si>
  <si>
    <t>既配分額
国のR5補正予算分（低所得世帯支援枠分）　給付費　交付限度額②</t>
    <rPh sb="0" eb="1">
      <t>キ</t>
    </rPh>
    <rPh sb="1" eb="3">
      <t>ハイブン</t>
    </rPh>
    <rPh sb="3" eb="4">
      <t>ガク</t>
    </rPh>
    <rPh sb="26" eb="29">
      <t>キュウフヒ</t>
    </rPh>
    <phoneticPr fontId="19"/>
  </si>
  <si>
    <t>既配分額
国のR5予備費分（給付金・定額減税一体支援枠分）　給付費　交付限度額④</t>
    <rPh sb="0" eb="1">
      <t>キ</t>
    </rPh>
    <rPh sb="1" eb="3">
      <t>ハイブン</t>
    </rPh>
    <rPh sb="3" eb="4">
      <t>ガク</t>
    </rPh>
    <rPh sb="30" eb="33">
      <t>キュウフヒ</t>
    </rPh>
    <phoneticPr fontId="30"/>
  </si>
  <si>
    <t>今回配分予定額
国のR5補正予算分（低所得世帯支援枠分）　給付費　交付限度額②</t>
    <rPh sb="0" eb="2">
      <t>コンカイ</t>
    </rPh>
    <rPh sb="2" eb="4">
      <t>ハイブン</t>
    </rPh>
    <rPh sb="4" eb="6">
      <t>ヨテイ</t>
    </rPh>
    <rPh sb="6" eb="7">
      <t>ガク</t>
    </rPh>
    <rPh sb="29" eb="32">
      <t>キュウフヒ</t>
    </rPh>
    <phoneticPr fontId="19"/>
  </si>
  <si>
    <t>今回配分予定額
国のR5予備費分（給付金・定額減税一体支援枠分）　給付費　交付限度額④</t>
    <rPh sb="0" eb="2">
      <t>コンカイ</t>
    </rPh>
    <rPh sb="2" eb="4">
      <t>ハイブン</t>
    </rPh>
    <rPh sb="4" eb="6">
      <t>ヨテイ</t>
    </rPh>
    <rPh sb="6" eb="7">
      <t>ガク</t>
    </rPh>
    <rPh sb="33" eb="36">
      <t>キュウフヒ</t>
    </rPh>
    <phoneticPr fontId="30"/>
  </si>
  <si>
    <t>配分予定額計
国のR5補正予算分（低所得世帯支援枠分）　給付費　交付限度額②</t>
    <rPh sb="0" eb="2">
      <t>ハイブン</t>
    </rPh>
    <rPh sb="2" eb="4">
      <t>ヨテイ</t>
    </rPh>
    <rPh sb="4" eb="5">
      <t>ガク</t>
    </rPh>
    <rPh sb="5" eb="6">
      <t>ケイ</t>
    </rPh>
    <rPh sb="28" eb="31">
      <t>キュウフヒ</t>
    </rPh>
    <phoneticPr fontId="31"/>
  </si>
  <si>
    <t>配分予定額計
国のR5予備費分（給付金・定額減税一体支援枠分）　給付費　交付限度額④</t>
    <rPh sb="0" eb="2">
      <t>ハイブン</t>
    </rPh>
    <rPh sb="2" eb="4">
      <t>ヨテイ</t>
    </rPh>
    <rPh sb="4" eb="5">
      <t>ガク</t>
    </rPh>
    <rPh sb="5" eb="6">
      <t>ケイ</t>
    </rPh>
    <rPh sb="32" eb="35">
      <t>キュウフヒ</t>
    </rPh>
    <phoneticPr fontId="30"/>
  </si>
  <si>
    <t>国のR5予備費分（給付金・定額減税一体支援枠分）
給付費　交付限度額④　（令和5年12月通知分）</t>
    <rPh sb="4" eb="7">
      <t>ヨビヒ</t>
    </rPh>
    <rPh sb="9" eb="12">
      <t>キュウフキン</t>
    </rPh>
    <rPh sb="13" eb="15">
      <t>テイガク</t>
    </rPh>
    <rPh sb="15" eb="17">
      <t>ゲンゼイ</t>
    </rPh>
    <rPh sb="17" eb="19">
      <t>イッタイ</t>
    </rPh>
    <rPh sb="19" eb="21">
      <t>シエン</t>
    </rPh>
    <rPh sb="21" eb="22">
      <t>ワク</t>
    </rPh>
    <rPh sb="22" eb="23">
      <t>ブン</t>
    </rPh>
    <rPh sb="25" eb="28">
      <t>キュウフヒ</t>
    </rPh>
    <rPh sb="40" eb="41">
      <t>ネン</t>
    </rPh>
    <rPh sb="43" eb="44">
      <t>ガツ</t>
    </rPh>
    <rPh sb="44" eb="46">
      <t>ツウチ</t>
    </rPh>
    <phoneticPr fontId="30"/>
  </si>
  <si>
    <t>本省繰越希望額
（R5補正予算により措置された低所得世帯支援枠分（給付費）交付限度額②に係る希望額）</t>
    <rPh sb="0" eb="2">
      <t>ホンショウ</t>
    </rPh>
    <rPh sb="2" eb="4">
      <t>クリコシ</t>
    </rPh>
    <rPh sb="4" eb="6">
      <t>キボウ</t>
    </rPh>
    <rPh sb="6" eb="7">
      <t>ガク</t>
    </rPh>
    <rPh sb="23" eb="26">
      <t>テイショトク</t>
    </rPh>
    <rPh sb="26" eb="28">
      <t>セタイ</t>
    </rPh>
    <rPh sb="28" eb="30">
      <t>シエン</t>
    </rPh>
    <rPh sb="30" eb="31">
      <t>ワク</t>
    </rPh>
    <rPh sb="33" eb="36">
      <t>キュウフヒ</t>
    </rPh>
    <phoneticPr fontId="30"/>
  </si>
  <si>
    <t>本省繰越希望額
（R5予備費により措置された給付金・定額減税一体支援枠分（給付費）
交付限度額④に係る希望額）</t>
    <rPh sb="0" eb="2">
      <t>ホンショウ</t>
    </rPh>
    <rPh sb="2" eb="4">
      <t>クリコシ</t>
    </rPh>
    <rPh sb="4" eb="6">
      <t>キボウ</t>
    </rPh>
    <rPh sb="6" eb="7">
      <t>ガク</t>
    </rPh>
    <rPh sb="37" eb="40">
      <t>キュウフヒ</t>
    </rPh>
    <phoneticPr fontId="30"/>
  </si>
  <si>
    <t>国のR5補正予算分（低所得世帯支援枠分）
給付費　交付限度額②　（令和6年1月通知分）</t>
    <rPh sb="4" eb="8">
      <t>ホセイヨサン</t>
    </rPh>
    <rPh sb="21" eb="24">
      <t>キュウフヒ</t>
    </rPh>
    <rPh sb="25" eb="27">
      <t>コウフ</t>
    </rPh>
    <rPh sb="39" eb="41">
      <t>ツウチ</t>
    </rPh>
    <phoneticPr fontId="30"/>
  </si>
  <si>
    <t>国のR5補正予算分（低所得世帯支援枠分）
給付費　交付限度額②　（令和5年11月通知分）</t>
    <rPh sb="10" eb="13">
      <t>テイショトク</t>
    </rPh>
    <rPh sb="13" eb="15">
      <t>セタイ</t>
    </rPh>
    <rPh sb="15" eb="17">
      <t>シエン</t>
    </rPh>
    <rPh sb="17" eb="18">
      <t>ワク</t>
    </rPh>
    <rPh sb="18" eb="19">
      <t>ブン</t>
    </rPh>
    <rPh sb="21" eb="24">
      <t>キュウフヒ</t>
    </rPh>
    <rPh sb="40" eb="42">
      <t>ツウチ</t>
    </rPh>
    <phoneticPr fontId="30"/>
  </si>
  <si>
    <t>国のR5補正予算分（低所得世帯支援枠分）
事務費　交付限度額③　（令和5年11月通知分）</t>
    <phoneticPr fontId="30"/>
  </si>
  <si>
    <t>国のR5補正予算分（低所得世帯支援枠分）
事務費　交付限度額③　（令和6年1月通知分）</t>
    <rPh sb="4" eb="8">
      <t>ホセイヨサン</t>
    </rPh>
    <rPh sb="8" eb="9">
      <t>ブン</t>
    </rPh>
    <phoneticPr fontId="30"/>
  </si>
  <si>
    <t>令和５年度中に給付を行う子供の人数</t>
    <phoneticPr fontId="30"/>
  </si>
  <si>
    <t>B24,B25,B26のどれかに入力がある</t>
    <rPh sb="16" eb="18">
      <t>ニュウリョク</t>
    </rPh>
    <phoneticPr fontId="30"/>
  </si>
  <si>
    <t>B24,B25,B26のどれかに入力がある場合に、F25が○になっている</t>
    <rPh sb="21" eb="23">
      <t>バアイ</t>
    </rPh>
    <phoneticPr fontId="30"/>
  </si>
  <si>
    <t>新たに住民税非課税等となる世帯への支援
（一体給付）</t>
    <rPh sb="9" eb="10">
      <t>トウ</t>
    </rPh>
    <rPh sb="17" eb="19">
      <t>シエン</t>
    </rPh>
    <rPh sb="21" eb="23">
      <t>イッタイ</t>
    </rPh>
    <phoneticPr fontId="30"/>
  </si>
  <si>
    <r>
      <t>※交付限度額の算定の基礎となる</t>
    </r>
    <r>
      <rPr>
        <sz val="12"/>
        <color rgb="FFFF0000"/>
        <rFont val="ＭＳ Ｐゴシック"/>
        <family val="3"/>
        <charset val="128"/>
      </rPr>
      <t>給付人数を仮で入力してください。</t>
    </r>
    <rPh sb="15" eb="17">
      <t>キュウフ</t>
    </rPh>
    <rPh sb="17" eb="19">
      <t>ニンズウ</t>
    </rPh>
    <rPh sb="20" eb="21">
      <t>カリ</t>
    </rPh>
    <phoneticPr fontId="30"/>
  </si>
  <si>
    <t>住民税均等割非課税世帯を対象として令和５年度中に給付を行う子供の人数</t>
    <rPh sb="12" eb="14">
      <t>タイショウ</t>
    </rPh>
    <rPh sb="24" eb="26">
      <t>キュウフ</t>
    </rPh>
    <rPh sb="27" eb="28">
      <t>オコナ</t>
    </rPh>
    <rPh sb="29" eb="31">
      <t>コドモ</t>
    </rPh>
    <rPh sb="32" eb="34">
      <t>ニンズウ</t>
    </rPh>
    <phoneticPr fontId="30"/>
  </si>
  <si>
    <t>住民税均等割のみ課税世帯を対象として令和５年度中に給付を行う子供の人数</t>
    <phoneticPr fontId="30"/>
  </si>
  <si>
    <t>新たに住民税非課税等となる世帯を対象として令和５年度中に給付を行う子供の人数</t>
    <rPh sb="9" eb="10">
      <t>トウ</t>
    </rPh>
    <phoneticPr fontId="30"/>
  </si>
  <si>
    <t>※事務連絡参照</t>
  </si>
  <si>
    <r>
      <t>　</t>
    </r>
    <r>
      <rPr>
        <sz val="14"/>
        <color rgb="FFFF0000"/>
        <rFont val="ＭＳ Ｐゴシック"/>
        <family val="3"/>
        <charset val="128"/>
      </rPr>
      <t>差押禁止法の対象範囲　</t>
    </r>
    <rPh sb="7" eb="9">
      <t>タイショウ</t>
    </rPh>
    <phoneticPr fontId="30"/>
  </si>
  <si>
    <t xml:space="preserve">
住民税均等割非課税世帯等への支援分の事業費
（上乗せ２・推奨分）
</t>
    <rPh sb="17" eb="18">
      <t>ブン</t>
    </rPh>
    <rPh sb="29" eb="32">
      <t>スイショウブン</t>
    </rPh>
    <phoneticPr fontId="30"/>
  </si>
  <si>
    <t>一体給付に係る本体分の事業費
（上乗せ１・予備費）</t>
    <rPh sb="0" eb="2">
      <t>イッタイ</t>
    </rPh>
    <rPh sb="2" eb="4">
      <t>キュウフ</t>
    </rPh>
    <rPh sb="5" eb="6">
      <t>カカ</t>
    </rPh>
    <rPh sb="7" eb="9">
      <t>ホンタイ</t>
    </rPh>
    <rPh sb="9" eb="10">
      <t>ブン</t>
    </rPh>
    <rPh sb="11" eb="14">
      <t>ジギョウヒ</t>
    </rPh>
    <rPh sb="16" eb="18">
      <t>ウワノ</t>
    </rPh>
    <rPh sb="21" eb="24">
      <t>ヨビヒ</t>
    </rPh>
    <phoneticPr fontId="30"/>
  </si>
  <si>
    <t>国のR5補正予算分
（交付限度額③）
（低所得世帯支援枠分）
事務費</t>
    <rPh sb="4" eb="8">
      <t>ホセイヨサン</t>
    </rPh>
    <rPh sb="8" eb="9">
      <t>ブン</t>
    </rPh>
    <rPh sb="31" eb="34">
      <t>ジムヒ</t>
    </rPh>
    <phoneticPr fontId="30"/>
  </si>
  <si>
    <t>国のR5補正予算分
（交付限度額②）
（低所得世帯支援枠分）
給付費</t>
    <rPh sb="4" eb="6">
      <t>ホセイ</t>
    </rPh>
    <rPh sb="31" eb="34">
      <t>キュウフヒ</t>
    </rPh>
    <phoneticPr fontId="30"/>
  </si>
  <si>
    <t>国のR5予備費
（交付限度額④）
（給付金・定額減税一体支援枠分）　給付費</t>
    <rPh sb="34" eb="37">
      <t>キュウフヒ</t>
    </rPh>
    <phoneticPr fontId="30"/>
  </si>
  <si>
    <t>国のR5補正予算分（低所得世帯支援枠分）　給付費　交付限度額②</t>
    <rPh sb="21" eb="24">
      <t>キュウフヒ</t>
    </rPh>
    <phoneticPr fontId="30"/>
  </si>
  <si>
    <t>国のR5予備費分（給付金・定額減税一体支援枠分）　給付費　交付限度額④</t>
    <rPh sb="25" eb="28">
      <t>キュウフヒ</t>
    </rPh>
    <phoneticPr fontId="30"/>
  </si>
  <si>
    <t>B39が「無し」</t>
    <rPh sb="5" eb="6">
      <t>ナ</t>
    </rPh>
    <phoneticPr fontId="30"/>
  </si>
  <si>
    <t>※R5年度中に支出が見込まれる事務費</t>
  </si>
  <si>
    <t>※R5年度中に支出が見込まれる事務費</t>
    <rPh sb="3" eb="5">
      <t>ネンド</t>
    </rPh>
    <rPh sb="5" eb="6">
      <t>チュウ</t>
    </rPh>
    <rPh sb="7" eb="9">
      <t>シシュツ</t>
    </rPh>
    <rPh sb="10" eb="12">
      <t>ミコ</t>
    </rPh>
    <rPh sb="15" eb="18">
      <t>ジムヒ</t>
    </rPh>
    <phoneticPr fontId="30"/>
  </si>
  <si>
    <t>※R5年度中に支出が見込まれる事務費</t>
    <phoneticPr fontId="30"/>
  </si>
  <si>
    <t>推奨事業</t>
    <rPh sb="0" eb="4">
      <t>スイショウジギョウ</t>
    </rPh>
    <phoneticPr fontId="19"/>
  </si>
  <si>
    <t>低所得</t>
    <rPh sb="0" eb="3">
      <t>テイショトク</t>
    </rPh>
    <phoneticPr fontId="19"/>
  </si>
  <si>
    <t>一体支援</t>
    <rPh sb="0" eb="4">
      <t>イッタイシエン</t>
    </rPh>
    <phoneticPr fontId="19"/>
  </si>
  <si>
    <t>推奨事業・低所得</t>
    <phoneticPr fontId="19"/>
  </si>
  <si>
    <t>低所得・一体支援</t>
    <phoneticPr fontId="19"/>
  </si>
  <si>
    <t>推奨事業・低所得・一体支援</t>
    <phoneticPr fontId="19"/>
  </si>
  <si>
    <t>住民税均等割のみ課税世帯への交付限度額に係る世帯数</t>
    <rPh sb="14" eb="16">
      <t>コウフ</t>
    </rPh>
    <rPh sb="16" eb="19">
      <t>ゲンドガク</t>
    </rPh>
    <rPh sb="20" eb="21">
      <t>カカ</t>
    </rPh>
    <rPh sb="22" eb="25">
      <t>セタイスウ</t>
    </rPh>
    <phoneticPr fontId="30"/>
  </si>
  <si>
    <t>住民税均等割のみ課税世帯への交付限度額に係る単価</t>
    <rPh sb="14" eb="16">
      <t>コウフ</t>
    </rPh>
    <rPh sb="16" eb="19">
      <t>ゲンドガク</t>
    </rPh>
    <rPh sb="20" eb="21">
      <t>カカ</t>
    </rPh>
    <rPh sb="22" eb="24">
      <t>タンカ</t>
    </rPh>
    <phoneticPr fontId="30"/>
  </si>
  <si>
    <t>兵庫県</t>
    <rPh sb="0" eb="3">
      <t>ヒョウゴケン</t>
    </rPh>
    <phoneticPr fontId="30"/>
  </si>
  <si>
    <t>多可町</t>
    <rPh sb="0" eb="3">
      <t>タカチョウ</t>
    </rPh>
    <phoneticPr fontId="30"/>
  </si>
  <si>
    <t>0795-32-4771</t>
    <phoneticPr fontId="30"/>
  </si>
  <si>
    <t>shingo_ueda@town.taka.lg.jp</t>
    <phoneticPr fontId="30"/>
  </si>
  <si>
    <t>水田営農継続支援金</t>
    <phoneticPr fontId="30"/>
  </si>
  <si>
    <t>ホームページ、広報誌等</t>
    <rPh sb="7" eb="10">
      <t>コウホウシ</t>
    </rPh>
    <rPh sb="10" eb="11">
      <t>トウ</t>
    </rPh>
    <phoneticPr fontId="30"/>
  </si>
  <si>
    <t>①肥料、燃油等の価格高騰が依然として続く中、意欲的に農業を継続していただくため支援金を支給する
②水田営農対象者への支援金
③作付け面積により支給（10アールあたり1,500円）
④水稲を作付けした農家</t>
    <rPh sb="1" eb="3">
      <t>ヒリョウ</t>
    </rPh>
    <rPh sb="4" eb="6">
      <t>ネンユ</t>
    </rPh>
    <rPh sb="6" eb="7">
      <t>トウ</t>
    </rPh>
    <rPh sb="8" eb="10">
      <t>カカク</t>
    </rPh>
    <rPh sb="10" eb="12">
      <t>コウトウ</t>
    </rPh>
    <rPh sb="13" eb="15">
      <t>イゼン</t>
    </rPh>
    <rPh sb="18" eb="19">
      <t>ツヅ</t>
    </rPh>
    <rPh sb="20" eb="21">
      <t>ナカ</t>
    </rPh>
    <rPh sb="22" eb="25">
      <t>イヨクテキ</t>
    </rPh>
    <rPh sb="26" eb="28">
      <t>ノウギョウ</t>
    </rPh>
    <rPh sb="29" eb="31">
      <t>ケイゾク</t>
    </rPh>
    <rPh sb="39" eb="42">
      <t>シエンキン</t>
    </rPh>
    <rPh sb="43" eb="45">
      <t>シキュウ</t>
    </rPh>
    <rPh sb="49" eb="51">
      <t>スイデン</t>
    </rPh>
    <rPh sb="51" eb="53">
      <t>エイノウ</t>
    </rPh>
    <rPh sb="53" eb="55">
      <t>タイショウ</t>
    </rPh>
    <rPh sb="55" eb="56">
      <t>シャ</t>
    </rPh>
    <rPh sb="58" eb="61">
      <t>シエンキン</t>
    </rPh>
    <rPh sb="63" eb="65">
      <t>サクヅ</t>
    </rPh>
    <rPh sb="66" eb="68">
      <t>メンセキ</t>
    </rPh>
    <rPh sb="71" eb="73">
      <t>シキュウ</t>
    </rPh>
    <rPh sb="87" eb="88">
      <t>エン</t>
    </rPh>
    <rPh sb="91" eb="92">
      <t>ミズ</t>
    </rPh>
    <rPh sb="92" eb="93">
      <t>イネ</t>
    </rPh>
    <rPh sb="94" eb="96">
      <t>サクヅ</t>
    </rPh>
    <rPh sb="99" eb="101">
      <t>ノウカ</t>
    </rPh>
    <phoneticPr fontId="30"/>
  </si>
  <si>
    <t>対象農家955件に対し、8,000アール分を支給</t>
    <rPh sb="0" eb="2">
      <t>タイショウ</t>
    </rPh>
    <rPh sb="2" eb="4">
      <t>ノウカ</t>
    </rPh>
    <rPh sb="7" eb="8">
      <t>ケン</t>
    </rPh>
    <rPh sb="9" eb="10">
      <t>タイ</t>
    </rPh>
    <rPh sb="20" eb="21">
      <t>ブン</t>
    </rPh>
    <rPh sb="22" eb="24">
      <t>シキュウ</t>
    </rPh>
    <phoneticPr fontId="30"/>
  </si>
  <si>
    <t>多可町地域振興プレミアム付き商品券事業</t>
    <phoneticPr fontId="30"/>
  </si>
  <si>
    <t>ホームページ、広報誌等</t>
    <phoneticPr fontId="30"/>
  </si>
  <si>
    <t>①コロナ禍における原油価格・物価高騰の影響を受け、プレミアム付商品券を発行し、消費喚起を図る。未換価が想定される金額（2,480千円/購入後未換価率4％）については一般財源とする。
②商工会委託料　
③62,000千円（未換価分2,480千円を含む）
　内訳　プレミアム分　17,300セット×3千円＝51,900千円
　　　　　商工会事務委託料　10,100千円（人件費、手数料等）
④町内参加事業者（１７７店舗：Ｒ３実績）、プレミアム付き商品券購入希望者</t>
    <phoneticPr fontId="30"/>
  </si>
  <si>
    <t>①プレミアム商品券販売数17,300セット
　10千円で販売（13千円分商品券）
　13,000円×17,300セット＝224,900千円の経済効果
②取扱加盟店換金率99.90％</t>
    <phoneticPr fontId="30"/>
  </si>
  <si>
    <t xml:space="preserve">物価高騰緊急支援給付金【物価高騰対策給付金】 </t>
    <phoneticPr fontId="30"/>
  </si>
  <si>
    <t>物価高騰緊急支援給付金 【物価高騰対策給付金】</t>
    <phoneticPr fontId="30"/>
  </si>
  <si>
    <t>①物価高が続く中で低所得世帯への支援を行うことで、低所得の方々の生活を維持する。
②低所得世帯への給付金
③給付金額　　R５年度分の住民税均等割のみ課税世帯　490世帯×100千円　　
④R５年度分の住民税均等割のみ課税世帯　（490世帯）</t>
    <rPh sb="69" eb="72">
      <t>キントウワリ</t>
    </rPh>
    <rPh sb="74" eb="76">
      <t>カゼイ</t>
    </rPh>
    <rPh sb="103" eb="106">
      <t>キントウワリ</t>
    </rPh>
    <rPh sb="108" eb="110">
      <t>カゼイ</t>
    </rPh>
    <phoneticPr fontId="30"/>
  </si>
  <si>
    <t>①物価高が続く中で低所得世帯への支援を行うことで、低所得の方々の生活を維持する。
②低所得子育て世帯への給付金
③給付金額　　R５年度分の住民税非課税世帯、住民税均等割のみ課税世帯の子どもに対し　250人×50千円　　
④R５年度分の住民税非課税世帯、住民税均等割のみ課税世帯の子ども　（244人）</t>
    <rPh sb="45" eb="47">
      <t>コソダ</t>
    </rPh>
    <rPh sb="69" eb="72">
      <t>ジュウミンゼイ</t>
    </rPh>
    <rPh sb="72" eb="75">
      <t>ヒカゼイ</t>
    </rPh>
    <rPh sb="75" eb="77">
      <t>セタイ</t>
    </rPh>
    <rPh sb="91" eb="92">
      <t>コ</t>
    </rPh>
    <rPh sb="95" eb="96">
      <t>タイ</t>
    </rPh>
    <rPh sb="101" eb="102">
      <t>ニン</t>
    </rPh>
    <rPh sb="147" eb="148">
      <t>ニン</t>
    </rPh>
    <phoneticPr fontId="3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</si>
</sst>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_(* #,##0_);_(* \(#,##0\);_(* &quot;-&quot;_);_(@_)"/>
    <numFmt numFmtId="178" formatCode="0_ "/>
  </numFmts>
  <fonts count="65" x14ac:knownFonts="1">
    <font>
      <sz val="1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sz val="11"/>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6"/>
      <name val="ＭＳ Ｐゴシック"/>
      <family val="3"/>
    </font>
    <font>
      <sz val="14"/>
      <name val="ＭＳ Ｐゴシック"/>
      <family val="3"/>
    </font>
    <font>
      <sz val="14"/>
      <name val="ＭＳ ゴシック"/>
      <family val="3"/>
    </font>
    <font>
      <sz val="14"/>
      <name val="HG創英角ﾎﾟｯﾌﾟ体"/>
      <family val="3"/>
    </font>
    <font>
      <sz val="10"/>
      <name val="Arial"/>
      <family val="2"/>
    </font>
    <font>
      <sz val="12"/>
      <name val="ＭＳ Ｐゴシック"/>
      <family val="3"/>
    </font>
    <font>
      <sz val="16"/>
      <name val="ＭＳ Ｐゴシック"/>
      <family val="3"/>
    </font>
    <font>
      <sz val="12"/>
      <name val="ＭＳ ゴシック"/>
      <family val="3"/>
    </font>
    <font>
      <sz val="12"/>
      <name val="ＭＳ 明朝"/>
      <family val="1"/>
    </font>
    <font>
      <sz val="11"/>
      <color indexed="8"/>
      <name val="ＭＳ Ｐゴシック"/>
      <family val="3"/>
    </font>
    <font>
      <sz val="14"/>
      <name val="ＭＳ Ｐゴシック"/>
      <family val="3"/>
      <charset val="128"/>
    </font>
    <font>
      <sz val="6"/>
      <name val="ＭＳ Ｐゴシック"/>
      <family val="3"/>
      <charset val="128"/>
    </font>
    <font>
      <sz val="12"/>
      <name val="ＭＳ Ｐゴシック"/>
      <family val="3"/>
      <charset val="128"/>
    </font>
    <font>
      <sz val="11"/>
      <color theme="1"/>
      <name val="ＭＳ Ｐゴシック"/>
      <family val="3"/>
    </font>
    <font>
      <sz val="14"/>
      <color theme="1"/>
      <name val="ＭＳ Ｐゴシック"/>
      <family val="3"/>
    </font>
    <font>
      <sz val="14"/>
      <color theme="1"/>
      <name val="ＭＳ Ｐゴシック"/>
      <family val="3"/>
      <charset val="128"/>
    </font>
    <font>
      <sz val="12"/>
      <color theme="1"/>
      <name val="HG丸ｺﾞｼｯｸM-PRO"/>
      <family val="3"/>
    </font>
    <font>
      <sz val="14"/>
      <name val="ＭＳ ゴシック"/>
      <family val="3"/>
      <charset val="128"/>
    </font>
    <font>
      <b/>
      <sz val="14"/>
      <color theme="1"/>
      <name val="ＭＳ Ｐゴシック"/>
      <family val="3"/>
    </font>
    <font>
      <sz val="12"/>
      <color theme="1"/>
      <name val="ＭＳ Ｐゴシック"/>
      <family val="3"/>
    </font>
    <font>
      <sz val="12"/>
      <name val="HG丸ｺﾞｼｯｸM-PRO"/>
      <family val="3"/>
    </font>
    <font>
      <sz val="11"/>
      <name val="ＭＳ Ｐゴシック"/>
      <family val="3"/>
      <charset val="128"/>
    </font>
    <font>
      <sz val="10"/>
      <name val="ＭＳ Ｐゴシック"/>
      <family val="3"/>
    </font>
    <font>
      <sz val="8"/>
      <name val="ＭＳ Ｐゴシック"/>
      <family val="3"/>
    </font>
    <font>
      <sz val="12"/>
      <name val="HG丸ｺﾞｼｯｸM-PRO"/>
      <family val="3"/>
      <charset val="128"/>
    </font>
    <font>
      <sz val="14"/>
      <color theme="0" tint="-4.9989318521683403E-2"/>
      <name val="ＭＳ Ｐゴシック"/>
      <family val="3"/>
    </font>
    <font>
      <sz val="14"/>
      <color rgb="FFFFFF00"/>
      <name val="ＭＳ Ｐゴシック"/>
      <family val="3"/>
    </font>
    <font>
      <sz val="14"/>
      <color rgb="FFFF0000"/>
      <name val="ＭＳ Ｐゴシック"/>
      <family val="3"/>
    </font>
    <font>
      <sz val="14"/>
      <color rgb="FFFF0000"/>
      <name val="ＭＳ Ｐゴシック"/>
      <family val="3"/>
      <charset val="128"/>
    </font>
    <font>
      <sz val="11"/>
      <color rgb="FFFF0000"/>
      <name val="游ゴシック"/>
      <family val="2"/>
      <charset val="128"/>
      <scheme val="minor"/>
    </font>
    <font>
      <sz val="11"/>
      <color rgb="FFFF0000"/>
      <name val="游ゴシック"/>
      <family val="3"/>
      <charset val="128"/>
      <scheme val="minor"/>
    </font>
    <font>
      <sz val="14"/>
      <color indexed="8"/>
      <name val="ＭＳ Ｐゴシック"/>
      <family val="3"/>
    </font>
    <font>
      <sz val="14"/>
      <color indexed="8"/>
      <name val="ＭＳ Ｐゴシック"/>
      <family val="3"/>
      <charset val="128"/>
    </font>
    <font>
      <sz val="18"/>
      <color indexed="8"/>
      <name val="ＭＳ Ｐゴシック"/>
      <family val="3"/>
      <charset val="128"/>
    </font>
    <font>
      <u/>
      <sz val="11"/>
      <color theme="10"/>
      <name val="ＭＳ Ｐゴシック"/>
      <family val="3"/>
    </font>
    <font>
      <sz val="18"/>
      <name val="ＭＳ Ｐゴシック"/>
      <family val="3"/>
    </font>
    <font>
      <b/>
      <sz val="22"/>
      <color rgb="FFFF0000"/>
      <name val="ＭＳ Ｐゴシック"/>
      <family val="3"/>
      <charset val="128"/>
    </font>
    <font>
      <b/>
      <sz val="11"/>
      <color rgb="FFFF0000"/>
      <name val="ＭＳ Ｐゴシック"/>
      <family val="3"/>
      <charset val="128"/>
    </font>
    <font>
      <b/>
      <sz val="12"/>
      <color rgb="FFFF0000"/>
      <name val="ＭＳ Ｐゴシック"/>
      <family val="3"/>
      <charset val="128"/>
    </font>
    <font>
      <sz val="18"/>
      <name val="ＭＳ Ｐゴシック"/>
      <family val="3"/>
      <charset val="128"/>
    </font>
    <font>
      <sz val="12"/>
      <color rgb="FFFF0000"/>
      <name val="ＭＳ Ｐゴシック"/>
      <family val="3"/>
      <charset val="128"/>
    </font>
    <font>
      <sz val="16"/>
      <color theme="1"/>
      <name val="ＭＳ Ｐゴシック"/>
      <family val="3"/>
    </font>
    <font>
      <sz val="16"/>
      <name val="ＭＳ Ｐゴシック"/>
      <family val="3"/>
      <charset val="128"/>
    </font>
    <font>
      <b/>
      <sz val="11"/>
      <name val="ＭＳ Ｐゴシック"/>
      <family val="3"/>
      <charset val="128"/>
    </font>
    <font>
      <sz val="11"/>
      <color rgb="FFFF0000"/>
      <name val="ＭＳ Ｐゴシック"/>
      <family val="3"/>
    </font>
    <font>
      <sz val="11"/>
      <color rgb="FFFF0000"/>
      <name val="ＭＳ Ｐゴシック"/>
      <family val="3"/>
      <charset val="128"/>
    </font>
  </fonts>
  <fills count="47">
    <fill>
      <patternFill patternType="none"/>
    </fill>
    <fill>
      <patternFill patternType="gray125"/>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43"/>
        <bgColor indexed="26"/>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55"/>
        <bgColor indexed="23"/>
      </patternFill>
    </fill>
    <fill>
      <patternFill patternType="solid">
        <fgColor indexed="26"/>
        <bgColor indexed="9"/>
      </patternFill>
    </fill>
    <fill>
      <patternFill patternType="solid">
        <fgColor indexed="22"/>
        <bgColor indexed="31"/>
      </patternFill>
    </fill>
    <fill>
      <patternFill patternType="solid">
        <fgColor theme="4" tint="0.79998168889431442"/>
        <bgColor indexed="27"/>
      </patternFill>
    </fill>
    <fill>
      <patternFill patternType="solid">
        <fgColor theme="0" tint="-4.9989318521683403E-2"/>
        <bgColor indexed="64"/>
      </patternFill>
    </fill>
    <fill>
      <patternFill patternType="solid">
        <fgColor rgb="FFFFFF00"/>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theme="2"/>
        <bgColor indexed="64"/>
      </patternFill>
    </fill>
    <fill>
      <patternFill patternType="solid">
        <fgColor rgb="FFF2F2F2"/>
        <bgColor indexed="64"/>
      </patternFill>
    </fill>
    <fill>
      <patternFill patternType="solid">
        <fgColor theme="9" tint="0.79998168889431442"/>
        <bgColor indexed="27"/>
      </patternFill>
    </fill>
    <fill>
      <patternFill patternType="solid">
        <fgColor theme="9" tint="0.79998168889431442"/>
        <bgColor indexed="64"/>
      </patternFill>
    </fill>
    <fill>
      <patternFill patternType="solid">
        <fgColor theme="7" tint="0.39997558519241921"/>
        <bgColor indexed="64"/>
      </patternFill>
    </fill>
    <fill>
      <patternFill patternType="solid">
        <fgColor theme="5" tint="0.39997558519241921"/>
        <bgColor indexed="64"/>
      </patternFill>
    </fill>
    <fill>
      <patternFill patternType="solid">
        <fgColor theme="8" tint="0.39997558519241921"/>
        <bgColor indexed="64"/>
      </patternFill>
    </fill>
    <fill>
      <patternFill patternType="solid">
        <fgColor theme="5" tint="0.59999389629810485"/>
        <bgColor indexed="64"/>
      </patternFill>
    </fill>
    <fill>
      <patternFill patternType="solid">
        <fgColor theme="9" tint="0.59999389629810485"/>
        <bgColor indexed="64"/>
      </patternFill>
    </fill>
    <fill>
      <patternFill patternType="solid">
        <fgColor theme="7" tint="0.59999389629810485"/>
        <bgColor indexed="64"/>
      </patternFill>
    </fill>
    <fill>
      <patternFill patternType="solid">
        <fgColor theme="7" tint="-0.249977111117893"/>
        <bgColor indexed="64"/>
      </patternFill>
    </fill>
    <fill>
      <patternFill patternType="solid">
        <fgColor theme="9" tint="0.39997558519241921"/>
        <bgColor indexed="64"/>
      </patternFill>
    </fill>
    <fill>
      <patternFill patternType="solid">
        <fgColor theme="5" tint="-0.249977111117893"/>
        <bgColor indexed="64"/>
      </patternFill>
    </fill>
    <fill>
      <patternFill patternType="solid">
        <fgColor theme="4" tint="0.39997558519241921"/>
        <bgColor indexed="64"/>
      </patternFill>
    </fill>
    <fill>
      <patternFill patternType="solid">
        <fgColor rgb="FFFE7AEB"/>
        <bgColor indexed="64"/>
      </patternFill>
    </fill>
    <fill>
      <patternFill patternType="solid">
        <fgColor rgb="FFCB1B23"/>
        <bgColor indexed="64"/>
      </patternFill>
    </fill>
    <fill>
      <patternFill patternType="solid">
        <fgColor theme="0" tint="-0.249977111117893"/>
        <bgColor indexed="64"/>
      </patternFill>
    </fill>
    <fill>
      <patternFill patternType="solid">
        <fgColor theme="4" tint="0.59999389629810485"/>
        <bgColor indexed="64"/>
      </patternFill>
    </fill>
  </fills>
  <borders count="34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medium">
        <color indexed="64"/>
      </left>
      <right/>
      <top style="medium">
        <color indexed="64"/>
      </top>
      <bottom/>
      <diagonal/>
    </border>
    <border>
      <left style="medium">
        <color indexed="8"/>
      </left>
      <right style="thin">
        <color indexed="8"/>
      </right>
      <top style="hair">
        <color indexed="8"/>
      </top>
      <bottom style="hair">
        <color indexed="8"/>
      </bottom>
      <diagonal/>
    </border>
    <border>
      <left style="thin">
        <color indexed="8"/>
      </left>
      <right style="thin">
        <color indexed="8"/>
      </right>
      <top style="medium">
        <color indexed="64"/>
      </top>
      <bottom/>
      <diagonal/>
    </border>
    <border>
      <left style="thin">
        <color indexed="8"/>
      </left>
      <right style="thin">
        <color indexed="8"/>
      </right>
      <top style="medium">
        <color indexed="8"/>
      </top>
      <bottom/>
      <diagonal/>
    </border>
    <border>
      <left style="thin">
        <color indexed="8"/>
      </left>
      <right style="thin">
        <color indexed="8"/>
      </right>
      <top style="medium">
        <color indexed="8"/>
      </top>
      <bottom style="medium">
        <color indexed="64"/>
      </bottom>
      <diagonal/>
    </border>
    <border>
      <left style="thin">
        <color indexed="8"/>
      </left>
      <right style="thin">
        <color indexed="8"/>
      </right>
      <top style="medium">
        <color indexed="64"/>
      </top>
      <bottom style="hair">
        <color indexed="8"/>
      </bottom>
      <diagonal/>
    </border>
    <border>
      <left style="thin">
        <color indexed="8"/>
      </left>
      <right style="thin">
        <color indexed="8"/>
      </right>
      <top/>
      <bottom style="hair">
        <color indexed="8"/>
      </bottom>
      <diagonal/>
    </border>
    <border>
      <left style="thin">
        <color indexed="8"/>
      </left>
      <right style="thin">
        <color indexed="8"/>
      </right>
      <top/>
      <bottom style="medium">
        <color indexed="64"/>
      </bottom>
      <diagonal/>
    </border>
    <border>
      <left style="thin">
        <color indexed="8"/>
      </left>
      <right style="thin">
        <color indexed="8"/>
      </right>
      <top/>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8"/>
      </top>
      <bottom style="thin">
        <color indexed="8"/>
      </bottom>
      <diagonal/>
    </border>
    <border>
      <left style="medium">
        <color indexed="64"/>
      </left>
      <right/>
      <top/>
      <bottom/>
      <diagonal/>
    </border>
    <border>
      <left/>
      <right style="thin">
        <color indexed="8"/>
      </right>
      <top/>
      <bottom/>
      <diagonal/>
    </border>
    <border>
      <left style="thin">
        <color indexed="8"/>
      </left>
      <right/>
      <top style="medium">
        <color indexed="64"/>
      </top>
      <bottom/>
      <diagonal/>
    </border>
    <border>
      <left style="thin">
        <color indexed="8"/>
      </left>
      <right/>
      <top/>
      <bottom/>
      <diagonal/>
    </border>
    <border>
      <left style="thin">
        <color indexed="8"/>
      </left>
      <right/>
      <top/>
      <bottom style="medium">
        <color indexed="64"/>
      </bottom>
      <diagonal/>
    </border>
    <border>
      <left/>
      <right/>
      <top style="medium">
        <color indexed="64"/>
      </top>
      <bottom style="thin">
        <color indexed="8"/>
      </bottom>
      <diagonal/>
    </border>
    <border>
      <left style="double">
        <color indexed="8"/>
      </left>
      <right/>
      <top style="thin">
        <color indexed="8"/>
      </top>
      <bottom style="thin">
        <color indexed="8"/>
      </bottom>
      <diagonal/>
    </border>
    <border>
      <left/>
      <right/>
      <top style="medium">
        <color indexed="64"/>
      </top>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left style="double">
        <color indexed="64"/>
      </left>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8"/>
      </left>
      <right style="medium">
        <color indexed="64"/>
      </right>
      <top style="medium">
        <color indexed="64"/>
      </top>
      <bottom/>
      <diagonal/>
    </border>
    <border>
      <left style="thin">
        <color indexed="8"/>
      </left>
      <right style="medium">
        <color indexed="64"/>
      </right>
      <top style="medium">
        <color indexed="8"/>
      </top>
      <bottom/>
      <diagonal/>
    </border>
    <border>
      <left style="thin">
        <color indexed="8"/>
      </left>
      <right style="medium">
        <color indexed="64"/>
      </right>
      <top style="medium">
        <color indexed="8"/>
      </top>
      <bottom style="medium">
        <color indexed="64"/>
      </bottom>
      <diagonal/>
    </border>
    <border>
      <left/>
      <right style="thin">
        <color indexed="8"/>
      </right>
      <top/>
      <bottom style="hair">
        <color indexed="8"/>
      </bottom>
      <diagonal/>
    </border>
    <border>
      <left/>
      <right style="thin">
        <color indexed="8"/>
      </right>
      <top style="hair">
        <color indexed="8"/>
      </top>
      <bottom style="hair">
        <color indexed="8"/>
      </bottom>
      <diagonal/>
    </border>
    <border>
      <left style="thin">
        <color indexed="8"/>
      </left>
      <right style="thin">
        <color indexed="8"/>
      </right>
      <top style="hair">
        <color indexed="8"/>
      </top>
      <bottom style="hair">
        <color indexed="8"/>
      </bottom>
      <diagonal/>
    </border>
    <border>
      <left style="medium">
        <color indexed="64"/>
      </left>
      <right/>
      <top style="medium">
        <color indexed="64"/>
      </top>
      <bottom style="medium">
        <color indexed="64"/>
      </bottom>
      <diagonal/>
    </border>
    <border>
      <left style="medium">
        <color indexed="8"/>
      </left>
      <right style="thin">
        <color indexed="8"/>
      </right>
      <top style="double">
        <color indexed="8"/>
      </top>
      <bottom style="hair">
        <color indexed="8"/>
      </bottom>
      <diagonal/>
    </border>
    <border>
      <left style="thin">
        <color indexed="8"/>
      </left>
      <right style="thin">
        <color indexed="8"/>
      </right>
      <top style="medium">
        <color indexed="64"/>
      </top>
      <bottom style="medium">
        <color indexed="64"/>
      </bottom>
      <diagonal/>
    </border>
    <border>
      <left style="thin">
        <color indexed="8"/>
      </left>
      <right style="thin">
        <color indexed="64"/>
      </right>
      <top style="double">
        <color indexed="8"/>
      </top>
      <bottom style="hair">
        <color indexed="8"/>
      </bottom>
      <diagonal/>
    </border>
    <border>
      <left style="thin">
        <color indexed="8"/>
      </left>
      <right style="thin">
        <color indexed="64"/>
      </right>
      <top style="hair">
        <color indexed="8"/>
      </top>
      <bottom style="hair">
        <color indexed="8"/>
      </bottom>
      <diagonal/>
    </border>
    <border>
      <left/>
      <right style="thin">
        <color indexed="8"/>
      </right>
      <top style="double">
        <color indexed="8"/>
      </top>
      <bottom style="hair">
        <color indexed="8"/>
      </bottom>
      <diagonal/>
    </border>
    <border>
      <left style="thin">
        <color indexed="8"/>
      </left>
      <right/>
      <top style="thin">
        <color indexed="8"/>
      </top>
      <bottom style="thin">
        <color indexed="8"/>
      </bottom>
      <diagonal/>
    </border>
    <border>
      <left style="thin">
        <color indexed="8"/>
      </left>
      <right/>
      <top style="medium">
        <color indexed="64"/>
      </top>
      <bottom style="medium">
        <color indexed="64"/>
      </bottom>
      <diagonal/>
    </border>
    <border>
      <left style="thin">
        <color indexed="8"/>
      </left>
      <right style="thin">
        <color indexed="8"/>
      </right>
      <top style="double">
        <color indexed="8"/>
      </top>
      <bottom style="hair">
        <color indexed="8"/>
      </bottom>
      <diagonal/>
    </border>
    <border>
      <left style="thin">
        <color indexed="8"/>
      </left>
      <right style="thin">
        <color indexed="64"/>
      </right>
      <top style="medium">
        <color indexed="64"/>
      </top>
      <bottom style="medium">
        <color indexed="64"/>
      </bottom>
      <diagonal/>
    </border>
    <border>
      <left style="thin">
        <color indexed="8"/>
      </left>
      <right style="thin">
        <color indexed="8"/>
      </right>
      <top/>
      <bottom style="double">
        <color indexed="8"/>
      </bottom>
      <diagonal/>
    </border>
    <border>
      <left/>
      <right style="thin">
        <color indexed="8"/>
      </right>
      <top style="medium">
        <color indexed="64"/>
      </top>
      <bottom style="medium">
        <color indexed="64"/>
      </bottom>
      <diagonal/>
    </border>
    <border>
      <left style="thin">
        <color indexed="8"/>
      </left>
      <right style="thin">
        <color indexed="64"/>
      </right>
      <top/>
      <bottom style="double">
        <color indexed="8"/>
      </bottom>
      <diagonal/>
    </border>
    <border>
      <left style="thin">
        <color indexed="64"/>
      </left>
      <right style="thin">
        <color indexed="64"/>
      </right>
      <top style="medium">
        <color indexed="64"/>
      </top>
      <bottom style="double">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style="double">
        <color indexed="64"/>
      </top>
      <bottom/>
      <diagonal/>
    </border>
    <border>
      <left style="double">
        <color indexed="8"/>
      </left>
      <right style="double">
        <color indexed="8"/>
      </right>
      <top style="thin">
        <color indexed="8"/>
      </top>
      <bottom/>
      <diagonal/>
    </border>
    <border>
      <left style="double">
        <color indexed="8"/>
      </left>
      <right style="double">
        <color indexed="8"/>
      </right>
      <top style="thin">
        <color indexed="8"/>
      </top>
      <bottom style="thin">
        <color indexed="8"/>
      </bottom>
      <diagonal/>
    </border>
    <border>
      <left style="double">
        <color indexed="8"/>
      </left>
      <right style="double">
        <color indexed="8"/>
      </right>
      <top/>
      <bottom style="thin">
        <color indexed="8"/>
      </bottom>
      <diagonal/>
    </border>
    <border>
      <left/>
      <right style="thin">
        <color indexed="8"/>
      </right>
      <top style="thin">
        <color indexed="8"/>
      </top>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double">
        <color indexed="8"/>
      </left>
      <right/>
      <top style="double">
        <color indexed="8"/>
      </top>
      <bottom style="double">
        <color indexed="8"/>
      </bottom>
      <diagonal/>
    </border>
    <border>
      <left style="thin">
        <color indexed="8"/>
      </left>
      <right/>
      <top style="double">
        <color indexed="8"/>
      </top>
      <bottom style="double">
        <color indexed="8"/>
      </bottom>
      <diagonal/>
    </border>
    <border>
      <left style="double">
        <color indexed="8"/>
      </left>
      <right style="double">
        <color indexed="64"/>
      </right>
      <top style="double">
        <color indexed="8"/>
      </top>
      <bottom style="double">
        <color indexed="8"/>
      </bottom>
      <diagonal/>
    </border>
    <border>
      <left/>
      <right style="double">
        <color indexed="64"/>
      </right>
      <top style="double">
        <color indexed="8"/>
      </top>
      <bottom style="double">
        <color indexed="8"/>
      </bottom>
      <diagonal/>
    </border>
    <border>
      <left/>
      <right style="double">
        <color indexed="64"/>
      </right>
      <top style="thin">
        <color indexed="8"/>
      </top>
      <bottom style="thin">
        <color indexed="8"/>
      </bottom>
      <diagonal/>
    </border>
    <border>
      <left style="medium">
        <color indexed="64"/>
      </left>
      <right style="thin">
        <color indexed="64"/>
      </right>
      <top style="thin">
        <color indexed="64"/>
      </top>
      <bottom style="thin">
        <color indexed="64"/>
      </bottom>
      <diagonal/>
    </border>
    <border>
      <left style="thin">
        <color indexed="64"/>
      </left>
      <right style="thin">
        <color indexed="8"/>
      </right>
      <top style="medium">
        <color indexed="64"/>
      </top>
      <bottom/>
      <diagonal/>
    </border>
    <border>
      <left style="thin">
        <color indexed="64"/>
      </left>
      <right style="thin">
        <color indexed="8"/>
      </right>
      <top/>
      <bottom/>
      <diagonal/>
    </border>
    <border>
      <left style="thin">
        <color indexed="64"/>
      </left>
      <right style="thin">
        <color indexed="8"/>
      </right>
      <top/>
      <bottom style="medium">
        <color indexed="64"/>
      </bottom>
      <diagonal/>
    </border>
    <border>
      <left/>
      <right style="thin">
        <color indexed="8"/>
      </right>
      <top style="hair">
        <color indexed="8"/>
      </top>
      <bottom style="hair">
        <color indexed="64"/>
      </bottom>
      <diagonal/>
    </border>
    <border>
      <left style="thin">
        <color indexed="8"/>
      </left>
      <right style="thin">
        <color indexed="8"/>
      </right>
      <top style="hair">
        <color indexed="8"/>
      </top>
      <bottom style="hair">
        <color indexed="64"/>
      </bottom>
      <diagonal/>
    </border>
    <border>
      <left/>
      <right style="medium">
        <color indexed="64"/>
      </right>
      <top style="medium">
        <color indexed="64"/>
      </top>
      <bottom style="medium">
        <color indexed="64"/>
      </bottom>
      <diagonal/>
    </border>
    <border>
      <left/>
      <right/>
      <top style="double">
        <color indexed="8"/>
      </top>
      <bottom style="double">
        <color indexed="8"/>
      </bottom>
      <diagonal/>
    </border>
    <border>
      <left style="double">
        <color indexed="8"/>
      </left>
      <right style="double">
        <color indexed="8"/>
      </right>
      <top style="double">
        <color indexed="8"/>
      </top>
      <bottom style="thin">
        <color indexed="64"/>
      </bottom>
      <diagonal/>
    </border>
    <border>
      <left/>
      <right style="thin">
        <color indexed="8"/>
      </right>
      <top style="double">
        <color indexed="8"/>
      </top>
      <bottom style="thin">
        <color indexed="64"/>
      </bottom>
      <diagonal/>
    </border>
    <border>
      <left style="thin">
        <color indexed="8"/>
      </left>
      <right/>
      <top style="double">
        <color indexed="8"/>
      </top>
      <bottom style="thin">
        <color indexed="64"/>
      </bottom>
      <diagonal/>
    </border>
    <border>
      <left/>
      <right style="double">
        <color indexed="64"/>
      </right>
      <top style="double">
        <color indexed="8"/>
      </top>
      <bottom style="thin">
        <color indexed="64"/>
      </bottom>
      <diagonal/>
    </border>
    <border>
      <left/>
      <right style="thin">
        <color indexed="8"/>
      </right>
      <top/>
      <bottom style="thin">
        <color indexed="8"/>
      </bottom>
      <diagonal/>
    </border>
    <border>
      <left style="thin">
        <color indexed="8"/>
      </left>
      <right/>
      <top/>
      <bottom style="thin">
        <color indexed="8"/>
      </bottom>
      <diagonal/>
    </border>
    <border>
      <left/>
      <right style="double">
        <color indexed="64"/>
      </right>
      <top/>
      <bottom style="thin">
        <color indexed="8"/>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8"/>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double">
        <color indexed="64"/>
      </left>
      <right/>
      <top style="medium">
        <color indexed="64"/>
      </top>
      <bottom style="medium">
        <color indexed="64"/>
      </bottom>
      <diagonal/>
    </border>
    <border>
      <left style="thin">
        <color indexed="8"/>
      </left>
      <right style="thin">
        <color indexed="8"/>
      </right>
      <top style="medium">
        <color indexed="8"/>
      </top>
      <bottom style="hair">
        <color indexed="8"/>
      </bottom>
      <diagonal/>
    </border>
    <border>
      <left style="double">
        <color indexed="64"/>
      </left>
      <right/>
      <top style="medium">
        <color indexed="64"/>
      </top>
      <bottom style="thin">
        <color indexed="64"/>
      </bottom>
      <diagonal/>
    </border>
    <border>
      <left/>
      <right/>
      <top style="thin">
        <color indexed="64"/>
      </top>
      <bottom/>
      <diagonal/>
    </border>
    <border>
      <left style="thin">
        <color indexed="64"/>
      </left>
      <right style="thin">
        <color indexed="8"/>
      </right>
      <top style="medium">
        <color indexed="64"/>
      </top>
      <bottom style="hair">
        <color indexed="8"/>
      </bottom>
      <diagonal/>
    </border>
    <border>
      <left style="thin">
        <color indexed="8"/>
      </left>
      <right/>
      <top style="double">
        <color indexed="8"/>
      </top>
      <bottom style="thin">
        <color indexed="8"/>
      </bottom>
      <diagonal/>
    </border>
    <border>
      <left/>
      <right style="double">
        <color indexed="64"/>
      </right>
      <top style="double">
        <color indexed="8"/>
      </top>
      <bottom style="thin">
        <color indexed="8"/>
      </bottom>
      <diagonal/>
    </border>
    <border>
      <left style="thin">
        <color indexed="8"/>
      </left>
      <right/>
      <top style="thin">
        <color indexed="8"/>
      </top>
      <bottom style="double">
        <color indexed="8"/>
      </bottom>
      <diagonal/>
    </border>
    <border>
      <left/>
      <right style="double">
        <color indexed="64"/>
      </right>
      <top style="thin">
        <color indexed="8"/>
      </top>
      <bottom style="double">
        <color indexed="8"/>
      </bottom>
      <diagonal/>
    </border>
    <border>
      <left style="thin">
        <color indexed="8"/>
      </left>
      <right/>
      <top style="thin">
        <color indexed="64"/>
      </top>
      <bottom style="thin">
        <color indexed="8"/>
      </bottom>
      <diagonal/>
    </border>
    <border>
      <left/>
      <right style="double">
        <color indexed="64"/>
      </right>
      <top style="thin">
        <color indexed="64"/>
      </top>
      <bottom style="thin">
        <color indexed="8"/>
      </bottom>
      <diagonal/>
    </border>
    <border>
      <left style="double">
        <color indexed="8"/>
      </left>
      <right/>
      <top style="double">
        <color indexed="8"/>
      </top>
      <bottom/>
      <diagonal/>
    </border>
    <border>
      <left/>
      <right/>
      <top style="double">
        <color indexed="8"/>
      </top>
      <bottom/>
      <diagonal/>
    </border>
    <border>
      <left/>
      <right style="double">
        <color indexed="8"/>
      </right>
      <top style="double">
        <color indexed="8"/>
      </top>
      <bottom/>
      <diagonal/>
    </border>
    <border>
      <left style="double">
        <color indexed="8"/>
      </left>
      <right style="double">
        <color indexed="8"/>
      </right>
      <top/>
      <bottom style="double">
        <color indexed="8"/>
      </bottom>
      <diagonal/>
    </border>
    <border diagonalDown="1">
      <left/>
      <right style="thin">
        <color indexed="8"/>
      </right>
      <top/>
      <bottom style="double">
        <color indexed="8"/>
      </bottom>
      <diagonal style="thin">
        <color indexed="8"/>
      </diagonal>
    </border>
    <border>
      <left style="double">
        <color rgb="FFFF0000"/>
      </left>
      <right/>
      <top style="double">
        <color rgb="FFFF0000"/>
      </top>
      <bottom style="double">
        <color rgb="FFFF0000"/>
      </bottom>
      <diagonal/>
    </border>
    <border>
      <left/>
      <right/>
      <top style="double">
        <color rgb="FFFF0000"/>
      </top>
      <bottom style="double">
        <color rgb="FFFF0000"/>
      </bottom>
      <diagonal/>
    </border>
    <border>
      <left/>
      <right style="double">
        <color rgb="FFFF0000"/>
      </right>
      <top style="double">
        <color rgb="FFFF0000"/>
      </top>
      <bottom style="double">
        <color rgb="FFFF0000"/>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style="thin">
        <color indexed="64"/>
      </right>
      <top style="medium">
        <color indexed="64"/>
      </top>
      <bottom/>
      <diagonal/>
    </border>
    <border>
      <left style="thin">
        <color indexed="8"/>
      </left>
      <right style="thin">
        <color indexed="64"/>
      </right>
      <top style="thin">
        <color indexed="8"/>
      </top>
      <bottom/>
      <diagonal/>
    </border>
    <border>
      <left style="thin">
        <color indexed="8"/>
      </left>
      <right style="thin">
        <color indexed="64"/>
      </right>
      <top/>
      <bottom/>
      <diagonal/>
    </border>
    <border>
      <left style="thin">
        <color indexed="8"/>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8"/>
      </top>
      <bottom/>
      <diagonal/>
    </border>
    <border>
      <left style="medium">
        <color indexed="64"/>
      </left>
      <right style="medium">
        <color indexed="64"/>
      </right>
      <top/>
      <bottom/>
      <diagonal/>
    </border>
    <border>
      <left style="medium">
        <color indexed="64"/>
      </left>
      <right style="medium">
        <color indexed="64"/>
      </right>
      <top style="medium">
        <color indexed="8"/>
      </top>
      <bottom style="medium">
        <color indexed="64"/>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
      <left/>
      <right style="thin">
        <color indexed="8"/>
      </right>
      <top style="medium">
        <color indexed="8"/>
      </top>
      <bottom style="hair">
        <color indexed="8"/>
      </bottom>
      <diagonal/>
    </border>
    <border>
      <left/>
      <right style="medium">
        <color indexed="64"/>
      </right>
      <top style="medium">
        <color indexed="8"/>
      </top>
      <bottom/>
      <diagonal/>
    </border>
    <border>
      <left/>
      <right style="medium">
        <color indexed="64"/>
      </right>
      <top style="medium">
        <color indexed="8"/>
      </top>
      <bottom style="medium">
        <color indexed="64"/>
      </bottom>
      <diagonal/>
    </border>
    <border>
      <left style="thin">
        <color indexed="8"/>
      </left>
      <right style="medium">
        <color indexed="64"/>
      </right>
      <top/>
      <bottom style="hair">
        <color indexed="8"/>
      </bottom>
      <diagonal/>
    </border>
    <border>
      <left style="thin">
        <color indexed="8"/>
      </left>
      <right style="medium">
        <color indexed="64"/>
      </right>
      <top style="hair">
        <color indexed="8"/>
      </top>
      <bottom style="hair">
        <color indexed="64"/>
      </bottom>
      <diagonal/>
    </border>
    <border>
      <left style="thin">
        <color indexed="8"/>
      </left>
      <right/>
      <top style="thin">
        <color indexed="8"/>
      </top>
      <bottom/>
      <diagonal/>
    </border>
    <border>
      <left style="thin">
        <color indexed="8"/>
      </left>
      <right/>
      <top style="hair">
        <color indexed="8"/>
      </top>
      <bottom style="hair">
        <color indexed="8"/>
      </bottom>
      <diagonal/>
    </border>
    <border>
      <left style="medium">
        <color indexed="64"/>
      </left>
      <right/>
      <top/>
      <bottom style="thin">
        <color indexed="64"/>
      </bottom>
      <diagonal/>
    </border>
    <border>
      <left style="thin">
        <color indexed="64"/>
      </left>
      <right/>
      <top style="thin">
        <color indexed="64"/>
      </top>
      <bottom style="thin">
        <color indexed="64"/>
      </bottom>
      <diagonal/>
    </border>
    <border>
      <left style="thin">
        <color indexed="8"/>
      </left>
      <right style="thin">
        <color indexed="8"/>
      </right>
      <top style="thin">
        <color indexed="64"/>
      </top>
      <bottom/>
      <diagonal/>
    </border>
    <border>
      <left/>
      <right style="thin">
        <color indexed="8"/>
      </right>
      <top style="medium">
        <color indexed="64"/>
      </top>
      <bottom style="thin">
        <color indexed="64"/>
      </bottom>
      <diagonal/>
    </border>
    <border>
      <left/>
      <right/>
      <top style="medium">
        <color indexed="64"/>
      </top>
      <bottom style="hair">
        <color indexed="8"/>
      </bottom>
      <diagonal/>
    </border>
    <border>
      <left/>
      <right/>
      <top/>
      <bottom style="hair">
        <color indexed="8"/>
      </bottom>
      <diagonal/>
    </border>
    <border>
      <left style="thin">
        <color indexed="64"/>
      </left>
      <right style="thin">
        <color indexed="8"/>
      </right>
      <top/>
      <bottom style="hair">
        <color indexed="8"/>
      </bottom>
      <diagonal/>
    </border>
    <border>
      <left style="medium">
        <color indexed="64"/>
      </left>
      <right style="medium">
        <color indexed="64"/>
      </right>
      <top style="medium">
        <color indexed="64"/>
      </top>
      <bottom style="hair">
        <color indexed="8"/>
      </bottom>
      <diagonal/>
    </border>
    <border>
      <left style="medium">
        <color indexed="64"/>
      </left>
      <right style="medium">
        <color indexed="64"/>
      </right>
      <top/>
      <bottom style="hair">
        <color indexed="8"/>
      </bottom>
      <diagonal/>
    </border>
    <border>
      <left style="double">
        <color indexed="64"/>
      </left>
      <right/>
      <top style="medium">
        <color indexed="64"/>
      </top>
      <bottom/>
      <diagonal/>
    </border>
    <border>
      <left style="medium">
        <color indexed="64"/>
      </left>
      <right style="thin">
        <color indexed="64"/>
      </right>
      <top style="medium">
        <color indexed="64"/>
      </top>
      <bottom style="hair">
        <color indexed="8"/>
      </bottom>
      <diagonal/>
    </border>
    <border>
      <left style="medium">
        <color indexed="64"/>
      </left>
      <right style="thin">
        <color indexed="64"/>
      </right>
      <top/>
      <bottom style="hair">
        <color indexed="8"/>
      </bottom>
      <diagonal/>
    </border>
    <border>
      <left style="medium">
        <color indexed="64"/>
      </left>
      <right style="medium">
        <color indexed="64"/>
      </right>
      <top style="hair">
        <color indexed="8"/>
      </top>
      <bottom style="hair">
        <color indexed="64"/>
      </bottom>
      <diagonal/>
    </border>
    <border>
      <left/>
      <right/>
      <top style="hair">
        <color indexed="8"/>
      </top>
      <bottom style="hair">
        <color indexed="64"/>
      </bottom>
      <diagonal/>
    </border>
    <border>
      <left style="medium">
        <color indexed="64"/>
      </left>
      <right style="thin">
        <color indexed="64"/>
      </right>
      <top style="hair">
        <color indexed="8"/>
      </top>
      <bottom style="hair">
        <color indexed="64"/>
      </bottom>
      <diagonal/>
    </border>
    <border>
      <left style="thin">
        <color indexed="64"/>
      </left>
      <right style="thin">
        <color indexed="8"/>
      </right>
      <top style="hair">
        <color indexed="8"/>
      </top>
      <bottom style="hair">
        <color indexed="64"/>
      </bottom>
      <diagonal/>
    </border>
    <border>
      <left style="medium">
        <color indexed="64"/>
      </left>
      <right style="medium">
        <color indexed="64"/>
      </right>
      <top style="hair">
        <color indexed="64"/>
      </top>
      <bottom style="hair">
        <color indexed="8"/>
      </bottom>
      <diagonal/>
    </border>
    <border>
      <left/>
      <right/>
      <top style="hair">
        <color indexed="64"/>
      </top>
      <bottom style="hair">
        <color indexed="8"/>
      </bottom>
      <diagonal/>
    </border>
    <border>
      <left style="medium">
        <color indexed="64"/>
      </left>
      <right style="thin">
        <color indexed="64"/>
      </right>
      <top style="hair">
        <color indexed="64"/>
      </top>
      <bottom style="hair">
        <color indexed="8"/>
      </bottom>
      <diagonal/>
    </border>
    <border>
      <left/>
      <right/>
      <top style="thin">
        <color indexed="8"/>
      </top>
      <bottom style="thin">
        <color indexed="64"/>
      </bottom>
      <diagonal/>
    </border>
    <border>
      <left style="thin">
        <color indexed="8"/>
      </left>
      <right/>
      <top style="medium">
        <color indexed="8"/>
      </top>
      <bottom style="hair">
        <color indexed="8"/>
      </bottom>
      <diagonal/>
    </border>
    <border>
      <left style="thin">
        <color indexed="64"/>
      </left>
      <right style="medium">
        <color indexed="8"/>
      </right>
      <top style="medium">
        <color indexed="8"/>
      </top>
      <bottom style="hair">
        <color indexed="8"/>
      </bottom>
      <diagonal/>
    </border>
    <border>
      <left style="thin">
        <color indexed="64"/>
      </left>
      <right style="medium">
        <color indexed="8"/>
      </right>
      <top style="hair">
        <color indexed="8"/>
      </top>
      <bottom style="hair">
        <color indexed="8"/>
      </bottom>
      <diagonal/>
    </border>
    <border>
      <left style="thin">
        <color indexed="8"/>
      </left>
      <right/>
      <top/>
      <bottom style="hair">
        <color indexed="8"/>
      </bottom>
      <diagonal/>
    </border>
    <border>
      <left style="thin">
        <color indexed="64"/>
      </left>
      <right style="thin">
        <color indexed="64"/>
      </right>
      <top style="medium">
        <color indexed="64"/>
      </top>
      <bottom style="hair">
        <color indexed="8"/>
      </bottom>
      <diagonal/>
    </border>
    <border>
      <left style="thin">
        <color indexed="64"/>
      </left>
      <right style="thin">
        <color indexed="64"/>
      </right>
      <top/>
      <bottom style="hair">
        <color indexed="8"/>
      </bottom>
      <diagonal/>
    </border>
    <border>
      <left style="thin">
        <color indexed="64"/>
      </left>
      <right style="thin">
        <color indexed="64"/>
      </right>
      <top style="hair">
        <color indexed="8"/>
      </top>
      <bottom style="hair">
        <color indexed="64"/>
      </bottom>
      <diagonal/>
    </border>
    <border>
      <left style="thin">
        <color indexed="64"/>
      </left>
      <right style="thin">
        <color indexed="64"/>
      </right>
      <top style="hair">
        <color indexed="64"/>
      </top>
      <bottom style="hair">
        <color indexed="8"/>
      </bottom>
      <diagonal/>
    </border>
    <border>
      <left style="thin">
        <color indexed="64"/>
      </left>
      <right/>
      <top style="medium">
        <color indexed="64"/>
      </top>
      <bottom style="hair">
        <color indexed="8"/>
      </bottom>
      <diagonal/>
    </border>
    <border>
      <left style="thin">
        <color indexed="64"/>
      </left>
      <right/>
      <top/>
      <bottom style="hair">
        <color indexed="8"/>
      </bottom>
      <diagonal/>
    </border>
    <border>
      <left style="thin">
        <color indexed="64"/>
      </left>
      <right/>
      <top style="hair">
        <color indexed="8"/>
      </top>
      <bottom style="hair">
        <color indexed="64"/>
      </bottom>
      <diagonal/>
    </border>
    <border>
      <left style="thin">
        <color indexed="64"/>
      </left>
      <right/>
      <top style="hair">
        <color indexed="64"/>
      </top>
      <bottom style="hair">
        <color indexed="8"/>
      </bottom>
      <diagonal/>
    </border>
    <border>
      <left style="thin">
        <color indexed="8"/>
      </left>
      <right/>
      <top style="thin">
        <color indexed="8"/>
      </top>
      <bottom style="thin">
        <color indexed="64"/>
      </bottom>
      <diagonal/>
    </border>
    <border>
      <left/>
      <right/>
      <top style="medium">
        <color indexed="8"/>
      </top>
      <bottom/>
      <diagonal/>
    </border>
    <border>
      <left/>
      <right/>
      <top style="medium">
        <color indexed="8"/>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style="thin">
        <color indexed="8"/>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8"/>
      </left>
      <right/>
      <top style="medium">
        <color indexed="64"/>
      </top>
      <bottom style="thin">
        <color indexed="64"/>
      </bottom>
      <diagonal/>
    </border>
    <border>
      <left style="double">
        <color indexed="64"/>
      </left>
      <right/>
      <top/>
      <bottom style="thin">
        <color indexed="64"/>
      </bottom>
      <diagonal/>
    </border>
    <border>
      <left/>
      <right/>
      <top/>
      <bottom style="thin">
        <color indexed="64"/>
      </bottom>
      <diagonal/>
    </border>
    <border>
      <left style="thin">
        <color indexed="64"/>
      </left>
      <right/>
      <top/>
      <bottom style="hair">
        <color indexed="64"/>
      </bottom>
      <diagonal/>
    </border>
    <border>
      <left style="thin">
        <color indexed="8"/>
      </left>
      <right style="thin">
        <color indexed="8"/>
      </right>
      <top style="hair">
        <color indexed="8"/>
      </top>
      <bottom/>
      <diagonal/>
    </border>
    <border>
      <left style="thin">
        <color indexed="8"/>
      </left>
      <right style="thin">
        <color indexed="64"/>
      </right>
      <top style="medium">
        <color indexed="8"/>
      </top>
      <bottom style="hair">
        <color indexed="64"/>
      </bottom>
      <diagonal/>
    </border>
    <border>
      <left/>
      <right style="thin">
        <color indexed="64"/>
      </right>
      <top style="thin">
        <color indexed="64"/>
      </top>
      <bottom style="thin">
        <color indexed="64"/>
      </bottom>
      <diagonal/>
    </border>
    <border>
      <left/>
      <right style="double">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thin">
        <color indexed="64"/>
      </left>
      <right style="medium">
        <color indexed="64"/>
      </right>
      <top style="thin">
        <color indexed="64"/>
      </top>
      <bottom/>
      <diagonal/>
    </border>
    <border>
      <left style="thin">
        <color indexed="8"/>
      </left>
      <right style="thin">
        <color indexed="8"/>
      </right>
      <top style="medium">
        <color indexed="64"/>
      </top>
      <bottom style="thin">
        <color indexed="64"/>
      </bottom>
      <diagonal/>
    </border>
    <border>
      <left style="thin">
        <color indexed="8"/>
      </left>
      <right style="medium">
        <color indexed="64"/>
      </right>
      <top style="medium">
        <color indexed="64"/>
      </top>
      <bottom style="thin">
        <color indexed="64"/>
      </bottom>
      <diagonal/>
    </border>
    <border>
      <left style="thin">
        <color indexed="64"/>
      </left>
      <right/>
      <top/>
      <bottom style="medium">
        <color indexed="64"/>
      </bottom>
      <diagonal/>
    </border>
    <border diagonalDown="1">
      <left style="medium">
        <color indexed="64"/>
      </left>
      <right/>
      <top style="thin">
        <color indexed="64"/>
      </top>
      <bottom style="double">
        <color indexed="64"/>
      </bottom>
      <diagonal style="thin">
        <color indexed="64"/>
      </diagonal>
    </border>
    <border>
      <left style="medium">
        <color indexed="64"/>
      </left>
      <right/>
      <top/>
      <bottom style="double">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style="thin">
        <color indexed="8"/>
      </right>
      <top/>
      <bottom style="thin">
        <color indexed="64"/>
      </bottom>
      <diagonal/>
    </border>
    <border>
      <left/>
      <right style="thin">
        <color indexed="8"/>
      </right>
      <top/>
      <bottom style="thin">
        <color indexed="64"/>
      </bottom>
      <diagonal/>
    </border>
    <border>
      <left style="thin">
        <color indexed="64"/>
      </left>
      <right style="thin">
        <color indexed="8"/>
      </right>
      <top/>
      <bottom style="thin">
        <color indexed="64"/>
      </bottom>
      <diagonal/>
    </border>
    <border>
      <left style="thin">
        <color indexed="8"/>
      </left>
      <right/>
      <top/>
      <bottom style="thin">
        <color indexed="64"/>
      </bottom>
      <diagonal/>
    </border>
    <border>
      <left style="thin">
        <color indexed="8"/>
      </left>
      <right style="medium">
        <color indexed="64"/>
      </right>
      <top/>
      <bottom style="thin">
        <color indexed="64"/>
      </bottom>
      <diagonal/>
    </border>
    <border>
      <left/>
      <right style="medium">
        <color indexed="64"/>
      </right>
      <top/>
      <bottom style="hair">
        <color indexed="8"/>
      </bottom>
      <diagonal/>
    </border>
    <border>
      <left style="thin">
        <color indexed="8"/>
      </left>
      <right style="medium">
        <color indexed="64"/>
      </right>
      <top style="hair">
        <color indexed="8"/>
      </top>
      <bottom style="hair">
        <color indexed="8"/>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right style="double">
        <color indexed="64"/>
      </right>
      <top style="thin">
        <color indexed="64"/>
      </top>
      <bottom/>
      <diagonal/>
    </border>
    <border>
      <left style="thin">
        <color indexed="8"/>
      </left>
      <right/>
      <top style="hair">
        <color indexed="8"/>
      </top>
      <bottom style="hair">
        <color indexed="64"/>
      </bottom>
      <diagonal/>
    </border>
    <border>
      <left style="medium">
        <color indexed="64"/>
      </left>
      <right style="medium">
        <color indexed="64"/>
      </right>
      <top style="medium">
        <color indexed="64"/>
      </top>
      <bottom style="medium">
        <color indexed="64"/>
      </bottom>
      <diagonal/>
    </border>
    <border>
      <left/>
      <right style="double">
        <color indexed="64"/>
      </right>
      <top style="thin">
        <color indexed="8"/>
      </top>
      <bottom style="thin">
        <color indexed="64"/>
      </bottom>
      <diagonal/>
    </border>
    <border>
      <left style="double">
        <color indexed="8"/>
      </left>
      <right style="double">
        <color indexed="8"/>
      </right>
      <top style="thin">
        <color indexed="8"/>
      </top>
      <bottom style="thin">
        <color indexed="64"/>
      </bottom>
      <diagonal/>
    </border>
    <border>
      <left/>
      <right style="thin">
        <color indexed="64"/>
      </right>
      <top style="thin">
        <color indexed="64"/>
      </top>
      <bottom style="double">
        <color indexed="8"/>
      </bottom>
      <diagonal/>
    </border>
    <border>
      <left style="double">
        <color indexed="8"/>
      </left>
      <right style="double">
        <color indexed="64"/>
      </right>
      <top style="thin">
        <color indexed="64"/>
      </top>
      <bottom style="double">
        <color indexed="8"/>
      </bottom>
      <diagonal/>
    </border>
    <border>
      <left style="thin">
        <color indexed="64"/>
      </left>
      <right/>
      <top style="thin">
        <color indexed="64"/>
      </top>
      <bottom style="double">
        <color indexed="8"/>
      </bottom>
      <diagonal/>
    </border>
    <border>
      <left/>
      <right style="double">
        <color indexed="64"/>
      </right>
      <top style="thin">
        <color indexed="64"/>
      </top>
      <bottom style="double">
        <color indexed="8"/>
      </bottom>
      <diagonal/>
    </border>
    <border>
      <left style="double">
        <color indexed="64"/>
      </left>
      <right/>
      <top style="thin">
        <color indexed="64"/>
      </top>
      <bottom style="double">
        <color indexed="8"/>
      </bottom>
      <diagonal/>
    </border>
    <border>
      <left style="double">
        <color indexed="8"/>
      </left>
      <right style="double">
        <color indexed="8"/>
      </right>
      <top/>
      <bottom/>
      <diagonal/>
    </border>
    <border>
      <left style="thin">
        <color indexed="8"/>
      </left>
      <right/>
      <top style="thin">
        <color indexed="8"/>
      </top>
      <bottom/>
      <diagonal/>
    </border>
    <border>
      <left/>
      <right style="double">
        <color indexed="64"/>
      </right>
      <top style="thin">
        <color indexed="8"/>
      </top>
      <bottom/>
      <diagonal/>
    </border>
    <border>
      <left/>
      <right/>
      <top style="thin">
        <color indexed="64"/>
      </top>
      <bottom style="thin">
        <color indexed="64"/>
      </bottom>
      <diagonal/>
    </border>
    <border>
      <left style="medium">
        <color indexed="64"/>
      </left>
      <right style="double">
        <color indexed="64"/>
      </right>
      <top style="thin">
        <color indexed="64"/>
      </top>
      <bottom style="thin">
        <color indexed="64"/>
      </bottom>
      <diagonal/>
    </border>
    <border>
      <left/>
      <right style="medium">
        <color indexed="64"/>
      </right>
      <top style="thin">
        <color indexed="64"/>
      </top>
      <bottom style="thin">
        <color auto="1"/>
      </bottom>
      <diagonal/>
    </border>
    <border>
      <left/>
      <right style="double">
        <color indexed="64"/>
      </right>
      <top style="thin">
        <color indexed="64"/>
      </top>
      <bottom style="thin">
        <color indexed="64"/>
      </bottom>
      <diagonal/>
    </border>
    <border>
      <left style="medium">
        <color indexed="64"/>
      </left>
      <right/>
      <top style="thin">
        <color indexed="64"/>
      </top>
      <bottom style="medium">
        <color indexed="64"/>
      </bottom>
      <diagonal/>
    </border>
    <border>
      <left style="double">
        <color indexed="64"/>
      </left>
      <right/>
      <top style="thin">
        <color indexed="64"/>
      </top>
      <bottom style="medium">
        <color indexed="64"/>
      </bottom>
      <diagonal/>
    </border>
    <border>
      <left style="medium">
        <color indexed="64"/>
      </left>
      <right style="double">
        <color indexed="64"/>
      </right>
      <top/>
      <bottom/>
      <diagonal/>
    </border>
    <border>
      <left style="double">
        <color indexed="64"/>
      </left>
      <right/>
      <top style="thin">
        <color indexed="64"/>
      </top>
      <bottom/>
      <diagonal/>
    </border>
    <border>
      <left style="thin">
        <color auto="1"/>
      </left>
      <right style="thin">
        <color auto="1"/>
      </right>
      <top style="thin">
        <color auto="1"/>
      </top>
      <bottom style="medium">
        <color indexed="64"/>
      </bottom>
      <diagonal/>
    </border>
    <border>
      <left style="medium">
        <color indexed="64"/>
      </left>
      <right style="double">
        <color indexed="64"/>
      </right>
      <top style="thin">
        <color indexed="64"/>
      </top>
      <bottom/>
      <diagonal/>
    </border>
    <border>
      <left style="medium">
        <color indexed="64"/>
      </left>
      <right style="double">
        <color indexed="64"/>
      </right>
      <top style="thin">
        <color indexed="64"/>
      </top>
      <bottom style="thin">
        <color indexed="64"/>
      </bottom>
      <diagonal/>
    </border>
    <border>
      <left/>
      <right style="thin">
        <color auto="1"/>
      </right>
      <top style="thin">
        <color auto="1"/>
      </top>
      <bottom style="thin">
        <color auto="1"/>
      </bottom>
      <diagonal/>
    </border>
    <border>
      <left/>
      <right/>
      <top style="thin">
        <color indexed="64"/>
      </top>
      <bottom style="thin">
        <color indexed="64"/>
      </bottom>
      <diagonal/>
    </border>
    <border>
      <left style="thin">
        <color indexed="8"/>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style="thin">
        <color indexed="64"/>
      </left>
      <right style="thin">
        <color indexed="64"/>
      </right>
      <top/>
      <bottom style="medium">
        <color indexed="64"/>
      </bottom>
      <diagonal/>
    </border>
    <border>
      <left/>
      <right style="double">
        <color indexed="64"/>
      </right>
      <top/>
      <bottom style="medium">
        <color indexed="64"/>
      </bottom>
      <diagonal/>
    </border>
    <border>
      <left style="double">
        <color indexed="64"/>
      </left>
      <right/>
      <top/>
      <bottom style="medium">
        <color indexed="64"/>
      </bottom>
      <diagonal/>
    </border>
    <border>
      <left/>
      <right/>
      <top/>
      <bottom style="thin">
        <color indexed="64"/>
      </bottom>
      <diagonal/>
    </border>
    <border>
      <left style="medium">
        <color indexed="64"/>
      </left>
      <right/>
      <top style="thin">
        <color indexed="64"/>
      </top>
      <bottom/>
      <diagonal/>
    </border>
    <border>
      <left/>
      <right style="thin">
        <color indexed="64"/>
      </right>
      <top/>
      <bottom style="thin">
        <color indexed="64"/>
      </bottom>
      <diagonal/>
    </border>
    <border>
      <left/>
      <right style="medium">
        <color indexed="64"/>
      </right>
      <top style="thin">
        <color indexed="64"/>
      </top>
      <bottom/>
      <diagonal/>
    </border>
    <border>
      <left style="thin">
        <color indexed="8"/>
      </left>
      <right/>
      <top/>
      <bottom style="medium">
        <color indexed="64"/>
      </bottom>
      <diagonal/>
    </border>
    <border>
      <left style="thin">
        <color indexed="8"/>
      </left>
      <right style="thin">
        <color indexed="8"/>
      </right>
      <top/>
      <bottom style="thin">
        <color indexed="64"/>
      </bottom>
      <diagonal/>
    </border>
    <border>
      <left style="medium">
        <color indexed="64"/>
      </left>
      <right style="double">
        <color indexed="64"/>
      </right>
      <top style="medium">
        <color indexed="64"/>
      </top>
      <bottom/>
      <diagonal/>
    </border>
    <border>
      <left/>
      <right style="thin">
        <color indexed="8"/>
      </right>
      <top style="thin">
        <color indexed="64"/>
      </top>
      <bottom style="thin">
        <color indexed="64"/>
      </bottom>
      <diagonal/>
    </border>
    <border>
      <left style="medium">
        <color indexed="64"/>
      </left>
      <right style="thin">
        <color indexed="64"/>
      </right>
      <top/>
      <bottom/>
      <diagonal/>
    </border>
    <border>
      <left style="thin">
        <color auto="1"/>
      </left>
      <right style="thin">
        <color auto="1"/>
      </right>
      <top style="thin">
        <color auto="1"/>
      </top>
      <bottom/>
      <diagonal/>
    </border>
    <border>
      <left/>
      <right style="medium">
        <color indexed="64"/>
      </right>
      <top/>
      <bottom style="thin">
        <color indexed="64"/>
      </bottom>
      <diagonal/>
    </border>
    <border>
      <left/>
      <right style="double">
        <color indexed="64"/>
      </right>
      <top/>
      <bottom style="thin">
        <color indexed="64"/>
      </bottom>
      <diagonal/>
    </border>
    <border>
      <left/>
      <right style="double">
        <color indexed="8"/>
      </right>
      <top/>
      <bottom style="thin">
        <color indexed="64"/>
      </bottom>
      <diagonal/>
    </border>
    <border>
      <left style="medium">
        <color indexed="64"/>
      </left>
      <right/>
      <top style="thin">
        <color indexed="8"/>
      </top>
      <bottom style="medium">
        <color indexed="64"/>
      </bottom>
      <diagonal/>
    </border>
    <border>
      <left/>
      <right/>
      <top style="thin">
        <color indexed="8"/>
      </top>
      <bottom style="medium">
        <color indexed="64"/>
      </bottom>
      <diagonal/>
    </border>
    <border>
      <left style="medium">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style="thin">
        <color indexed="64"/>
      </right>
      <top style="thin">
        <color indexed="64"/>
      </top>
      <bottom/>
      <diagonal/>
    </border>
    <border>
      <left/>
      <right style="thin">
        <color indexed="8"/>
      </right>
      <top style="medium">
        <color indexed="64"/>
      </top>
      <bottom/>
      <diagonal/>
    </border>
    <border>
      <left/>
      <right/>
      <top style="thin">
        <color indexed="8"/>
      </top>
      <bottom/>
      <diagonal/>
    </border>
    <border>
      <left/>
      <right/>
      <top style="thin">
        <color indexed="64"/>
      </top>
      <bottom/>
      <diagonal/>
    </border>
    <border>
      <left style="medium">
        <color indexed="64"/>
      </left>
      <right/>
      <top style="medium">
        <color indexed="64"/>
      </top>
      <bottom style="thin">
        <color indexed="8"/>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style="thin">
        <color auto="1"/>
      </left>
      <right style="thin">
        <color auto="1"/>
      </right>
      <top/>
      <bottom style="medium">
        <color indexed="64"/>
      </bottom>
      <diagonal/>
    </border>
    <border>
      <left style="thin">
        <color auto="1"/>
      </left>
      <right/>
      <top style="thin">
        <color auto="1"/>
      </top>
      <bottom style="thin">
        <color auto="1"/>
      </bottom>
      <diagonal/>
    </border>
    <border>
      <left style="medium">
        <color indexed="64"/>
      </left>
      <right style="thin">
        <color indexed="8"/>
      </right>
      <top/>
      <bottom/>
      <diagonal/>
    </border>
    <border>
      <left style="thin">
        <color indexed="8"/>
      </left>
      <right style="medium">
        <color indexed="64"/>
      </right>
      <top/>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thin">
        <color auto="1"/>
      </left>
      <right/>
      <top/>
      <bottom style="medium">
        <color indexed="64"/>
      </bottom>
      <diagonal/>
    </border>
    <border>
      <left style="thin">
        <color indexed="64"/>
      </left>
      <right style="medium">
        <color indexed="8"/>
      </right>
      <top style="hair">
        <color indexed="8"/>
      </top>
      <bottom style="hair">
        <color indexed="64"/>
      </bottom>
      <diagonal/>
    </border>
    <border>
      <left style="double">
        <color indexed="8"/>
      </left>
      <right/>
      <top style="medium">
        <color indexed="64"/>
      </top>
      <bottom style="thin">
        <color indexed="64"/>
      </bottom>
      <diagonal/>
    </border>
    <border>
      <left style="thin">
        <color indexed="8"/>
      </left>
      <right style="thin">
        <color indexed="8"/>
      </right>
      <top style="hair">
        <color indexed="64"/>
      </top>
      <bottom/>
      <diagonal/>
    </border>
    <border>
      <left style="thin">
        <color indexed="8"/>
      </left>
      <right style="thin">
        <color indexed="8"/>
      </right>
      <top style="hair">
        <color indexed="64"/>
      </top>
      <bottom style="hair">
        <color indexed="8"/>
      </bottom>
      <diagonal/>
    </border>
    <border>
      <left style="thin">
        <color indexed="8"/>
      </left>
      <right style="thin">
        <color indexed="8"/>
      </right>
      <top style="hair">
        <color indexed="64"/>
      </top>
      <bottom style="hair">
        <color indexed="64"/>
      </bottom>
      <diagonal/>
    </border>
    <border>
      <left style="thin">
        <color indexed="64"/>
      </left>
      <right style="double">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medium">
        <color indexed="8"/>
      </right>
      <top/>
      <bottom style="hair">
        <color indexed="8"/>
      </bottom>
      <diagonal/>
    </border>
    <border>
      <left style="medium">
        <color indexed="64"/>
      </left>
      <right style="medium">
        <color indexed="64"/>
      </right>
      <top/>
      <bottom style="thin">
        <color indexed="64"/>
      </bottom>
      <diagonal/>
    </border>
    <border>
      <left style="thin">
        <color indexed="64"/>
      </left>
      <right/>
      <top/>
      <bottom style="thin">
        <color indexed="64"/>
      </bottom>
      <diagonal/>
    </border>
    <border>
      <left style="thin">
        <color indexed="8"/>
      </left>
      <right style="thin">
        <color indexed="8"/>
      </right>
      <top style="hair">
        <color indexed="8"/>
      </top>
      <bottom style="thin">
        <color indexed="64"/>
      </bottom>
      <diagonal/>
    </border>
    <border>
      <left/>
      <right style="thin">
        <color indexed="8"/>
      </right>
      <top style="hair">
        <color indexed="8"/>
      </top>
      <bottom style="thin">
        <color indexed="64"/>
      </bottom>
      <diagonal/>
    </border>
    <border>
      <left style="thin">
        <color indexed="8"/>
      </left>
      <right/>
      <top style="hair">
        <color indexed="8"/>
      </top>
      <bottom style="thin">
        <color indexed="64"/>
      </bottom>
      <diagonal/>
    </border>
    <border>
      <left style="thin">
        <color indexed="64"/>
      </left>
      <right style="medium">
        <color indexed="8"/>
      </right>
      <top style="hair">
        <color indexed="8"/>
      </top>
      <bottom style="thin">
        <color indexed="64"/>
      </bottom>
      <diagonal/>
    </border>
    <border>
      <left style="thin">
        <color indexed="8"/>
      </left>
      <right style="thin">
        <color indexed="8"/>
      </right>
      <top/>
      <bottom style="hair">
        <color indexed="64"/>
      </bottom>
      <diagonal/>
    </border>
    <border>
      <left style="medium">
        <color indexed="64"/>
      </left>
      <right style="double">
        <color indexed="64"/>
      </right>
      <top style="thin">
        <color indexed="64"/>
      </top>
      <bottom style="medium">
        <color indexed="64"/>
      </bottom>
      <diagonal/>
    </border>
    <border>
      <left/>
      <right style="double">
        <color indexed="8"/>
      </right>
      <top style="medium">
        <color indexed="64"/>
      </top>
      <bottom style="thin">
        <color indexed="64"/>
      </bottom>
      <diagonal/>
    </border>
    <border>
      <left style="thin">
        <color auto="1"/>
      </left>
      <right/>
      <top style="thin">
        <color auto="1"/>
      </top>
      <bottom style="medium">
        <color indexed="64"/>
      </bottom>
      <diagonal/>
    </border>
    <border>
      <left/>
      <right style="medium">
        <color indexed="64"/>
      </right>
      <top style="thin">
        <color indexed="64"/>
      </top>
      <bottom style="medium">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8"/>
      </left>
      <right/>
      <top style="thin">
        <color indexed="64"/>
      </top>
      <bottom style="thin">
        <color indexed="64"/>
      </bottom>
      <diagonal/>
    </border>
    <border>
      <left style="thin">
        <color indexed="8"/>
      </left>
      <right style="thin">
        <color indexed="8"/>
      </right>
      <top style="thin">
        <color indexed="64"/>
      </top>
      <bottom style="thin">
        <color indexed="64"/>
      </bottom>
      <diagonal/>
    </border>
    <border>
      <left style="thin">
        <color indexed="64"/>
      </left>
      <right style="thin">
        <color indexed="8"/>
      </right>
      <top style="thin">
        <color indexed="64"/>
      </top>
      <bottom style="thin">
        <color indexed="64"/>
      </bottom>
      <diagonal/>
    </border>
    <border>
      <left style="thin">
        <color indexed="64"/>
      </left>
      <right/>
      <top style="medium">
        <color indexed="64"/>
      </top>
      <bottom/>
      <diagonal/>
    </border>
    <border>
      <left style="medium">
        <color indexed="64"/>
      </left>
      <right style="thin">
        <color indexed="8"/>
      </right>
      <top/>
      <bottom style="medium">
        <color indexed="64"/>
      </bottom>
      <diagonal/>
    </border>
    <border>
      <left/>
      <right style="thin">
        <color indexed="8"/>
      </right>
      <top/>
      <bottom style="medium">
        <color indexed="64"/>
      </bottom>
      <diagonal/>
    </border>
    <border>
      <left style="thin">
        <color indexed="8"/>
      </left>
      <right style="medium">
        <color indexed="64"/>
      </right>
      <top/>
      <bottom style="medium">
        <color indexed="64"/>
      </bottom>
      <diagonal/>
    </border>
    <border>
      <left style="medium">
        <color indexed="64"/>
      </left>
      <right style="medium">
        <color indexed="64"/>
      </right>
      <top style="dotted">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dotted">
        <color indexed="64"/>
      </top>
      <bottom style="thin">
        <color indexed="64"/>
      </bottom>
      <diagonal/>
    </border>
    <border>
      <left style="medium">
        <color indexed="64"/>
      </left>
      <right style="thin">
        <color indexed="8"/>
      </right>
      <top style="thin">
        <color indexed="64"/>
      </top>
      <bottom style="thin">
        <color indexed="64"/>
      </bottom>
      <diagonal/>
    </border>
    <border>
      <left/>
      <right style="thin">
        <color indexed="8"/>
      </right>
      <top style="thin">
        <color indexed="64"/>
      </top>
      <bottom style="thin">
        <color indexed="64"/>
      </bottom>
      <diagonal/>
    </border>
    <border>
      <left style="thin">
        <color indexed="8"/>
      </left>
      <right/>
      <top style="thin">
        <color indexed="64"/>
      </top>
      <bottom style="thin">
        <color indexed="64"/>
      </bottom>
      <diagonal/>
    </border>
    <border>
      <left style="thin">
        <color indexed="8"/>
      </left>
      <right style="medium">
        <color indexed="64"/>
      </right>
      <top style="thin">
        <color indexed="64"/>
      </top>
      <bottom style="thin">
        <color indexed="64"/>
      </bottom>
      <diagonal/>
    </border>
    <border>
      <left style="medium">
        <color indexed="64"/>
      </left>
      <right style="thin">
        <color indexed="8"/>
      </right>
      <top style="medium">
        <color indexed="64"/>
      </top>
      <bottom style="medium">
        <color indexed="64"/>
      </bottom>
      <diagonal/>
    </border>
    <border>
      <left style="thin">
        <color indexed="64"/>
      </left>
      <right style="thin">
        <color indexed="8"/>
      </right>
      <top style="medium">
        <color indexed="64"/>
      </top>
      <bottom style="medium">
        <color indexed="64"/>
      </bottom>
      <diagonal/>
    </border>
    <border>
      <left style="thin">
        <color indexed="8"/>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double">
        <color indexed="64"/>
      </top>
      <bottom style="double">
        <color indexed="64"/>
      </bottom>
      <diagonal/>
    </border>
    <border>
      <left/>
      <right style="double">
        <color indexed="64"/>
      </right>
      <top style="thin">
        <color indexed="64"/>
      </top>
      <bottom style="medium">
        <color indexed="64"/>
      </bottom>
      <diagonal/>
    </border>
    <border>
      <left style="thin">
        <color indexed="64"/>
      </left>
      <right/>
      <top style="thin">
        <color indexed="64"/>
      </top>
      <bottom style="thin">
        <color indexed="64"/>
      </bottom>
      <diagonal/>
    </border>
    <border>
      <left style="double">
        <color indexed="64"/>
      </left>
      <right style="double">
        <color indexed="64"/>
      </right>
      <top style="thin">
        <color indexed="64"/>
      </top>
      <bottom style="thin">
        <color indexed="64"/>
      </bottom>
      <diagonal/>
    </border>
    <border>
      <left style="double">
        <color indexed="64"/>
      </left>
      <right style="double">
        <color indexed="64"/>
      </right>
      <top style="thin">
        <color indexed="64"/>
      </top>
      <bottom/>
      <diagonal/>
    </border>
    <border>
      <left style="double">
        <color indexed="64"/>
      </left>
      <right/>
      <top/>
      <bottom/>
      <diagonal/>
    </border>
    <border>
      <left style="medium">
        <color indexed="64"/>
      </left>
      <right style="medium">
        <color indexed="64"/>
      </right>
      <top style="medium">
        <color indexed="64"/>
      </top>
      <bottom style="thick">
        <color auto="1"/>
      </bottom>
      <diagonal/>
    </border>
    <border>
      <left style="medium">
        <color indexed="64"/>
      </left>
      <right style="medium">
        <color indexed="64"/>
      </right>
      <top style="thick">
        <color auto="1"/>
      </top>
      <bottom style="thick">
        <color auto="1"/>
      </bottom>
      <diagonal/>
    </border>
    <border>
      <left style="medium">
        <color indexed="64"/>
      </left>
      <right style="medium">
        <color indexed="64"/>
      </right>
      <top style="thick">
        <color auto="1"/>
      </top>
      <bottom style="medium">
        <color indexed="64"/>
      </bottom>
      <diagonal/>
    </border>
    <border>
      <left/>
      <right/>
      <top style="medium">
        <color indexed="64"/>
      </top>
      <bottom style="thick">
        <color auto="1"/>
      </bottom>
      <diagonal/>
    </border>
    <border>
      <left/>
      <right/>
      <top style="thick">
        <color auto="1"/>
      </top>
      <bottom style="thick">
        <color auto="1"/>
      </bottom>
      <diagonal/>
    </border>
    <border>
      <left/>
      <right/>
      <top style="thick">
        <color auto="1"/>
      </top>
      <bottom/>
      <diagonal/>
    </border>
  </borders>
  <cellStyleXfs count="45">
    <xf numFmtId="0" fontId="0" fillId="0" borderId="0">
      <alignment vertical="center"/>
    </xf>
    <xf numFmtId="0" fontId="1" fillId="2" borderId="0" applyNumberFormat="0" applyBorder="0" applyProtection="0">
      <alignment vertical="center"/>
    </xf>
    <xf numFmtId="0" fontId="1" fillId="3" borderId="0" applyNumberFormat="0" applyBorder="0" applyProtection="0">
      <alignment vertical="center"/>
    </xf>
    <xf numFmtId="0" fontId="1" fillId="4" borderId="0" applyNumberFormat="0" applyBorder="0" applyProtection="0">
      <alignment vertical="center"/>
    </xf>
    <xf numFmtId="0" fontId="1" fillId="5" borderId="0" applyNumberFormat="0" applyBorder="0" applyProtection="0">
      <alignment vertical="center"/>
    </xf>
    <xf numFmtId="0" fontId="1" fillId="6" borderId="0" applyNumberFormat="0" applyBorder="0" applyProtection="0">
      <alignment vertical="center"/>
    </xf>
    <xf numFmtId="0" fontId="1" fillId="7" borderId="0" applyNumberFormat="0" applyBorder="0" applyProtection="0">
      <alignment vertical="center"/>
    </xf>
    <xf numFmtId="0" fontId="1" fillId="8" borderId="0" applyNumberFormat="0" applyBorder="0" applyProtection="0">
      <alignment vertical="center"/>
    </xf>
    <xf numFmtId="0" fontId="1" fillId="9" borderId="0" applyNumberFormat="0" applyBorder="0" applyProtection="0">
      <alignment vertical="center"/>
    </xf>
    <xf numFmtId="0" fontId="1" fillId="10" borderId="0" applyNumberFormat="0" applyBorder="0" applyProtection="0">
      <alignment vertical="center"/>
    </xf>
    <xf numFmtId="0" fontId="1" fillId="5" borderId="0" applyNumberFormat="0" applyBorder="0" applyProtection="0">
      <alignment vertical="center"/>
    </xf>
    <xf numFmtId="0" fontId="1" fillId="8" borderId="0" applyNumberFormat="0" applyBorder="0" applyProtection="0">
      <alignment vertical="center"/>
    </xf>
    <xf numFmtId="0" fontId="1" fillId="11" borderId="0" applyNumberFormat="0" applyBorder="0" applyProtection="0">
      <alignment vertical="center"/>
    </xf>
    <xf numFmtId="0" fontId="2" fillId="12" borderId="0" applyNumberFormat="0" applyBorder="0" applyProtection="0">
      <alignment vertical="center"/>
    </xf>
    <xf numFmtId="0" fontId="2" fillId="9" borderId="0" applyNumberFormat="0" applyBorder="0" applyProtection="0">
      <alignment vertical="center"/>
    </xf>
    <xf numFmtId="0" fontId="2" fillId="10" borderId="0" applyNumberFormat="0" applyBorder="0" applyProtection="0">
      <alignment vertical="center"/>
    </xf>
    <xf numFmtId="0" fontId="2" fillId="13" borderId="0" applyNumberFormat="0" applyBorder="0" applyProtection="0">
      <alignment vertical="center"/>
    </xf>
    <xf numFmtId="0" fontId="2" fillId="14" borderId="0" applyNumberFormat="0" applyBorder="0" applyProtection="0">
      <alignment vertical="center"/>
    </xf>
    <xf numFmtId="0" fontId="2" fillId="15" borderId="0" applyNumberFormat="0" applyBorder="0" applyProtection="0">
      <alignment vertical="center"/>
    </xf>
    <xf numFmtId="0" fontId="3" fillId="16" borderId="0" applyNumberFormat="0" applyBorder="0" applyProtection="0">
      <alignment vertical="center"/>
    </xf>
    <xf numFmtId="0" fontId="2" fillId="17" borderId="0" applyNumberFormat="0" applyBorder="0" applyProtection="0">
      <alignment vertical="center"/>
    </xf>
    <xf numFmtId="0" fontId="2" fillId="18" borderId="0" applyNumberFormat="0" applyBorder="0" applyProtection="0">
      <alignment vertical="center"/>
    </xf>
    <xf numFmtId="0" fontId="2" fillId="19" borderId="0" applyNumberFormat="0" applyBorder="0" applyProtection="0">
      <alignment vertical="center"/>
    </xf>
    <xf numFmtId="0" fontId="2" fillId="13" borderId="0" applyNumberFormat="0" applyBorder="0" applyProtection="0">
      <alignment vertical="center"/>
    </xf>
    <xf numFmtId="0" fontId="2" fillId="14" borderId="0" applyNumberFormat="0" applyBorder="0" applyProtection="0">
      <alignment vertical="center"/>
    </xf>
    <xf numFmtId="0" fontId="2" fillId="20" borderId="0" applyNumberFormat="0" applyBorder="0" applyProtection="0">
      <alignment vertical="center"/>
    </xf>
    <xf numFmtId="0" fontId="4" fillId="0" borderId="0" applyNumberFormat="0" applyFill="0" applyBorder="0" applyProtection="0">
      <alignment vertical="center"/>
    </xf>
    <xf numFmtId="0" fontId="5" fillId="21" borderId="1" applyNumberFormat="0" applyProtection="0">
      <alignment vertical="center"/>
    </xf>
    <xf numFmtId="0" fontId="6" fillId="22" borderId="2" applyNumberFormat="0" applyProtection="0">
      <alignment vertical="center"/>
    </xf>
    <xf numFmtId="0" fontId="7" fillId="0" borderId="3" applyNumberFormat="0" applyFill="0" applyProtection="0">
      <alignment vertical="center"/>
    </xf>
    <xf numFmtId="0" fontId="8" fillId="7" borderId="4" applyNumberFormat="0" applyProtection="0">
      <alignment vertical="center"/>
    </xf>
    <xf numFmtId="0" fontId="9" fillId="23" borderId="5" applyNumberFormat="0" applyProtection="0">
      <alignment vertical="center"/>
    </xf>
    <xf numFmtId="0" fontId="10" fillId="3" borderId="0" applyNumberFormat="0" applyBorder="0" applyProtection="0">
      <alignment vertical="center"/>
    </xf>
    <xf numFmtId="0" fontId="11" fillId="4" borderId="0" applyNumberFormat="0" applyBorder="0" applyProtection="0">
      <alignment vertical="center"/>
    </xf>
    <xf numFmtId="0" fontId="12" fillId="0" borderId="6" applyNumberFormat="0" applyFill="0" applyProtection="0">
      <alignment vertical="center"/>
    </xf>
    <xf numFmtId="0" fontId="13" fillId="0" borderId="7" applyNumberFormat="0" applyFill="0" applyProtection="0">
      <alignment vertical="center"/>
    </xf>
    <xf numFmtId="0" fontId="14" fillId="0" borderId="8" applyNumberFormat="0" applyFill="0" applyProtection="0">
      <alignment vertical="center"/>
    </xf>
    <xf numFmtId="0" fontId="14" fillId="0" borderId="0" applyNumberFormat="0" applyFill="0" applyBorder="0" applyProtection="0">
      <alignment vertical="center"/>
    </xf>
    <xf numFmtId="0" fontId="15" fillId="23" borderId="4" applyNumberFormat="0" applyProtection="0">
      <alignment vertical="center"/>
    </xf>
    <xf numFmtId="0" fontId="16" fillId="0" borderId="0" applyNumberFormat="0" applyFill="0" applyBorder="0" applyProtection="0">
      <alignment vertical="center"/>
    </xf>
    <xf numFmtId="0" fontId="17" fillId="0" borderId="0" applyNumberFormat="0" applyFill="0" applyBorder="0" applyProtection="0">
      <alignment vertical="center"/>
    </xf>
    <xf numFmtId="0" fontId="18" fillId="0" borderId="9" applyNumberFormat="0" applyFill="0" applyProtection="0">
      <alignment vertical="center"/>
    </xf>
    <xf numFmtId="177" fontId="23" fillId="0" borderId="0" applyFill="0" applyBorder="0" applyAlignment="0" applyProtection="0">
      <alignment vertical="center"/>
    </xf>
    <xf numFmtId="0" fontId="6" fillId="0" borderId="0">
      <alignment vertical="center"/>
    </xf>
    <xf numFmtId="0" fontId="53" fillId="0" borderId="0" applyNumberFormat="0" applyFill="0" applyBorder="0" applyAlignment="0" applyProtection="0">
      <alignment vertical="center"/>
    </xf>
  </cellStyleXfs>
  <cellXfs count="1295">
    <xf numFmtId="0" fontId="0" fillId="0" borderId="0" xfId="0">
      <alignment vertical="center"/>
    </xf>
    <xf numFmtId="0" fontId="20" fillId="0" borderId="0" xfId="0" applyFont="1">
      <alignment vertical="center"/>
    </xf>
    <xf numFmtId="0" fontId="24" fillId="0" borderId="0" xfId="0" applyFont="1">
      <alignment vertical="center"/>
    </xf>
    <xf numFmtId="49" fontId="24" fillId="0" borderId="0" xfId="0" applyNumberFormat="1" applyFont="1">
      <alignment vertical="center"/>
    </xf>
    <xf numFmtId="0" fontId="0" fillId="0" borderId="0" xfId="0">
      <alignment vertical="center"/>
    </xf>
    <xf numFmtId="0" fontId="0" fillId="0" borderId="0" xfId="0" applyAlignment="1">
      <alignment vertical="center"/>
    </xf>
    <xf numFmtId="0" fontId="20" fillId="0" borderId="0" xfId="0" applyFont="1" applyBorder="1" applyAlignment="1">
      <alignment horizontal="center" vertical="center"/>
    </xf>
    <xf numFmtId="0" fontId="32" fillId="0" borderId="0" xfId="0" applyFont="1">
      <alignment vertical="center"/>
    </xf>
    <xf numFmtId="0" fontId="32" fillId="0" borderId="0" xfId="0" applyFont="1" applyAlignment="1">
      <alignment horizontal="center" vertical="center"/>
    </xf>
    <xf numFmtId="0" fontId="20" fillId="0" borderId="0" xfId="0" applyFont="1" applyBorder="1" applyAlignment="1">
      <alignment horizontal="left" vertical="center"/>
    </xf>
    <xf numFmtId="0" fontId="24" fillId="0" borderId="44" xfId="0" applyFont="1" applyBorder="1" applyAlignment="1" applyProtection="1">
      <alignment vertical="center" wrapText="1"/>
      <protection locked="0"/>
    </xf>
    <xf numFmtId="0" fontId="27" fillId="0" borderId="49" xfId="0" applyFont="1" applyBorder="1" applyAlignment="1" applyProtection="1">
      <alignment horizontal="left" vertical="center" wrapText="1"/>
      <protection locked="0"/>
    </xf>
    <xf numFmtId="0" fontId="27" fillId="0" borderId="49" xfId="0" applyFont="1" applyBorder="1" applyAlignment="1" applyProtection="1">
      <alignment horizontal="center" vertical="center" wrapText="1"/>
      <protection locked="0"/>
    </xf>
    <xf numFmtId="0" fontId="27" fillId="0" borderId="49" xfId="0" applyNumberFormat="1" applyFont="1" applyBorder="1" applyAlignment="1" applyProtection="1">
      <alignment horizontal="center" vertical="center" shrinkToFit="1"/>
      <protection locked="0"/>
    </xf>
    <xf numFmtId="177" fontId="23" fillId="0" borderId="49" xfId="42" applyBorder="1" applyAlignment="1" applyProtection="1">
      <alignment vertical="center" shrinkToFit="1"/>
      <protection locked="0"/>
    </xf>
    <xf numFmtId="177" fontId="23" fillId="0" borderId="49" xfId="42" applyBorder="1" applyAlignment="1" applyProtection="1">
      <alignment vertical="center" wrapText="1" shrinkToFit="1"/>
      <protection locked="0"/>
    </xf>
    <xf numFmtId="0" fontId="27" fillId="0" borderId="55" xfId="0" applyNumberFormat="1" applyFont="1" applyBorder="1" applyAlignment="1" applyProtection="1">
      <alignment vertical="center" wrapText="1" shrinkToFit="1"/>
      <protection locked="0"/>
    </xf>
    <xf numFmtId="0" fontId="27" fillId="0" borderId="61" xfId="0" applyNumberFormat="1" applyFont="1" applyBorder="1" applyAlignment="1" applyProtection="1">
      <alignment vertical="center" wrapText="1" shrinkToFit="1"/>
      <protection locked="0"/>
    </xf>
    <xf numFmtId="0" fontId="24" fillId="0" borderId="45" xfId="0" applyFont="1" applyBorder="1" applyAlignment="1" applyProtection="1">
      <alignment vertical="center" wrapText="1"/>
      <protection locked="0"/>
    </xf>
    <xf numFmtId="0" fontId="27" fillId="0" borderId="40" xfId="0" applyFont="1" applyBorder="1" applyAlignment="1" applyProtection="1">
      <alignment horizontal="left" vertical="center" wrapText="1"/>
      <protection locked="0"/>
    </xf>
    <xf numFmtId="0" fontId="27" fillId="0" borderId="40" xfId="0" applyFont="1" applyBorder="1" applyAlignment="1" applyProtection="1">
      <alignment horizontal="center" vertical="center" wrapText="1"/>
      <protection locked="0"/>
    </xf>
    <xf numFmtId="0" fontId="27" fillId="0" borderId="40" xfId="0" applyNumberFormat="1" applyFont="1" applyBorder="1" applyAlignment="1" applyProtection="1">
      <alignment horizontal="center" vertical="center" shrinkToFit="1"/>
      <protection locked="0"/>
    </xf>
    <xf numFmtId="177" fontId="23" fillId="0" borderId="40" xfId="42" applyBorder="1" applyAlignment="1" applyProtection="1">
      <alignment vertical="center" shrinkToFit="1"/>
      <protection locked="0"/>
    </xf>
    <xf numFmtId="177" fontId="23" fillId="0" borderId="40" xfId="42" applyBorder="1" applyAlignment="1" applyProtection="1">
      <alignment vertical="center" wrapText="1" shrinkToFit="1"/>
      <protection locked="0"/>
    </xf>
    <xf numFmtId="0" fontId="27" fillId="0" borderId="56" xfId="0" applyNumberFormat="1" applyFont="1" applyBorder="1" applyAlignment="1" applyProtection="1">
      <alignment vertical="center" wrapText="1" shrinkToFit="1"/>
      <protection locked="0"/>
    </xf>
    <xf numFmtId="0" fontId="27" fillId="0" borderId="58" xfId="0" applyNumberFormat="1" applyFont="1" applyBorder="1" applyAlignment="1" applyProtection="1">
      <alignment vertical="center" wrapText="1" shrinkToFit="1"/>
      <protection locked="0"/>
    </xf>
    <xf numFmtId="0" fontId="24" fillId="0" borderId="40" xfId="0" applyFont="1" applyBorder="1" applyAlignment="1" applyProtection="1">
      <alignment horizontal="center" vertical="center"/>
      <protection locked="0"/>
    </xf>
    <xf numFmtId="0" fontId="27" fillId="0" borderId="57" xfId="0" applyNumberFormat="1" applyFont="1" applyBorder="1" applyAlignment="1" applyProtection="1">
      <alignment vertical="center" wrapText="1" shrinkToFit="1"/>
      <protection locked="0"/>
    </xf>
    <xf numFmtId="0" fontId="27" fillId="0" borderId="59" xfId="0" applyNumberFormat="1" applyFont="1" applyBorder="1" applyAlignment="1" applyProtection="1">
      <alignment vertical="center" wrapText="1" shrinkToFit="1"/>
      <protection locked="0"/>
    </xf>
    <xf numFmtId="0" fontId="27" fillId="0" borderId="60" xfId="0" applyNumberFormat="1" applyFont="1" applyBorder="1" applyAlignment="1" applyProtection="1">
      <alignment vertical="center" wrapText="1" shrinkToFit="1"/>
      <protection locked="0"/>
    </xf>
    <xf numFmtId="0" fontId="20" fillId="25" borderId="0" xfId="0" applyFont="1" applyFill="1" applyBorder="1">
      <alignment vertical="center"/>
    </xf>
    <xf numFmtId="0" fontId="22" fillId="25" borderId="0" xfId="0" applyFont="1" applyFill="1" applyAlignment="1">
      <alignment horizontal="center" vertical="center"/>
    </xf>
    <xf numFmtId="0" fontId="20" fillId="25" borderId="0" xfId="0" applyFont="1" applyFill="1">
      <alignment vertical="center"/>
    </xf>
    <xf numFmtId="0" fontId="37" fillId="25" borderId="0" xfId="0" applyFont="1" applyFill="1" applyAlignment="1">
      <alignment horizontal="left" vertical="center"/>
    </xf>
    <xf numFmtId="0" fontId="38" fillId="25" borderId="68" xfId="0" applyFont="1" applyFill="1" applyBorder="1" applyAlignment="1">
      <alignment vertical="center" shrinkToFit="1"/>
    </xf>
    <xf numFmtId="0" fontId="38" fillId="25" borderId="70" xfId="0" applyFont="1" applyFill="1" applyBorder="1" applyAlignment="1">
      <alignment vertical="center"/>
    </xf>
    <xf numFmtId="0" fontId="38" fillId="25" borderId="68" xfId="0" applyFont="1" applyFill="1" applyBorder="1" applyAlignment="1">
      <alignment vertical="center"/>
    </xf>
    <xf numFmtId="0" fontId="38" fillId="25" borderId="80" xfId="0" applyFont="1" applyFill="1" applyBorder="1" applyAlignment="1">
      <alignment vertical="center"/>
    </xf>
    <xf numFmtId="0" fontId="32" fillId="25" borderId="109" xfId="0" applyFont="1" applyFill="1" applyBorder="1" applyAlignment="1">
      <alignment horizontal="center" vertical="center"/>
    </xf>
    <xf numFmtId="0" fontId="0" fillId="0" borderId="10" xfId="0" applyBorder="1">
      <alignment vertical="center"/>
    </xf>
    <xf numFmtId="0" fontId="0" fillId="0" borderId="114" xfId="0" applyBorder="1">
      <alignment vertical="center"/>
    </xf>
    <xf numFmtId="0" fontId="0" fillId="0" borderId="115" xfId="0" applyBorder="1">
      <alignment vertical="center"/>
    </xf>
    <xf numFmtId="0" fontId="0" fillId="0" borderId="117" xfId="0" applyBorder="1">
      <alignment vertical="center"/>
    </xf>
    <xf numFmtId="178" fontId="24" fillId="0" borderId="46" xfId="0" applyNumberFormat="1" applyFont="1" applyBorder="1" applyAlignment="1" applyProtection="1">
      <alignment horizontal="center" vertical="center" wrapText="1"/>
      <protection locked="0"/>
    </xf>
    <xf numFmtId="178" fontId="24" fillId="0" borderId="39" xfId="0" applyNumberFormat="1" applyFont="1" applyBorder="1" applyAlignment="1" applyProtection="1">
      <alignment horizontal="center" vertical="center" wrapText="1" shrinkToFit="1"/>
      <protection locked="0"/>
    </xf>
    <xf numFmtId="178" fontId="24" fillId="0" borderId="39" xfId="0" applyNumberFormat="1" applyFont="1" applyBorder="1" applyAlignment="1" applyProtection="1">
      <alignment horizontal="center" vertical="center" shrinkToFit="1"/>
      <protection locked="0"/>
    </xf>
    <xf numFmtId="0" fontId="0" fillId="25" borderId="0" xfId="0" applyFill="1">
      <alignment vertical="center"/>
    </xf>
    <xf numFmtId="176" fontId="27" fillId="25" borderId="51" xfId="0" applyNumberFormat="1" applyFont="1" applyFill="1" applyBorder="1" applyAlignment="1">
      <alignment horizontal="center" vertical="center" shrinkToFit="1"/>
    </xf>
    <xf numFmtId="176" fontId="27" fillId="25" borderId="51" xfId="0" applyNumberFormat="1" applyFont="1" applyFill="1" applyBorder="1" applyAlignment="1">
      <alignment vertical="center" shrinkToFit="1"/>
    </xf>
    <xf numFmtId="176" fontId="27" fillId="25" borderId="53" xfId="0" applyNumberFormat="1" applyFont="1" applyFill="1" applyBorder="1" applyAlignment="1">
      <alignment vertical="center" shrinkToFit="1"/>
    </xf>
    <xf numFmtId="176" fontId="27" fillId="25" borderId="54" xfId="0" applyNumberFormat="1" applyFont="1" applyFill="1" applyBorder="1" applyAlignment="1">
      <alignment vertical="center" shrinkToFit="1"/>
    </xf>
    <xf numFmtId="0" fontId="24" fillId="25" borderId="42" xfId="0" applyFont="1" applyFill="1" applyBorder="1" applyAlignment="1">
      <alignment horizontal="center" vertical="center"/>
    </xf>
    <xf numFmtId="0" fontId="24" fillId="25" borderId="11" xfId="0" applyFont="1" applyFill="1" applyBorder="1" applyAlignment="1">
      <alignment horizontal="center" vertical="center"/>
    </xf>
    <xf numFmtId="0" fontId="0" fillId="0" borderId="22" xfId="0" applyBorder="1">
      <alignment vertical="center"/>
    </xf>
    <xf numFmtId="0" fontId="0" fillId="0" borderId="116" xfId="0" applyBorder="1">
      <alignment vertical="center"/>
    </xf>
    <xf numFmtId="0" fontId="0" fillId="0" borderId="29" xfId="0" applyBorder="1">
      <alignment vertical="center"/>
    </xf>
    <xf numFmtId="0" fontId="0" fillId="0" borderId="0" xfId="0" applyBorder="1">
      <alignment vertical="center"/>
    </xf>
    <xf numFmtId="0" fontId="0" fillId="0" borderId="22" xfId="0" applyFill="1" applyBorder="1">
      <alignment vertical="center"/>
    </xf>
    <xf numFmtId="0" fontId="40" fillId="0" borderId="0" xfId="0" applyFont="1" applyBorder="1" applyAlignment="1">
      <alignment horizontal="left" vertical="center"/>
    </xf>
    <xf numFmtId="0" fontId="0" fillId="0" borderId="0" xfId="0" applyFill="1" applyBorder="1">
      <alignment vertical="center"/>
    </xf>
    <xf numFmtId="0" fontId="24" fillId="0" borderId="119" xfId="0" applyFont="1" applyBorder="1">
      <alignment vertical="center"/>
    </xf>
    <xf numFmtId="0" fontId="24" fillId="0" borderId="120" xfId="0" applyFont="1" applyBorder="1">
      <alignment vertical="center"/>
    </xf>
    <xf numFmtId="0" fontId="42" fillId="0" borderId="119" xfId="0" applyFont="1" applyBorder="1" applyAlignment="1">
      <alignment vertical="center" wrapText="1"/>
    </xf>
    <xf numFmtId="0" fontId="41" fillId="0" borderId="120" xfId="0" applyFont="1" applyBorder="1" applyAlignment="1">
      <alignment vertical="center" wrapText="1"/>
    </xf>
    <xf numFmtId="0" fontId="20" fillId="0" borderId="114" xfId="0" applyFont="1" applyBorder="1">
      <alignment vertical="center"/>
    </xf>
    <xf numFmtId="0" fontId="24" fillId="0" borderId="125" xfId="0" applyFont="1" applyBorder="1" applyAlignment="1">
      <alignment vertical="center" wrapText="1"/>
    </xf>
    <xf numFmtId="0" fontId="20" fillId="0" borderId="0" xfId="0" applyFont="1" applyFill="1" applyBorder="1" applyAlignment="1">
      <alignment vertical="center" wrapText="1"/>
    </xf>
    <xf numFmtId="0" fontId="20" fillId="25" borderId="118" xfId="0" applyFont="1" applyFill="1" applyBorder="1" applyAlignment="1">
      <alignment horizontal="right" vertical="center"/>
    </xf>
    <xf numFmtId="0" fontId="20" fillId="0" borderId="10" xfId="0" applyFont="1" applyBorder="1">
      <alignment vertical="center"/>
    </xf>
    <xf numFmtId="0" fontId="20" fillId="0" borderId="29" xfId="0" applyFont="1" applyBorder="1">
      <alignment vertical="center"/>
    </xf>
    <xf numFmtId="0" fontId="24" fillId="0" borderId="29" xfId="0" applyFont="1" applyBorder="1" applyAlignment="1">
      <alignment vertical="center" wrapText="1"/>
    </xf>
    <xf numFmtId="0" fontId="20" fillId="0" borderId="22" xfId="0" applyFont="1" applyBorder="1">
      <alignment vertical="center"/>
    </xf>
    <xf numFmtId="0" fontId="20" fillId="0" borderId="0" xfId="0" applyFont="1" applyBorder="1">
      <alignment vertical="center"/>
    </xf>
    <xf numFmtId="0" fontId="24" fillId="0" borderId="0" xfId="0" applyFont="1" applyBorder="1" applyAlignment="1">
      <alignment vertical="center" wrapText="1"/>
    </xf>
    <xf numFmtId="0" fontId="0" fillId="0" borderId="118" xfId="0" applyBorder="1">
      <alignment vertical="center"/>
    </xf>
    <xf numFmtId="0" fontId="22" fillId="25" borderId="0" xfId="0" applyFont="1" applyFill="1" applyAlignment="1">
      <alignment horizontal="left" vertical="center"/>
    </xf>
    <xf numFmtId="49" fontId="0" fillId="0" borderId="0" xfId="0" applyNumberFormat="1">
      <alignment vertical="center"/>
    </xf>
    <xf numFmtId="0" fontId="20" fillId="0" borderId="142" xfId="0" applyFont="1" applyBorder="1" applyAlignment="1" applyProtection="1">
      <alignment horizontal="center" vertical="center" wrapText="1"/>
      <protection locked="0"/>
    </xf>
    <xf numFmtId="0" fontId="20" fillId="0" borderId="143" xfId="0" applyFont="1" applyBorder="1" applyAlignment="1" applyProtection="1">
      <alignment horizontal="center" vertical="center" wrapText="1"/>
      <protection locked="0"/>
    </xf>
    <xf numFmtId="0" fontId="0" fillId="25" borderId="81" xfId="0" applyFont="1" applyFill="1" applyBorder="1" applyAlignment="1">
      <alignment horizontal="center" vertical="center"/>
    </xf>
    <xf numFmtId="0" fontId="0" fillId="25" borderId="63" xfId="0" applyFont="1" applyFill="1" applyBorder="1" applyAlignment="1">
      <alignment horizontal="center" vertical="center"/>
    </xf>
    <xf numFmtId="0" fontId="0" fillId="25" borderId="64" xfId="0" applyFont="1" applyFill="1" applyBorder="1" applyAlignment="1">
      <alignment horizontal="center" vertical="center"/>
    </xf>
    <xf numFmtId="0" fontId="20" fillId="25" borderId="23" xfId="0" applyFont="1" applyFill="1" applyBorder="1" applyAlignment="1">
      <alignment horizontal="center" vertical="center"/>
    </xf>
    <xf numFmtId="0" fontId="20" fillId="25" borderId="67" xfId="0" applyFont="1" applyFill="1" applyBorder="1" applyAlignment="1">
      <alignment vertical="center" wrapText="1"/>
    </xf>
    <xf numFmtId="0" fontId="0" fillId="0" borderId="0" xfId="0" applyFont="1" applyBorder="1">
      <alignment vertical="center"/>
    </xf>
    <xf numFmtId="0" fontId="40" fillId="0" borderId="0" xfId="0" applyFont="1" applyBorder="1">
      <alignment vertical="center"/>
    </xf>
    <xf numFmtId="0" fontId="40" fillId="0" borderId="115" xfId="0" applyFont="1" applyBorder="1">
      <alignment vertical="center"/>
    </xf>
    <xf numFmtId="0" fontId="40" fillId="0" borderId="0" xfId="0" applyFont="1">
      <alignment vertical="center"/>
    </xf>
    <xf numFmtId="0" fontId="20" fillId="0" borderId="145" xfId="0" applyFont="1" applyBorder="1" applyAlignment="1" applyProtection="1">
      <alignment horizontal="center" vertical="center" wrapText="1"/>
      <protection locked="0"/>
    </xf>
    <xf numFmtId="0" fontId="20" fillId="0" borderId="146" xfId="0" applyFont="1" applyBorder="1" applyAlignment="1" applyProtection="1">
      <alignment horizontal="center" vertical="center" wrapText="1"/>
      <protection locked="0"/>
    </xf>
    <xf numFmtId="0" fontId="20" fillId="0" borderId="150" xfId="0" applyFont="1" applyBorder="1" applyAlignment="1" applyProtection="1">
      <alignment horizontal="center" vertical="center" wrapText="1"/>
      <protection locked="0"/>
    </xf>
    <xf numFmtId="0" fontId="20" fillId="0" borderId="151" xfId="0" applyFont="1" applyBorder="1" applyAlignment="1" applyProtection="1">
      <alignment horizontal="center" vertical="center" wrapText="1"/>
      <protection locked="0"/>
    </xf>
    <xf numFmtId="0" fontId="20" fillId="0" borderId="154" xfId="0" applyFont="1" applyBorder="1" applyAlignment="1" applyProtection="1">
      <alignment horizontal="center" vertical="center" wrapText="1"/>
      <protection locked="0"/>
    </xf>
    <xf numFmtId="0" fontId="20" fillId="0" borderId="155" xfId="0" applyFont="1" applyBorder="1" applyAlignment="1" applyProtection="1">
      <alignment horizontal="center" vertical="center" wrapText="1"/>
      <protection locked="0"/>
    </xf>
    <xf numFmtId="0" fontId="20" fillId="0" borderId="0" xfId="0" applyFont="1" applyFill="1" applyBorder="1" applyAlignment="1">
      <alignment horizontal="center" vertical="center"/>
    </xf>
    <xf numFmtId="0" fontId="20" fillId="0" borderId="0" xfId="0" applyFont="1" applyFill="1">
      <alignment vertical="center"/>
    </xf>
    <xf numFmtId="0" fontId="20" fillId="25" borderId="10" xfId="0" applyFont="1" applyFill="1" applyBorder="1">
      <alignment vertical="center"/>
    </xf>
    <xf numFmtId="0" fontId="20" fillId="25" borderId="114" xfId="0" applyFont="1" applyFill="1" applyBorder="1">
      <alignment vertical="center"/>
    </xf>
    <xf numFmtId="0" fontId="20" fillId="25" borderId="22" xfId="0" applyFont="1" applyFill="1" applyBorder="1">
      <alignment vertical="center"/>
    </xf>
    <xf numFmtId="0" fontId="20" fillId="25" borderId="115" xfId="0" applyFont="1" applyFill="1" applyBorder="1">
      <alignment vertical="center"/>
    </xf>
    <xf numFmtId="0" fontId="22" fillId="25" borderId="118" xfId="0" applyFont="1" applyFill="1" applyBorder="1" applyAlignment="1">
      <alignment horizontal="center" vertical="center"/>
    </xf>
    <xf numFmtId="0" fontId="0" fillId="0" borderId="0" xfId="0" applyFill="1">
      <alignment vertical="center"/>
    </xf>
    <xf numFmtId="0" fontId="0" fillId="0" borderId="0" xfId="0" applyFont="1">
      <alignment vertical="center"/>
    </xf>
    <xf numFmtId="0" fontId="31" fillId="25" borderId="27" xfId="0" applyFont="1" applyFill="1" applyBorder="1" applyAlignment="1" applyProtection="1">
      <alignment vertical="center"/>
    </xf>
    <xf numFmtId="0" fontId="20" fillId="25" borderId="0" xfId="0" applyFont="1" applyFill="1" applyBorder="1" applyAlignment="1" applyProtection="1">
      <alignment vertical="center" wrapText="1"/>
    </xf>
    <xf numFmtId="0" fontId="20" fillId="0" borderId="0" xfId="0" applyFont="1" applyProtection="1">
      <alignment vertical="center"/>
    </xf>
    <xf numFmtId="0" fontId="20" fillId="26" borderId="114" xfId="0" applyFont="1" applyFill="1" applyBorder="1">
      <alignment vertical="center"/>
    </xf>
    <xf numFmtId="0" fontId="20" fillId="0" borderId="0" xfId="0" applyFont="1" applyFill="1" applyBorder="1" applyAlignment="1">
      <alignment vertical="center" wrapText="1"/>
    </xf>
    <xf numFmtId="0" fontId="20" fillId="0" borderId="0" xfId="0" applyFont="1" applyFill="1" applyBorder="1">
      <alignment vertical="center"/>
    </xf>
    <xf numFmtId="177" fontId="20" fillId="0" borderId="0" xfId="0" applyNumberFormat="1" applyFont="1">
      <alignment vertical="center"/>
    </xf>
    <xf numFmtId="0" fontId="20" fillId="0" borderId="0" xfId="0" applyFont="1" applyBorder="1" applyAlignment="1" applyProtection="1">
      <alignment vertical="center"/>
    </xf>
    <xf numFmtId="177" fontId="20" fillId="0" borderId="0" xfId="0" applyNumberFormat="1" applyFont="1" applyBorder="1" applyProtection="1">
      <alignment vertical="center"/>
    </xf>
    <xf numFmtId="0" fontId="47" fillId="0" borderId="0" xfId="0" applyFont="1" applyFill="1" applyBorder="1">
      <alignment vertical="center"/>
    </xf>
    <xf numFmtId="0" fontId="46" fillId="0" borderId="0" xfId="0" applyFont="1" applyFill="1" applyBorder="1" applyAlignment="1">
      <alignment vertical="center"/>
    </xf>
    <xf numFmtId="0" fontId="20" fillId="0" borderId="0" xfId="0" applyFont="1" applyFill="1" applyBorder="1" applyAlignment="1">
      <alignment vertical="center"/>
    </xf>
    <xf numFmtId="0" fontId="20" fillId="0" borderId="0" xfId="0" applyFont="1" applyAlignment="1">
      <alignment vertical="center"/>
    </xf>
    <xf numFmtId="0" fontId="20" fillId="0" borderId="0" xfId="0" applyFont="1" applyBorder="1" applyAlignment="1">
      <alignment vertical="center"/>
    </xf>
    <xf numFmtId="0" fontId="48" fillId="0" borderId="0" xfId="0" applyFont="1" applyFill="1" applyBorder="1">
      <alignment vertical="center"/>
    </xf>
    <xf numFmtId="0" fontId="49" fillId="0" borderId="0" xfId="0" applyFont="1" applyFill="1" applyBorder="1">
      <alignment vertical="center"/>
    </xf>
    <xf numFmtId="0" fontId="0" fillId="0" borderId="0" xfId="0" quotePrefix="1" applyFill="1" applyBorder="1">
      <alignment vertical="center"/>
    </xf>
    <xf numFmtId="0" fontId="48" fillId="0" borderId="0" xfId="0" quotePrefix="1" applyFont="1" applyFill="1" applyBorder="1">
      <alignment vertical="center"/>
    </xf>
    <xf numFmtId="0" fontId="49" fillId="0" borderId="0" xfId="0" quotePrefix="1" applyFont="1" applyFill="1" applyBorder="1">
      <alignment vertical="center"/>
    </xf>
    <xf numFmtId="0" fontId="50" fillId="0" borderId="38" xfId="0" applyFont="1" applyFill="1" applyBorder="1" applyAlignment="1" applyProtection="1">
      <alignment horizontal="center" vertical="center"/>
      <protection locked="0"/>
    </xf>
    <xf numFmtId="0" fontId="50" fillId="0" borderId="16" xfId="0" applyFont="1" applyFill="1" applyBorder="1" applyAlignment="1" applyProtection="1">
      <alignment horizontal="center" vertical="center" wrapText="1"/>
      <protection locked="0"/>
    </xf>
    <xf numFmtId="0" fontId="51" fillId="0" borderId="16" xfId="0" applyFont="1" applyFill="1" applyBorder="1" applyAlignment="1" applyProtection="1">
      <alignment horizontal="center" vertical="center" wrapText="1"/>
      <protection locked="0"/>
    </xf>
    <xf numFmtId="0" fontId="51" fillId="0" borderId="38" xfId="0" applyFont="1" applyFill="1" applyBorder="1" applyAlignment="1" applyProtection="1">
      <alignment horizontal="center" vertical="center"/>
      <protection locked="0"/>
    </xf>
    <xf numFmtId="0" fontId="50" fillId="0" borderId="38" xfId="0" applyFont="1" applyFill="1" applyBorder="1" applyAlignment="1" applyProtection="1">
      <alignment horizontal="center" vertical="center" shrinkToFit="1"/>
      <protection locked="0"/>
    </xf>
    <xf numFmtId="0" fontId="50" fillId="0" borderId="77" xfId="0" applyFont="1" applyFill="1" applyBorder="1" applyAlignment="1" applyProtection="1">
      <alignment horizontal="center" vertical="center" shrinkToFit="1"/>
      <protection locked="0"/>
    </xf>
    <xf numFmtId="0" fontId="50" fillId="0" borderId="16" xfId="0" applyFont="1" applyFill="1" applyBorder="1" applyAlignment="1" applyProtection="1">
      <alignment horizontal="center" vertical="center"/>
      <protection locked="0"/>
    </xf>
    <xf numFmtId="0" fontId="51" fillId="0" borderId="16" xfId="0" applyFont="1" applyFill="1" applyBorder="1" applyAlignment="1" applyProtection="1">
      <alignment horizontal="center" vertical="center"/>
      <protection locked="0"/>
    </xf>
    <xf numFmtId="0" fontId="51" fillId="0" borderId="16" xfId="0" applyFont="1" applyFill="1" applyBorder="1" applyAlignment="1" applyProtection="1">
      <alignment horizontal="left" vertical="center" wrapText="1"/>
      <protection locked="0"/>
    </xf>
    <xf numFmtId="0" fontId="50" fillId="0" borderId="16" xfId="0" applyFont="1" applyFill="1" applyBorder="1" applyAlignment="1" applyProtection="1">
      <alignment horizontal="left" vertical="center" wrapText="1"/>
      <protection locked="0"/>
    </xf>
    <xf numFmtId="0" fontId="50" fillId="0" borderId="78" xfId="0" applyFont="1" applyFill="1" applyBorder="1" applyAlignment="1" applyProtection="1">
      <alignment horizontal="center" vertical="center"/>
      <protection locked="0"/>
    </xf>
    <xf numFmtId="0" fontId="50" fillId="0" borderId="78" xfId="0" applyFont="1" applyFill="1" applyBorder="1" applyAlignment="1" applyProtection="1">
      <alignment horizontal="left" vertical="center" wrapText="1"/>
      <protection locked="0"/>
    </xf>
    <xf numFmtId="0" fontId="50" fillId="0" borderId="78" xfId="0" applyFont="1" applyFill="1" applyBorder="1" applyAlignment="1" applyProtection="1">
      <alignment horizontal="center" vertical="center" wrapText="1"/>
      <protection locked="0"/>
    </xf>
    <xf numFmtId="177" fontId="50" fillId="0" borderId="16" xfId="42" applyFont="1" applyFill="1" applyBorder="1" applyAlignment="1" applyProtection="1">
      <alignment horizontal="right" vertical="center" shrinkToFit="1"/>
      <protection locked="0"/>
    </xf>
    <xf numFmtId="177" fontId="51" fillId="0" borderId="144" xfId="42" applyFont="1" applyFill="1" applyBorder="1" applyAlignment="1" applyProtection="1">
      <alignment horizontal="right" vertical="center" shrinkToFit="1"/>
      <protection locked="0"/>
    </xf>
    <xf numFmtId="177" fontId="51" fillId="0" borderId="16" xfId="42" applyFont="1" applyFill="1" applyBorder="1" applyAlignment="1" applyProtection="1">
      <alignment horizontal="right" vertical="center" shrinkToFit="1"/>
      <protection locked="0"/>
    </xf>
    <xf numFmtId="177" fontId="50" fillId="0" borderId="144" xfId="42" applyFont="1" applyFill="1" applyBorder="1" applyAlignment="1" applyProtection="1">
      <alignment horizontal="right" vertical="center" shrinkToFit="1"/>
      <protection locked="0"/>
    </xf>
    <xf numFmtId="177" fontId="50" fillId="0" borderId="153" xfId="42" applyFont="1" applyFill="1" applyBorder="1" applyAlignment="1" applyProtection="1">
      <alignment horizontal="right" vertical="center" shrinkToFit="1"/>
      <protection locked="0"/>
    </xf>
    <xf numFmtId="177" fontId="50" fillId="0" borderId="78" xfId="42" applyFont="1" applyFill="1" applyBorder="1" applyAlignment="1" applyProtection="1">
      <alignment horizontal="right" vertical="center" shrinkToFit="1"/>
      <protection locked="0"/>
    </xf>
    <xf numFmtId="177" fontId="50" fillId="0" borderId="144" xfId="42" applyFont="1" applyFill="1" applyBorder="1" applyAlignment="1" applyProtection="1">
      <alignment horizontal="right" vertical="center"/>
      <protection locked="0"/>
    </xf>
    <xf numFmtId="177" fontId="50" fillId="0" borderId="16" xfId="42" applyFont="1" applyFill="1" applyBorder="1" applyAlignment="1" applyProtection="1">
      <alignment horizontal="right" vertical="center"/>
      <protection locked="0"/>
    </xf>
    <xf numFmtId="0" fontId="50" fillId="0" borderId="16" xfId="42" applyNumberFormat="1" applyFont="1" applyFill="1" applyBorder="1" applyAlignment="1" applyProtection="1">
      <alignment vertical="center" wrapText="1"/>
      <protection locked="0"/>
    </xf>
    <xf numFmtId="0" fontId="51" fillId="0" borderId="16" xfId="42" applyNumberFormat="1" applyFont="1" applyFill="1" applyBorder="1" applyAlignment="1" applyProtection="1">
      <alignment vertical="center" wrapText="1"/>
      <protection locked="0"/>
    </xf>
    <xf numFmtId="0" fontId="50" fillId="0" borderId="78" xfId="42" applyNumberFormat="1" applyFont="1" applyFill="1" applyBorder="1" applyAlignment="1" applyProtection="1">
      <alignment vertical="center" wrapText="1"/>
      <protection locked="0"/>
    </xf>
    <xf numFmtId="0" fontId="31" fillId="25" borderId="30" xfId="0" applyFont="1" applyFill="1" applyBorder="1" applyAlignment="1" applyProtection="1">
      <alignment horizontal="center" vertical="center" wrapText="1"/>
    </xf>
    <xf numFmtId="0" fontId="31" fillId="25" borderId="41" xfId="0" applyFont="1" applyFill="1" applyBorder="1" applyAlignment="1" applyProtection="1">
      <alignment horizontal="center" vertical="center" wrapText="1"/>
    </xf>
    <xf numFmtId="0" fontId="24" fillId="25" borderId="30" xfId="0" applyFont="1" applyFill="1" applyBorder="1" applyAlignment="1" applyProtection="1">
      <alignment horizontal="center" vertical="center" wrapText="1"/>
    </xf>
    <xf numFmtId="0" fontId="31" fillId="25" borderId="41" xfId="0" applyFont="1" applyFill="1" applyBorder="1" applyAlignment="1" applyProtection="1">
      <alignment horizontal="center" vertical="center"/>
    </xf>
    <xf numFmtId="0" fontId="24" fillId="25" borderId="138" xfId="0" applyFont="1" applyFill="1" applyBorder="1" applyAlignment="1" applyProtection="1">
      <alignment horizontal="center" vertical="center" wrapText="1"/>
    </xf>
    <xf numFmtId="0" fontId="31" fillId="25" borderId="138" xfId="0" applyFont="1" applyFill="1" applyBorder="1" applyAlignment="1" applyProtection="1">
      <alignment horizontal="center" vertical="center" wrapText="1"/>
    </xf>
    <xf numFmtId="0" fontId="40" fillId="0" borderId="0" xfId="0" applyFont="1" applyFill="1" applyBorder="1">
      <alignment vertical="center"/>
    </xf>
    <xf numFmtId="0" fontId="0" fillId="0" borderId="0" xfId="0" applyFont="1" applyFill="1" applyBorder="1">
      <alignment vertical="center"/>
    </xf>
    <xf numFmtId="177" fontId="31" fillId="25" borderId="19" xfId="42" applyFont="1" applyFill="1" applyBorder="1" applyAlignment="1" applyProtection="1">
      <alignment horizontal="center" vertical="center"/>
    </xf>
    <xf numFmtId="0" fontId="22" fillId="25" borderId="0" xfId="0" applyFont="1" applyFill="1" applyBorder="1" applyAlignment="1">
      <alignment horizontal="center" vertical="center"/>
    </xf>
    <xf numFmtId="0" fontId="31" fillId="0" borderId="29" xfId="0" applyFont="1" applyFill="1" applyBorder="1" applyAlignment="1" applyProtection="1">
      <alignment horizontal="center" vertical="center"/>
      <protection locked="0"/>
    </xf>
    <xf numFmtId="0" fontId="31" fillId="0" borderId="19" xfId="0" applyFont="1" applyFill="1" applyBorder="1" applyAlignment="1" applyProtection="1">
      <alignment horizontal="center" vertical="center"/>
      <protection locked="0"/>
    </xf>
    <xf numFmtId="177" fontId="31" fillId="25" borderId="98" xfId="42" applyFont="1" applyFill="1" applyBorder="1" applyAlignment="1" applyProtection="1">
      <alignment horizontal="center" vertical="center"/>
    </xf>
    <xf numFmtId="177" fontId="31" fillId="25" borderId="0" xfId="42" applyFont="1" applyFill="1" applyBorder="1" applyAlignment="1" applyProtection="1">
      <alignment horizontal="center" vertical="center"/>
    </xf>
    <xf numFmtId="0" fontId="24" fillId="25" borderId="29" xfId="0" applyFont="1" applyFill="1" applyBorder="1" applyAlignment="1">
      <alignment horizontal="left" vertical="center"/>
    </xf>
    <xf numFmtId="0" fontId="31" fillId="25" borderId="183" xfId="0" applyFont="1" applyFill="1" applyBorder="1" applyAlignment="1" applyProtection="1">
      <alignment horizontal="left" vertical="center"/>
    </xf>
    <xf numFmtId="0" fontId="31" fillId="25" borderId="183" xfId="0" applyFont="1" applyFill="1" applyBorder="1" applyAlignment="1">
      <alignment horizontal="left" vertical="center" shrinkToFit="1"/>
    </xf>
    <xf numFmtId="0" fontId="51" fillId="0" borderId="134" xfId="0" applyFont="1" applyFill="1" applyBorder="1" applyAlignment="1" applyProtection="1">
      <alignment horizontal="center" vertical="center" wrapText="1"/>
      <protection locked="0"/>
    </xf>
    <xf numFmtId="0" fontId="50" fillId="0" borderId="134" xfId="0" applyFont="1" applyFill="1" applyBorder="1" applyAlignment="1" applyProtection="1">
      <alignment horizontal="center" vertical="center" wrapText="1"/>
      <protection locked="0"/>
    </xf>
    <xf numFmtId="0" fontId="50" fillId="0" borderId="135" xfId="0" applyFont="1" applyFill="1" applyBorder="1" applyAlignment="1" applyProtection="1">
      <alignment horizontal="center" vertical="center" wrapText="1"/>
      <protection locked="0"/>
    </xf>
    <xf numFmtId="0" fontId="21" fillId="31" borderId="141" xfId="0" applyFont="1" applyFill="1" applyBorder="1" applyAlignment="1">
      <alignment vertical="center" wrapText="1"/>
    </xf>
    <xf numFmtId="0" fontId="21" fillId="31" borderId="29" xfId="0" applyFont="1" applyFill="1" applyBorder="1" applyAlignment="1">
      <alignment horizontal="center" vertical="center" wrapText="1"/>
    </xf>
    <xf numFmtId="0" fontId="21" fillId="31" borderId="121" xfId="0" applyFont="1" applyFill="1" applyBorder="1" applyAlignment="1">
      <alignment horizontal="center" vertical="center" wrapText="1"/>
    </xf>
    <xf numFmtId="0" fontId="21" fillId="31" borderId="21" xfId="0" applyFont="1" applyFill="1" applyBorder="1" applyAlignment="1">
      <alignment horizontal="center" vertical="center" wrapText="1"/>
    </xf>
    <xf numFmtId="0" fontId="21" fillId="31" borderId="92" xfId="0" applyFont="1" applyFill="1" applyBorder="1" applyAlignment="1">
      <alignment horizontal="center" vertical="center" wrapText="1"/>
    </xf>
    <xf numFmtId="0" fontId="36" fillId="31" borderId="25" xfId="0" applyFont="1" applyFill="1" applyBorder="1" applyAlignment="1">
      <alignment horizontal="center" vertical="center" wrapText="1"/>
    </xf>
    <xf numFmtId="0" fontId="36" fillId="31" borderId="26" xfId="0" applyFont="1" applyFill="1" applyBorder="1" applyAlignment="1">
      <alignment horizontal="center" vertical="center" wrapText="1"/>
    </xf>
    <xf numFmtId="0" fontId="36" fillId="31" borderId="174" xfId="0" applyFont="1" applyFill="1" applyBorder="1" applyAlignment="1">
      <alignment horizontal="center" vertical="center" wrapText="1"/>
    </xf>
    <xf numFmtId="0" fontId="36" fillId="31" borderId="175" xfId="0" applyFont="1" applyFill="1" applyBorder="1" applyAlignment="1">
      <alignment horizontal="center" vertical="center" wrapText="1"/>
    </xf>
    <xf numFmtId="0" fontId="21" fillId="31" borderId="124" xfId="0" applyFont="1" applyFill="1" applyBorder="1" applyAlignment="1">
      <alignment horizontal="center" vertical="center" wrapText="1"/>
    </xf>
    <xf numFmtId="177" fontId="50" fillId="25" borderId="205" xfId="42" applyFont="1" applyFill="1" applyBorder="1" applyAlignment="1" applyProtection="1">
      <alignment horizontal="right" vertical="center" shrinkToFit="1"/>
    </xf>
    <xf numFmtId="0" fontId="50" fillId="25" borderId="205" xfId="0" applyFont="1" applyFill="1" applyBorder="1" applyAlignment="1" applyProtection="1">
      <alignment horizontal="left" vertical="center" wrapText="1"/>
    </xf>
    <xf numFmtId="0" fontId="21" fillId="31" borderId="18" xfId="0" applyFont="1" applyFill="1" applyBorder="1" applyAlignment="1">
      <alignment horizontal="center" vertical="center" wrapText="1"/>
    </xf>
    <xf numFmtId="0" fontId="21" fillId="31" borderId="24" xfId="0" applyFont="1" applyFill="1" applyBorder="1" applyAlignment="1">
      <alignment horizontal="center" vertical="center" wrapText="1"/>
    </xf>
    <xf numFmtId="0" fontId="21" fillId="31" borderId="26" xfId="0" applyFont="1" applyFill="1" applyBorder="1" applyAlignment="1">
      <alignment horizontal="center" vertical="center" wrapText="1"/>
    </xf>
    <xf numFmtId="0" fontId="0" fillId="0" borderId="29" xfId="0" applyFill="1" applyBorder="1">
      <alignment vertical="center"/>
    </xf>
    <xf numFmtId="0" fontId="0" fillId="0" borderId="0" xfId="0" applyFont="1" applyFill="1" applyBorder="1" applyAlignment="1">
      <alignment horizontal="left" vertical="center"/>
    </xf>
    <xf numFmtId="0" fontId="20" fillId="0" borderId="0" xfId="0" applyFont="1" applyFill="1" applyBorder="1" applyAlignment="1">
      <alignment horizontal="left" vertical="center"/>
    </xf>
    <xf numFmtId="0" fontId="0" fillId="0" borderId="29" xfId="0" applyFont="1" applyFill="1" applyBorder="1" applyAlignment="1">
      <alignment horizontal="left" vertical="center"/>
    </xf>
    <xf numFmtId="177" fontId="51" fillId="25" borderId="16" xfId="42" applyFont="1" applyFill="1" applyBorder="1" applyAlignment="1" applyProtection="1">
      <alignment horizontal="right" vertical="center" shrinkToFit="1"/>
    </xf>
    <xf numFmtId="177" fontId="50" fillId="25" borderId="16" xfId="42" applyFont="1" applyFill="1" applyBorder="1" applyAlignment="1" applyProtection="1">
      <alignment horizontal="right" vertical="center" shrinkToFit="1"/>
    </xf>
    <xf numFmtId="177" fontId="50" fillId="25" borderId="78" xfId="42" applyFont="1" applyFill="1" applyBorder="1" applyAlignment="1" applyProtection="1">
      <alignment horizontal="right" vertical="center" shrinkToFit="1"/>
    </xf>
    <xf numFmtId="177" fontId="50" fillId="25" borderId="16" xfId="42" applyFont="1" applyFill="1" applyBorder="1" applyAlignment="1" applyProtection="1">
      <alignment horizontal="right" vertical="center"/>
    </xf>
    <xf numFmtId="0" fontId="0" fillId="0" borderId="10" xfId="0" applyFill="1" applyBorder="1">
      <alignment vertical="center"/>
    </xf>
    <xf numFmtId="0" fontId="0" fillId="0" borderId="114" xfId="0" applyFill="1" applyBorder="1">
      <alignment vertical="center"/>
    </xf>
    <xf numFmtId="0" fontId="0" fillId="0" borderId="115" xfId="0" applyFill="1" applyBorder="1">
      <alignment vertical="center"/>
    </xf>
    <xf numFmtId="0" fontId="0" fillId="0" borderId="116" xfId="0" applyFill="1" applyBorder="1">
      <alignment vertical="center"/>
    </xf>
    <xf numFmtId="0" fontId="0" fillId="0" borderId="117" xfId="0" applyFill="1" applyBorder="1">
      <alignment vertical="center"/>
    </xf>
    <xf numFmtId="0" fontId="0" fillId="0" borderId="0" xfId="0" applyFont="1" applyBorder="1" applyAlignment="1">
      <alignment horizontal="left" vertical="center"/>
    </xf>
    <xf numFmtId="0" fontId="0" fillId="28" borderId="0" xfId="0" applyFill="1">
      <alignment vertical="center"/>
    </xf>
    <xf numFmtId="0" fontId="20" fillId="25" borderId="38" xfId="0" applyFont="1" applyFill="1" applyBorder="1" applyAlignment="1" applyProtection="1">
      <alignment horizontal="center" vertical="center"/>
    </xf>
    <xf numFmtId="0" fontId="20" fillId="25" borderId="39" xfId="0" applyFont="1" applyFill="1" applyBorder="1" applyAlignment="1" applyProtection="1">
      <alignment horizontal="center" vertical="center"/>
    </xf>
    <xf numFmtId="0" fontId="20" fillId="0" borderId="0" xfId="0" applyFont="1" applyAlignment="1" applyProtection="1">
      <alignment horizontal="center" vertical="center"/>
    </xf>
    <xf numFmtId="177" fontId="51" fillId="30" borderId="161" xfId="42" applyFont="1" applyFill="1" applyBorder="1" applyAlignment="1" applyProtection="1">
      <alignment horizontal="right" vertical="center" shrinkToFit="1"/>
    </xf>
    <xf numFmtId="177" fontId="51" fillId="30" borderId="180" xfId="42" applyFont="1" applyFill="1" applyBorder="1" applyAlignment="1" applyProtection="1">
      <alignment horizontal="right" vertical="center" shrinkToFit="1"/>
    </xf>
    <xf numFmtId="0" fontId="20" fillId="0" borderId="0" xfId="0" applyNumberFormat="1" applyFont="1" applyProtection="1">
      <alignment vertical="center"/>
    </xf>
    <xf numFmtId="0" fontId="20" fillId="25" borderId="22" xfId="0" applyFont="1" applyFill="1" applyBorder="1" applyProtection="1">
      <alignment vertical="center"/>
    </xf>
    <xf numFmtId="0" fontId="20" fillId="25" borderId="115" xfId="0" applyFont="1" applyFill="1" applyBorder="1" applyProtection="1">
      <alignment vertical="center"/>
    </xf>
    <xf numFmtId="49" fontId="20" fillId="25" borderId="22" xfId="0" applyNumberFormat="1" applyFont="1" applyFill="1" applyBorder="1" applyProtection="1">
      <alignment vertical="center"/>
    </xf>
    <xf numFmtId="49" fontId="20" fillId="25" borderId="115" xfId="0" applyNumberFormat="1" applyFont="1" applyFill="1" applyBorder="1" applyProtection="1">
      <alignment vertical="center"/>
    </xf>
    <xf numFmtId="0" fontId="45" fillId="25" borderId="22" xfId="0" applyFont="1" applyFill="1" applyBorder="1" applyAlignment="1" applyProtection="1">
      <alignment vertical="center" textRotation="255"/>
    </xf>
    <xf numFmtId="0" fontId="50" fillId="25" borderId="177" xfId="0" applyFont="1" applyFill="1" applyBorder="1" applyAlignment="1" applyProtection="1">
      <alignment horizontal="center" vertical="center"/>
    </xf>
    <xf numFmtId="0" fontId="50" fillId="25" borderId="205" xfId="0" applyFont="1" applyFill="1" applyBorder="1" applyAlignment="1" applyProtection="1">
      <alignment horizontal="center" vertical="center" wrapText="1"/>
    </xf>
    <xf numFmtId="0" fontId="50" fillId="25" borderId="205" xfId="0" applyFont="1" applyFill="1" applyBorder="1" applyAlignment="1" applyProtection="1">
      <alignment horizontal="center" vertical="center"/>
    </xf>
    <xf numFmtId="0" fontId="50" fillId="25" borderId="205" xfId="42" applyNumberFormat="1" applyFont="1" applyFill="1" applyBorder="1" applyAlignment="1" applyProtection="1">
      <alignment vertical="center" wrapText="1"/>
    </xf>
    <xf numFmtId="0" fontId="50" fillId="25" borderId="206" xfId="0" applyFont="1" applyFill="1" applyBorder="1" applyAlignment="1" applyProtection="1">
      <alignment horizontal="center" vertical="center" wrapText="1"/>
    </xf>
    <xf numFmtId="0" fontId="0" fillId="0" borderId="0" xfId="0" applyBorder="1" applyAlignment="1" applyProtection="1">
      <alignment horizontal="center" vertical="center" wrapText="1"/>
    </xf>
    <xf numFmtId="0" fontId="0" fillId="0" borderId="0" xfId="0" applyBorder="1" applyAlignment="1" applyProtection="1">
      <alignment vertical="center" wrapText="1"/>
    </xf>
    <xf numFmtId="0" fontId="0" fillId="0" borderId="118" xfId="0" applyBorder="1" applyAlignment="1" applyProtection="1">
      <alignment horizontal="center" vertical="center" wrapText="1"/>
    </xf>
    <xf numFmtId="0" fontId="24" fillId="0" borderId="29" xfId="0" applyFont="1" applyFill="1" applyBorder="1" applyProtection="1">
      <alignment vertical="center"/>
    </xf>
    <xf numFmtId="0" fontId="31" fillId="0" borderId="29" xfId="0" applyFont="1" applyFill="1" applyBorder="1" applyProtection="1">
      <alignment vertical="center"/>
    </xf>
    <xf numFmtId="0" fontId="31" fillId="0" borderId="29" xfId="0" applyFont="1" applyBorder="1" applyProtection="1">
      <alignment vertical="center"/>
    </xf>
    <xf numFmtId="0" fontId="31" fillId="0" borderId="0" xfId="0" applyFont="1" applyBorder="1" applyProtection="1">
      <alignment vertical="center"/>
    </xf>
    <xf numFmtId="0" fontId="24" fillId="0" borderId="0" xfId="0" applyFont="1" applyBorder="1" applyProtection="1">
      <alignment vertical="center"/>
    </xf>
    <xf numFmtId="0" fontId="0" fillId="0" borderId="0" xfId="0" applyBorder="1" applyProtection="1">
      <alignment vertical="center"/>
    </xf>
    <xf numFmtId="0" fontId="24" fillId="0" borderId="118" xfId="0" applyFont="1" applyBorder="1" applyProtection="1">
      <alignment vertical="center"/>
    </xf>
    <xf numFmtId="0" fontId="31" fillId="0" borderId="118" xfId="0" applyFont="1" applyBorder="1" applyProtection="1">
      <alignment vertical="center"/>
    </xf>
    <xf numFmtId="0" fontId="24" fillId="27" borderId="193" xfId="0" applyFont="1" applyFill="1" applyBorder="1" applyProtection="1">
      <alignment vertical="center"/>
    </xf>
    <xf numFmtId="0" fontId="31" fillId="27" borderId="89" xfId="0" applyFont="1" applyFill="1" applyBorder="1" applyProtection="1">
      <alignment vertical="center"/>
    </xf>
    <xf numFmtId="0" fontId="24" fillId="27" borderId="189" xfId="0" applyFont="1" applyFill="1" applyBorder="1" applyProtection="1">
      <alignment vertical="center"/>
    </xf>
    <xf numFmtId="0" fontId="24" fillId="27" borderId="199" xfId="0" applyFont="1" applyFill="1" applyBorder="1" applyProtection="1">
      <alignment vertical="center"/>
    </xf>
    <xf numFmtId="0" fontId="31" fillId="27" borderId="204" xfId="0" applyFont="1" applyFill="1" applyBorder="1" applyProtection="1">
      <alignment vertical="center"/>
    </xf>
    <xf numFmtId="0" fontId="24" fillId="27" borderId="190" xfId="0" applyFont="1" applyFill="1" applyBorder="1" applyProtection="1">
      <alignment vertical="center"/>
    </xf>
    <xf numFmtId="0" fontId="31" fillId="27" borderId="88" xfId="0" applyFont="1" applyFill="1" applyBorder="1" applyAlignment="1" applyProtection="1">
      <alignment horizontal="center" vertical="center"/>
    </xf>
    <xf numFmtId="0" fontId="31" fillId="27" borderId="176" xfId="0" applyFont="1" applyFill="1" applyBorder="1" applyAlignment="1" applyProtection="1">
      <alignment vertical="center" wrapText="1"/>
    </xf>
    <xf numFmtId="0" fontId="31" fillId="27" borderId="198" xfId="0" applyFont="1" applyFill="1" applyBorder="1" applyAlignment="1" applyProtection="1">
      <alignment horizontal="center" vertical="center" wrapText="1"/>
    </xf>
    <xf numFmtId="0" fontId="0" fillId="0" borderId="29" xfId="0" applyBorder="1" applyProtection="1">
      <alignment vertical="center"/>
    </xf>
    <xf numFmtId="0" fontId="31" fillId="27" borderId="188" xfId="0" applyFont="1" applyFill="1" applyBorder="1" applyAlignment="1" applyProtection="1">
      <alignment horizontal="center" vertical="center"/>
    </xf>
    <xf numFmtId="0" fontId="31" fillId="27" borderId="41" xfId="0" applyFont="1" applyFill="1" applyBorder="1" applyAlignment="1" applyProtection="1">
      <alignment horizontal="center" vertical="center"/>
    </xf>
    <xf numFmtId="0" fontId="31" fillId="0" borderId="0" xfId="0" applyFont="1" applyBorder="1" applyAlignment="1" applyProtection="1">
      <alignment horizontal="center" vertical="center"/>
    </xf>
    <xf numFmtId="0" fontId="24" fillId="27" borderId="91" xfId="0" applyFont="1" applyFill="1" applyBorder="1" applyProtection="1">
      <alignment vertical="center"/>
    </xf>
    <xf numFmtId="0" fontId="31" fillId="0" borderId="0" xfId="0" applyFont="1" applyFill="1" applyBorder="1" applyAlignment="1" applyProtection="1">
      <alignment horizontal="center" vertical="center"/>
    </xf>
    <xf numFmtId="0" fontId="24" fillId="0" borderId="0" xfId="0" applyFont="1" applyFill="1" applyBorder="1" applyProtection="1">
      <alignment vertical="center"/>
    </xf>
    <xf numFmtId="0" fontId="31" fillId="0" borderId="0" xfId="0" applyFont="1" applyFill="1" applyBorder="1" applyProtection="1">
      <alignment vertical="center"/>
    </xf>
    <xf numFmtId="0" fontId="31" fillId="0" borderId="0" xfId="0" applyFont="1" applyFill="1" applyBorder="1" applyAlignment="1" applyProtection="1">
      <alignment horizontal="right" vertical="center"/>
    </xf>
    <xf numFmtId="0" fontId="31" fillId="0" borderId="0" xfId="0" applyFont="1" applyBorder="1" applyAlignment="1" applyProtection="1">
      <alignment horizontal="right" vertical="center"/>
    </xf>
    <xf numFmtId="177" fontId="31" fillId="27" borderId="179" xfId="0" applyNumberFormat="1" applyFont="1" applyFill="1" applyBorder="1" applyProtection="1">
      <alignment vertical="center"/>
    </xf>
    <xf numFmtId="0" fontId="31" fillId="0" borderId="179" xfId="0" applyFont="1" applyBorder="1" applyProtection="1">
      <alignment vertical="center"/>
    </xf>
    <xf numFmtId="0" fontId="24" fillId="0" borderId="0" xfId="0" applyFont="1" applyFill="1" applyBorder="1" applyAlignment="1" applyProtection="1">
      <alignment horizontal="center" vertical="center"/>
    </xf>
    <xf numFmtId="0" fontId="0" fillId="0" borderId="0" xfId="0" applyProtection="1">
      <alignment vertical="center"/>
    </xf>
    <xf numFmtId="177" fontId="0" fillId="0" borderId="194" xfId="0" applyNumberFormat="1" applyBorder="1" applyProtection="1">
      <alignment vertical="center"/>
      <protection locked="0"/>
    </xf>
    <xf numFmtId="177" fontId="0" fillId="0" borderId="20" xfId="0" applyNumberFormat="1" applyBorder="1" applyProtection="1">
      <alignment vertical="center"/>
      <protection locked="0"/>
    </xf>
    <xf numFmtId="177" fontId="31" fillId="0" borderId="188" xfId="0" applyNumberFormat="1" applyFont="1" applyFill="1" applyBorder="1" applyProtection="1">
      <alignment vertical="center"/>
      <protection locked="0"/>
    </xf>
    <xf numFmtId="0" fontId="31" fillId="0" borderId="0" xfId="0" applyFont="1" applyBorder="1" applyAlignment="1" applyProtection="1">
      <alignment vertical="center" wrapText="1"/>
    </xf>
    <xf numFmtId="0" fontId="31" fillId="0" borderId="0" xfId="0" applyFont="1" applyBorder="1" applyAlignment="1" applyProtection="1">
      <alignment horizontal="center" vertical="center" wrapText="1"/>
    </xf>
    <xf numFmtId="177" fontId="0" fillId="0" borderId="201" xfId="0" applyNumberFormat="1" applyBorder="1" applyProtection="1">
      <alignment vertical="center"/>
      <protection locked="0"/>
    </xf>
    <xf numFmtId="177" fontId="31" fillId="0" borderId="188" xfId="0" applyNumberFormat="1" applyFont="1" applyBorder="1" applyProtection="1">
      <alignment vertical="center"/>
      <protection locked="0"/>
    </xf>
    <xf numFmtId="0" fontId="24" fillId="27" borderId="94" xfId="0" applyFont="1" applyFill="1" applyBorder="1" applyProtection="1">
      <alignment vertical="center"/>
    </xf>
    <xf numFmtId="0" fontId="31" fillId="0" borderId="0" xfId="0" applyFont="1" applyBorder="1" applyAlignment="1" applyProtection="1">
      <alignment vertical="center"/>
    </xf>
    <xf numFmtId="0" fontId="24" fillId="0" borderId="0" xfId="0" applyFont="1" applyBorder="1" applyAlignment="1" applyProtection="1">
      <alignment horizontal="left" vertical="center"/>
    </xf>
    <xf numFmtId="0" fontId="24" fillId="0" borderId="0" xfId="0" applyFont="1" applyBorder="1" applyAlignment="1" applyProtection="1">
      <alignment vertical="center"/>
    </xf>
    <xf numFmtId="0" fontId="31" fillId="27" borderId="22" xfId="0" applyFont="1" applyFill="1" applyBorder="1" applyAlignment="1" applyProtection="1">
      <alignment vertical="center"/>
    </xf>
    <xf numFmtId="0" fontId="0" fillId="0" borderId="22" xfId="0" applyBorder="1" applyProtection="1">
      <alignment vertical="center"/>
    </xf>
    <xf numFmtId="0" fontId="24" fillId="0" borderId="90" xfId="0" applyFont="1" applyBorder="1" applyAlignment="1" applyProtection="1">
      <alignment horizontal="center" vertical="center"/>
      <protection locked="0"/>
    </xf>
    <xf numFmtId="0" fontId="31" fillId="0" borderId="187" xfId="0" applyFont="1" applyBorder="1" applyAlignment="1" applyProtection="1">
      <alignment horizontal="center" vertical="center"/>
      <protection locked="0"/>
    </xf>
    <xf numFmtId="0" fontId="0" fillId="0" borderId="197" xfId="0" applyBorder="1" applyAlignment="1" applyProtection="1">
      <alignment horizontal="center" vertical="center"/>
      <protection locked="0"/>
    </xf>
    <xf numFmtId="0" fontId="31" fillId="0" borderId="94" xfId="0" applyFont="1" applyBorder="1" applyAlignment="1" applyProtection="1">
      <alignment horizontal="center" vertical="center"/>
      <protection locked="0"/>
    </xf>
    <xf numFmtId="0" fontId="31" fillId="0" borderId="191" xfId="0" applyFont="1" applyBorder="1" applyAlignment="1" applyProtection="1">
      <alignment horizontal="center" vertical="center"/>
      <protection locked="0"/>
    </xf>
    <xf numFmtId="0" fontId="31" fillId="27" borderId="193" xfId="0" applyFont="1" applyFill="1" applyBorder="1" applyProtection="1">
      <alignment vertical="center"/>
    </xf>
    <xf numFmtId="0" fontId="24" fillId="27" borderId="73" xfId="0" applyFont="1" applyFill="1" applyBorder="1" applyProtection="1">
      <alignment vertical="center"/>
    </xf>
    <xf numFmtId="0" fontId="31" fillId="27" borderId="73" xfId="0" applyFont="1" applyFill="1" applyBorder="1" applyAlignment="1" applyProtection="1">
      <alignment vertical="center" wrapText="1"/>
    </xf>
    <xf numFmtId="0" fontId="31" fillId="27" borderId="73" xfId="0" applyFont="1" applyFill="1" applyBorder="1" applyAlignment="1" applyProtection="1">
      <alignment horizontal="left" vertical="center" wrapText="1"/>
    </xf>
    <xf numFmtId="0" fontId="24" fillId="27" borderId="200" xfId="0" applyFont="1" applyFill="1" applyBorder="1" applyProtection="1">
      <alignment vertical="center"/>
    </xf>
    <xf numFmtId="0" fontId="24" fillId="27" borderId="202" xfId="0" applyFont="1" applyFill="1" applyBorder="1" applyProtection="1">
      <alignment vertical="center"/>
    </xf>
    <xf numFmtId="0" fontId="24" fillId="27" borderId="212" xfId="0" applyFont="1" applyFill="1" applyBorder="1" applyProtection="1">
      <alignment vertical="center"/>
    </xf>
    <xf numFmtId="0" fontId="24" fillId="27" borderId="30" xfId="0" applyFont="1" applyFill="1" applyBorder="1" applyProtection="1">
      <alignment vertical="center"/>
    </xf>
    <xf numFmtId="0" fontId="31" fillId="27" borderId="30" xfId="0" applyFont="1" applyFill="1" applyBorder="1" applyProtection="1">
      <alignment vertical="center"/>
    </xf>
    <xf numFmtId="0" fontId="31" fillId="27" borderId="209" xfId="0" applyFont="1" applyFill="1" applyBorder="1" applyProtection="1">
      <alignment vertical="center"/>
    </xf>
    <xf numFmtId="0" fontId="31" fillId="27" borderId="212" xfId="0" applyFont="1" applyFill="1" applyBorder="1" applyProtection="1">
      <alignment vertical="center"/>
    </xf>
    <xf numFmtId="0" fontId="24" fillId="27" borderId="208" xfId="0" applyFont="1" applyFill="1" applyBorder="1" applyAlignment="1" applyProtection="1">
      <alignment horizontal="center" vertical="center"/>
    </xf>
    <xf numFmtId="0" fontId="0" fillId="27" borderId="201" xfId="0" applyFill="1" applyBorder="1" applyAlignment="1" applyProtection="1">
      <alignment horizontal="center" vertical="center"/>
    </xf>
    <xf numFmtId="0" fontId="24" fillId="27" borderId="195" xfId="0" applyFont="1" applyFill="1" applyBorder="1" applyAlignment="1" applyProtection="1">
      <alignment horizontal="center" vertical="center"/>
    </xf>
    <xf numFmtId="0" fontId="24" fillId="27" borderId="196" xfId="0" applyFont="1" applyFill="1" applyBorder="1" applyAlignment="1" applyProtection="1">
      <alignment horizontal="center" vertical="center"/>
    </xf>
    <xf numFmtId="177" fontId="0" fillId="0" borderId="196" xfId="0" applyNumberFormat="1" applyBorder="1" applyProtection="1">
      <alignment vertical="center"/>
      <protection locked="0"/>
    </xf>
    <xf numFmtId="0" fontId="20" fillId="25" borderId="214" xfId="0" applyFont="1" applyFill="1" applyBorder="1" applyAlignment="1" applyProtection="1">
      <alignment horizontal="center" vertical="center"/>
    </xf>
    <xf numFmtId="0" fontId="50" fillId="25" borderId="216" xfId="0" applyFont="1" applyFill="1" applyBorder="1" applyAlignment="1" applyProtection="1">
      <alignment horizontal="center" vertical="center"/>
    </xf>
    <xf numFmtId="0" fontId="50" fillId="25" borderId="217" xfId="0" applyFont="1" applyFill="1" applyBorder="1" applyAlignment="1" applyProtection="1">
      <alignment horizontal="center" vertical="center"/>
    </xf>
    <xf numFmtId="0" fontId="50" fillId="25" borderId="218" xfId="0" applyFont="1" applyFill="1" applyBorder="1" applyAlignment="1" applyProtection="1">
      <alignment horizontal="center" vertical="center" wrapText="1"/>
    </xf>
    <xf numFmtId="0" fontId="0" fillId="0" borderId="0" xfId="0" applyFill="1" applyBorder="1" applyProtection="1">
      <alignment vertical="center"/>
    </xf>
    <xf numFmtId="0" fontId="50" fillId="30" borderId="205" xfId="0" applyFont="1" applyFill="1" applyBorder="1" applyAlignment="1" applyProtection="1">
      <alignment horizontal="left" vertical="center" wrapText="1"/>
    </xf>
    <xf numFmtId="177" fontId="50" fillId="30" borderId="205" xfId="42" applyFont="1" applyFill="1" applyBorder="1" applyAlignment="1" applyProtection="1">
      <alignment horizontal="right" vertical="center" shrinkToFit="1"/>
    </xf>
    <xf numFmtId="0" fontId="52" fillId="25" borderId="205" xfId="0" applyFont="1" applyFill="1" applyBorder="1" applyAlignment="1" applyProtection="1">
      <alignment horizontal="left" vertical="top" wrapText="1"/>
    </xf>
    <xf numFmtId="0" fontId="20" fillId="0" borderId="219" xfId="0" applyFont="1" applyBorder="1" applyAlignment="1" applyProtection="1">
      <alignment horizontal="center" vertical="center" wrapText="1"/>
      <protection locked="0"/>
    </xf>
    <xf numFmtId="0" fontId="50" fillId="0" borderId="220" xfId="0" applyFont="1" applyFill="1" applyBorder="1" applyAlignment="1" applyProtection="1">
      <alignment horizontal="center" vertical="center" wrapText="1"/>
      <protection locked="0"/>
    </xf>
    <xf numFmtId="0" fontId="20" fillId="25" borderId="0" xfId="0" applyFont="1" applyFill="1" applyProtection="1">
      <alignment vertical="center"/>
    </xf>
    <xf numFmtId="0" fontId="0" fillId="28" borderId="0" xfId="0" quotePrefix="1" applyFill="1">
      <alignment vertical="center"/>
    </xf>
    <xf numFmtId="177" fontId="0" fillId="0" borderId="0" xfId="0" applyNumberFormat="1" applyBorder="1">
      <alignment vertical="center"/>
    </xf>
    <xf numFmtId="177" fontId="0" fillId="29" borderId="0" xfId="0" applyNumberFormat="1" applyFill="1" applyBorder="1">
      <alignment vertical="center"/>
    </xf>
    <xf numFmtId="0" fontId="0" fillId="29" borderId="0" xfId="0" applyFill="1" applyBorder="1">
      <alignment vertical="center"/>
    </xf>
    <xf numFmtId="177" fontId="48" fillId="0" borderId="0" xfId="0" applyNumberFormat="1" applyFont="1" applyBorder="1">
      <alignment vertical="center"/>
    </xf>
    <xf numFmtId="177" fontId="0" fillId="27" borderId="213" xfId="0" applyNumberFormat="1" applyFill="1" applyBorder="1" applyProtection="1">
      <alignment vertical="center"/>
    </xf>
    <xf numFmtId="177" fontId="0" fillId="27" borderId="203" xfId="0" applyNumberFormat="1" applyFill="1" applyBorder="1" applyProtection="1">
      <alignment vertical="center"/>
    </xf>
    <xf numFmtId="0" fontId="0" fillId="0" borderId="173" xfId="0" applyBorder="1" applyProtection="1">
      <alignment vertical="center"/>
    </xf>
    <xf numFmtId="0" fontId="0" fillId="0" borderId="173" xfId="0" applyBorder="1" applyAlignment="1" applyProtection="1">
      <alignment vertical="center" wrapText="1"/>
    </xf>
    <xf numFmtId="0" fontId="0" fillId="0" borderId="60" xfId="0" applyBorder="1" applyProtection="1">
      <alignment vertical="center"/>
    </xf>
    <xf numFmtId="0" fontId="0" fillId="0" borderId="222" xfId="0" applyBorder="1" applyProtection="1">
      <alignment vertical="center"/>
    </xf>
    <xf numFmtId="0" fontId="0" fillId="0" borderId="60" xfId="0" applyBorder="1" applyAlignment="1" applyProtection="1">
      <alignment horizontal="center" vertical="center"/>
    </xf>
    <xf numFmtId="0" fontId="0" fillId="0" borderId="173" xfId="0" applyBorder="1" applyAlignment="1" applyProtection="1">
      <alignment horizontal="center" vertical="center"/>
    </xf>
    <xf numFmtId="0" fontId="0" fillId="0" borderId="0" xfId="0" applyFill="1" applyBorder="1" applyAlignment="1" applyProtection="1">
      <alignment vertical="center" wrapText="1"/>
    </xf>
    <xf numFmtId="0" fontId="0" fillId="0" borderId="0" xfId="0" applyBorder="1" applyAlignment="1" applyProtection="1">
      <alignment horizontal="center" vertical="center"/>
    </xf>
    <xf numFmtId="0" fontId="0" fillId="0" borderId="173" xfId="0" applyBorder="1" applyAlignment="1" applyProtection="1">
      <alignment horizontal="center" vertical="center" wrapText="1"/>
    </xf>
    <xf numFmtId="177" fontId="0" fillId="0" borderId="0" xfId="0" applyNumberFormat="1" applyFill="1" applyBorder="1">
      <alignment vertical="center"/>
    </xf>
    <xf numFmtId="0" fontId="20" fillId="25" borderId="148" xfId="0" applyNumberFormat="1" applyFont="1" applyFill="1" applyBorder="1" applyAlignment="1" applyProtection="1">
      <alignment horizontal="center" vertical="center" wrapText="1"/>
    </xf>
    <xf numFmtId="0" fontId="20" fillId="25" borderId="149" xfId="0" applyNumberFormat="1" applyFont="1" applyFill="1" applyBorder="1" applyAlignment="1" applyProtection="1">
      <alignment horizontal="center" vertical="center" wrapText="1"/>
    </xf>
    <xf numFmtId="0" fontId="20" fillId="25" borderId="152" xfId="0" applyNumberFormat="1" applyFont="1" applyFill="1" applyBorder="1" applyAlignment="1" applyProtection="1">
      <alignment horizontal="center" vertical="center" wrapText="1"/>
    </xf>
    <xf numFmtId="0" fontId="20" fillId="25" borderId="156" xfId="0" applyNumberFormat="1" applyFont="1" applyFill="1" applyBorder="1" applyAlignment="1" applyProtection="1">
      <alignment horizontal="center" vertical="center" wrapText="1"/>
    </xf>
    <xf numFmtId="0" fontId="20" fillId="25" borderId="142" xfId="0" applyNumberFormat="1" applyFont="1" applyFill="1" applyBorder="1" applyAlignment="1" applyProtection="1">
      <alignment horizontal="center" vertical="center" wrapText="1"/>
    </xf>
    <xf numFmtId="0" fontId="20" fillId="25" borderId="143" xfId="0" applyNumberFormat="1" applyFont="1" applyFill="1" applyBorder="1" applyAlignment="1" applyProtection="1">
      <alignment horizontal="center" vertical="center" wrapText="1"/>
    </xf>
    <xf numFmtId="0" fontId="20" fillId="25" borderId="151" xfId="0" applyNumberFormat="1" applyFont="1" applyFill="1" applyBorder="1" applyAlignment="1" applyProtection="1">
      <alignment horizontal="center" vertical="center" wrapText="1"/>
    </xf>
    <xf numFmtId="0" fontId="20" fillId="25" borderId="155" xfId="0" applyNumberFormat="1" applyFont="1" applyFill="1" applyBorder="1" applyAlignment="1" applyProtection="1">
      <alignment horizontal="center" vertical="center" wrapText="1"/>
    </xf>
    <xf numFmtId="0" fontId="20" fillId="25" borderId="162" xfId="0" applyNumberFormat="1" applyFont="1" applyFill="1" applyBorder="1" applyAlignment="1" applyProtection="1">
      <alignment horizontal="center" vertical="center" wrapText="1"/>
    </xf>
    <xf numFmtId="0" fontId="20" fillId="25" borderId="163" xfId="0" applyNumberFormat="1" applyFont="1" applyFill="1" applyBorder="1" applyAlignment="1" applyProtection="1">
      <alignment horizontal="center" vertical="center" wrapText="1"/>
    </xf>
    <xf numFmtId="0" fontId="20" fillId="25" borderId="164" xfId="0" applyNumberFormat="1" applyFont="1" applyFill="1" applyBorder="1" applyAlignment="1" applyProtection="1">
      <alignment horizontal="center" vertical="center" wrapText="1"/>
    </xf>
    <xf numFmtId="0" fontId="20" fillId="25" borderId="165" xfId="0" applyNumberFormat="1" applyFont="1" applyFill="1" applyBorder="1" applyAlignment="1" applyProtection="1">
      <alignment horizontal="center" vertical="center" wrapText="1"/>
    </xf>
    <xf numFmtId="0" fontId="20" fillId="25" borderId="166" xfId="0" applyNumberFormat="1" applyFont="1" applyFill="1" applyBorder="1" applyAlignment="1" applyProtection="1">
      <alignment horizontal="center" vertical="center" wrapText="1"/>
    </xf>
    <xf numFmtId="0" fontId="20" fillId="25" borderId="167" xfId="0" applyNumberFormat="1" applyFont="1" applyFill="1" applyBorder="1" applyAlignment="1" applyProtection="1">
      <alignment horizontal="center" vertical="center" wrapText="1"/>
    </xf>
    <xf numFmtId="0" fontId="20" fillId="25" borderId="168" xfId="0" applyNumberFormat="1" applyFont="1" applyFill="1" applyBorder="1" applyAlignment="1" applyProtection="1">
      <alignment horizontal="center" vertical="center" wrapText="1"/>
    </xf>
    <xf numFmtId="0" fontId="20" fillId="25" borderId="169" xfId="0" applyNumberFormat="1" applyFont="1" applyFill="1" applyBorder="1" applyAlignment="1" applyProtection="1">
      <alignment horizontal="center" vertical="center" wrapText="1"/>
    </xf>
    <xf numFmtId="0" fontId="20" fillId="25" borderId="99" xfId="0" applyNumberFormat="1" applyFont="1" applyFill="1" applyBorder="1" applyAlignment="1" applyProtection="1">
      <alignment horizontal="center" vertical="center" wrapText="1"/>
    </xf>
    <xf numFmtId="0" fontId="20" fillId="25" borderId="144" xfId="0" applyNumberFormat="1" applyFont="1" applyFill="1" applyBorder="1" applyAlignment="1" applyProtection="1">
      <alignment horizontal="center" vertical="center" wrapText="1"/>
    </xf>
    <xf numFmtId="0" fontId="20" fillId="25" borderId="15" xfId="0" applyNumberFormat="1" applyFont="1" applyFill="1" applyBorder="1" applyAlignment="1" applyProtection="1">
      <alignment horizontal="center" vertical="center"/>
    </xf>
    <xf numFmtId="0" fontId="20" fillId="25" borderId="40" xfId="0" applyNumberFormat="1" applyFont="1" applyFill="1" applyBorder="1" applyAlignment="1" applyProtection="1">
      <alignment horizontal="center" vertical="center"/>
    </xf>
    <xf numFmtId="0" fontId="20" fillId="25" borderId="131" xfId="0" applyNumberFormat="1" applyFont="1" applyFill="1" applyBorder="1" applyAlignment="1" applyProtection="1">
      <alignment horizontal="center" vertical="center"/>
    </xf>
    <xf numFmtId="0" fontId="20" fillId="25" borderId="39" xfId="0" applyNumberFormat="1" applyFont="1" applyFill="1" applyBorder="1" applyAlignment="1" applyProtection="1">
      <alignment horizontal="center" vertical="center"/>
    </xf>
    <xf numFmtId="0" fontId="20" fillId="32" borderId="182" xfId="0" applyNumberFormat="1" applyFont="1" applyFill="1" applyBorder="1" applyAlignment="1" applyProtection="1">
      <alignment horizontal="center" vertical="center"/>
    </xf>
    <xf numFmtId="0" fontId="20" fillId="32" borderId="78" xfId="0" applyNumberFormat="1" applyFont="1" applyFill="1" applyBorder="1" applyAlignment="1" applyProtection="1">
      <alignment horizontal="center" vertical="center"/>
    </xf>
    <xf numFmtId="0" fontId="20" fillId="32" borderId="39" xfId="0" applyNumberFormat="1" applyFont="1" applyFill="1" applyBorder="1" applyAlignment="1" applyProtection="1">
      <alignment horizontal="center" vertical="center"/>
    </xf>
    <xf numFmtId="0" fontId="20" fillId="32" borderId="40" xfId="0" applyNumberFormat="1" applyFont="1" applyFill="1" applyBorder="1" applyAlignment="1" applyProtection="1">
      <alignment horizontal="center" vertical="center"/>
    </xf>
    <xf numFmtId="0" fontId="20" fillId="32" borderId="99" xfId="0" applyNumberFormat="1" applyFont="1" applyFill="1" applyBorder="1" applyAlignment="1" applyProtection="1">
      <alignment horizontal="center" vertical="center" wrapText="1"/>
    </xf>
    <xf numFmtId="0" fontId="20" fillId="32" borderId="96" xfId="0" applyNumberFormat="1" applyFont="1" applyFill="1" applyBorder="1" applyAlignment="1" applyProtection="1">
      <alignment horizontal="center" vertical="center"/>
    </xf>
    <xf numFmtId="0" fontId="20" fillId="25" borderId="16" xfId="0" applyNumberFormat="1" applyFont="1" applyFill="1" applyBorder="1" applyAlignment="1" applyProtection="1">
      <alignment horizontal="center" vertical="center"/>
    </xf>
    <xf numFmtId="0" fontId="20" fillId="25" borderId="130" xfId="0" applyFont="1" applyFill="1" applyBorder="1" applyAlignment="1" applyProtection="1">
      <alignment vertical="center" wrapText="1"/>
    </xf>
    <xf numFmtId="0" fontId="20" fillId="32" borderId="16" xfId="0" applyNumberFormat="1" applyFont="1" applyFill="1" applyBorder="1" applyAlignment="1" applyProtection="1">
      <alignment horizontal="center" vertical="center"/>
    </xf>
    <xf numFmtId="0" fontId="20" fillId="32" borderId="181" xfId="0" applyNumberFormat="1" applyFont="1" applyFill="1" applyBorder="1" applyAlignment="1" applyProtection="1">
      <alignment horizontal="center" vertical="center"/>
    </xf>
    <xf numFmtId="0" fontId="20" fillId="25" borderId="96" xfId="0" applyNumberFormat="1" applyFont="1" applyFill="1" applyBorder="1" applyAlignment="1" applyProtection="1">
      <alignment horizontal="center" vertical="center"/>
    </xf>
    <xf numFmtId="0" fontId="0" fillId="28" borderId="10" xfId="0" applyFill="1" applyBorder="1">
      <alignment vertical="center"/>
    </xf>
    <xf numFmtId="0" fontId="0" fillId="28" borderId="22" xfId="0" applyFill="1" applyBorder="1">
      <alignment vertical="center"/>
    </xf>
    <xf numFmtId="0" fontId="0" fillId="0" borderId="0" xfId="0" applyAlignment="1">
      <alignment horizontal="center" vertical="center"/>
    </xf>
    <xf numFmtId="0" fontId="0" fillId="0" borderId="225" xfId="0" applyBorder="1">
      <alignment vertical="center"/>
    </xf>
    <xf numFmtId="0" fontId="0" fillId="0" borderId="225" xfId="0" applyBorder="1" applyAlignment="1">
      <alignment vertical="center" textRotation="255"/>
    </xf>
    <xf numFmtId="0" fontId="0" fillId="0" borderId="225" xfId="0" applyBorder="1" applyAlignment="1">
      <alignment horizontal="left" vertical="center" wrapText="1"/>
    </xf>
    <xf numFmtId="0" fontId="20" fillId="25" borderId="158" xfId="0" applyNumberFormat="1" applyFont="1" applyFill="1" applyBorder="1" applyAlignment="1" applyProtection="1">
      <alignment horizontal="center" vertical="center"/>
    </xf>
    <xf numFmtId="0" fontId="20" fillId="25" borderId="137" xfId="0" applyNumberFormat="1" applyFont="1" applyFill="1" applyBorder="1" applyAlignment="1" applyProtection="1">
      <alignment horizontal="center" vertical="center"/>
    </xf>
    <xf numFmtId="0" fontId="20" fillId="25" borderId="159" xfId="0" applyFont="1" applyFill="1" applyBorder="1" applyProtection="1">
      <alignment vertical="center"/>
    </xf>
    <xf numFmtId="0" fontId="20" fillId="25" borderId="160" xfId="0" applyFont="1" applyFill="1" applyBorder="1" applyProtection="1">
      <alignment vertical="center"/>
    </xf>
    <xf numFmtId="49" fontId="20" fillId="25" borderId="160" xfId="0" applyNumberFormat="1" applyFont="1" applyFill="1" applyBorder="1" applyProtection="1">
      <alignment vertical="center"/>
    </xf>
    <xf numFmtId="0" fontId="26" fillId="31" borderId="41" xfId="0" applyFont="1" applyFill="1" applyBorder="1" applyAlignment="1">
      <alignment horizontal="center" vertical="center" wrapText="1" shrinkToFit="1"/>
    </xf>
    <xf numFmtId="0" fontId="26" fillId="31" borderId="43" xfId="0" applyFont="1" applyFill="1" applyBorder="1" applyAlignment="1">
      <alignment horizontal="center" vertical="center" wrapText="1"/>
    </xf>
    <xf numFmtId="0" fontId="26" fillId="31" borderId="48" xfId="0" applyFont="1" applyFill="1" applyBorder="1" applyAlignment="1">
      <alignment horizontal="center" vertical="center" wrapText="1" shrinkToFit="1"/>
    </xf>
    <xf numFmtId="0" fontId="26" fillId="31" borderId="50" xfId="0" applyFont="1" applyFill="1" applyBorder="1" applyAlignment="1">
      <alignment horizontal="center" vertical="center" wrapText="1"/>
    </xf>
    <xf numFmtId="0" fontId="26" fillId="31" borderId="52" xfId="0" applyFont="1" applyFill="1" applyBorder="1" applyAlignment="1">
      <alignment horizontal="center" vertical="center" wrapText="1"/>
    </xf>
    <xf numFmtId="0" fontId="26" fillId="31" borderId="50" xfId="0" applyFont="1" applyFill="1" applyBorder="1" applyAlignment="1">
      <alignment horizontal="center" vertical="top" wrapText="1"/>
    </xf>
    <xf numFmtId="0" fontId="26" fillId="31" borderId="93" xfId="0" applyFont="1" applyFill="1" applyBorder="1" applyAlignment="1">
      <alignment vertical="center" wrapText="1"/>
    </xf>
    <xf numFmtId="0" fontId="26" fillId="31" borderId="94" xfId="0" applyFont="1" applyFill="1" applyBorder="1" applyAlignment="1">
      <alignment horizontal="center" vertical="center" wrapText="1"/>
    </xf>
    <xf numFmtId="0" fontId="20" fillId="0" borderId="173" xfId="0" applyFont="1" applyBorder="1" applyAlignment="1" applyProtection="1">
      <alignment horizontal="center" vertical="center"/>
      <protection locked="0"/>
    </xf>
    <xf numFmtId="0" fontId="0" fillId="25" borderId="227" xfId="0" applyFont="1" applyFill="1" applyBorder="1" applyAlignment="1">
      <alignment horizontal="center" vertical="center"/>
    </xf>
    <xf numFmtId="0" fontId="0" fillId="25" borderId="229" xfId="0" applyFont="1" applyFill="1" applyBorder="1" applyAlignment="1">
      <alignment horizontal="center" vertical="center"/>
    </xf>
    <xf numFmtId="0" fontId="31" fillId="0" borderId="0" xfId="0" applyFont="1" applyFill="1" applyBorder="1" applyAlignment="1" applyProtection="1">
      <alignment horizontal="left" vertical="center"/>
    </xf>
    <xf numFmtId="0" fontId="31" fillId="0" borderId="0" xfId="0" applyFont="1" applyFill="1" applyBorder="1" applyAlignment="1" applyProtection="1">
      <alignment vertical="center"/>
    </xf>
    <xf numFmtId="0" fontId="54" fillId="0" borderId="0" xfId="0" applyFont="1" applyAlignment="1">
      <alignment vertical="center" wrapText="1"/>
    </xf>
    <xf numFmtId="0" fontId="25" fillId="0" borderId="0" xfId="0" applyFont="1">
      <alignment vertical="center"/>
    </xf>
    <xf numFmtId="0" fontId="54" fillId="0" borderId="0" xfId="0" applyFont="1" applyAlignment="1">
      <alignment horizontal="center" vertical="center"/>
    </xf>
    <xf numFmtId="0" fontId="24" fillId="0" borderId="118" xfId="0" applyFont="1" applyBorder="1" applyAlignment="1">
      <alignment vertical="center" wrapText="1"/>
    </xf>
    <xf numFmtId="0" fontId="20" fillId="35" borderId="0" xfId="0" applyFont="1" applyFill="1">
      <alignment vertical="center"/>
    </xf>
    <xf numFmtId="0" fontId="31" fillId="25" borderId="237" xfId="0" applyFont="1" applyFill="1" applyBorder="1" applyAlignment="1" applyProtection="1">
      <alignment horizontal="center" vertical="center" wrapText="1"/>
    </xf>
    <xf numFmtId="0" fontId="24" fillId="25" borderId="237" xfId="0" applyFont="1" applyFill="1" applyBorder="1" applyAlignment="1" applyProtection="1">
      <alignment horizontal="center" vertical="center" wrapText="1"/>
    </xf>
    <xf numFmtId="0" fontId="24" fillId="25" borderId="242" xfId="0" applyFont="1" applyFill="1" applyBorder="1" applyAlignment="1" applyProtection="1">
      <alignment horizontal="center" vertical="center" wrapText="1"/>
    </xf>
    <xf numFmtId="0" fontId="31" fillId="25" borderId="245" xfId="0" applyFont="1" applyFill="1" applyBorder="1" applyAlignment="1" applyProtection="1">
      <alignment horizontal="center" vertical="center" wrapText="1"/>
    </xf>
    <xf numFmtId="0" fontId="31" fillId="25" borderId="246" xfId="0" applyFont="1" applyFill="1" applyBorder="1" applyAlignment="1" applyProtection="1">
      <alignment horizontal="center" vertical="center" wrapText="1"/>
    </xf>
    <xf numFmtId="0" fontId="0" fillId="0" borderId="251" xfId="0" applyBorder="1" applyAlignment="1" applyProtection="1">
      <alignment horizontal="center" vertical="center"/>
    </xf>
    <xf numFmtId="0" fontId="31" fillId="27" borderId="116" xfId="0" applyFont="1" applyFill="1" applyBorder="1" applyAlignment="1" applyProtection="1">
      <alignment horizontal="left" vertical="center" wrapText="1"/>
    </xf>
    <xf numFmtId="177" fontId="24" fillId="27" borderId="255" xfId="0" applyNumberFormat="1" applyFont="1" applyFill="1" applyBorder="1" applyProtection="1">
      <alignment vertical="center"/>
    </xf>
    <xf numFmtId="0" fontId="24" fillId="27" borderId="117" xfId="0" applyFont="1" applyFill="1" applyBorder="1" applyProtection="1">
      <alignment vertical="center"/>
    </xf>
    <xf numFmtId="0" fontId="20" fillId="0" borderId="176" xfId="0" applyFont="1" applyBorder="1" applyAlignment="1">
      <alignment vertical="center" wrapText="1"/>
    </xf>
    <xf numFmtId="0" fontId="20" fillId="0" borderId="244" xfId="0" applyFont="1" applyBorder="1">
      <alignment vertical="center"/>
    </xf>
    <xf numFmtId="0" fontId="20" fillId="0" borderId="10" xfId="0" applyFont="1" applyBorder="1" applyAlignment="1">
      <alignment vertical="center" wrapText="1"/>
    </xf>
    <xf numFmtId="0" fontId="20" fillId="0" borderId="89" xfId="0" applyFont="1" applyBorder="1" applyAlignment="1">
      <alignment vertical="center" wrapText="1"/>
    </xf>
    <xf numFmtId="0" fontId="20" fillId="0" borderId="240" xfId="0" applyFont="1" applyBorder="1">
      <alignment vertical="center"/>
    </xf>
    <xf numFmtId="0" fontId="24" fillId="0" borderId="244" xfId="0" applyFont="1" applyBorder="1" applyAlignment="1">
      <alignment vertical="center" wrapText="1"/>
    </xf>
    <xf numFmtId="0" fontId="20" fillId="0" borderId="91" xfId="0" applyFont="1" applyBorder="1">
      <alignment vertical="center"/>
    </xf>
    <xf numFmtId="0" fontId="31" fillId="25" borderId="30" xfId="0" applyFont="1" applyFill="1" applyBorder="1" applyAlignment="1" applyProtection="1">
      <alignment horizontal="center" vertical="center" wrapText="1"/>
    </xf>
    <xf numFmtId="177" fontId="31" fillId="25" borderId="248" xfId="42" applyFont="1" applyFill="1" applyBorder="1" applyAlignment="1" applyProtection="1">
      <alignment horizontal="center" vertical="center"/>
    </xf>
    <xf numFmtId="0" fontId="31" fillId="27" borderId="41" xfId="0" applyFont="1" applyFill="1" applyBorder="1" applyAlignment="1" applyProtection="1">
      <alignment horizontal="left" vertical="center" wrapText="1"/>
    </xf>
    <xf numFmtId="177" fontId="31" fillId="0" borderId="191" xfId="0" applyNumberFormat="1" applyFont="1" applyFill="1" applyBorder="1" applyProtection="1">
      <alignment vertical="center"/>
      <protection locked="0"/>
    </xf>
    <xf numFmtId="0" fontId="31" fillId="27" borderId="94" xfId="0" applyFont="1" applyFill="1" applyBorder="1" applyProtection="1">
      <alignment vertical="center"/>
    </xf>
    <xf numFmtId="177" fontId="24" fillId="27" borderId="187" xfId="0" applyNumberFormat="1" applyFont="1" applyFill="1" applyBorder="1" applyAlignment="1" applyProtection="1">
      <alignment horizontal="center" vertical="center"/>
    </xf>
    <xf numFmtId="0" fontId="20" fillId="0" borderId="22" xfId="0" applyFont="1" applyBorder="1" applyAlignment="1">
      <alignment vertical="center" wrapText="1"/>
    </xf>
    <xf numFmtId="0" fontId="20" fillId="0" borderId="0" xfId="0" applyFont="1" applyBorder="1" applyAlignment="1">
      <alignment vertical="center" wrapText="1"/>
    </xf>
    <xf numFmtId="0" fontId="20" fillId="0" borderId="22" xfId="0" applyFont="1" applyBorder="1" applyAlignment="1">
      <alignment vertical="center"/>
    </xf>
    <xf numFmtId="0" fontId="31" fillId="0" borderId="248" xfId="0" applyFont="1" applyFill="1" applyBorder="1" applyAlignment="1" applyProtection="1">
      <alignment horizontal="center" vertical="center"/>
      <protection locked="0"/>
    </xf>
    <xf numFmtId="0" fontId="21" fillId="31" borderId="262" xfId="0" applyFont="1" applyFill="1" applyBorder="1" applyAlignment="1">
      <alignment horizontal="center" vertical="center" wrapText="1"/>
    </xf>
    <xf numFmtId="177" fontId="50" fillId="25" borderId="263" xfId="42" applyFont="1" applyFill="1" applyBorder="1" applyAlignment="1" applyProtection="1">
      <alignment horizontal="right" vertical="center" shrinkToFit="1"/>
    </xf>
    <xf numFmtId="0" fontId="31" fillId="25" borderId="264" xfId="0" applyFont="1" applyFill="1" applyBorder="1" applyAlignment="1" applyProtection="1">
      <alignment horizontal="center" vertical="center" wrapText="1"/>
    </xf>
    <xf numFmtId="0" fontId="36" fillId="31" borderId="251" xfId="0" applyFont="1" applyFill="1" applyBorder="1" applyAlignment="1">
      <alignment horizontal="center" vertical="center" wrapText="1"/>
    </xf>
    <xf numFmtId="0" fontId="31" fillId="25" borderId="259" xfId="0" applyFont="1" applyFill="1" applyBorder="1" applyAlignment="1" applyProtection="1">
      <alignment vertical="center" wrapText="1"/>
    </xf>
    <xf numFmtId="0" fontId="31" fillId="25" borderId="266" xfId="0" applyFont="1" applyFill="1" applyBorder="1" applyAlignment="1" applyProtection="1">
      <alignment vertical="center" wrapText="1"/>
    </xf>
    <xf numFmtId="0" fontId="20" fillId="0" borderId="115" xfId="0" applyFont="1" applyBorder="1">
      <alignment vertical="center"/>
    </xf>
    <xf numFmtId="0" fontId="20" fillId="0" borderId="130" xfId="0" applyFont="1" applyBorder="1">
      <alignment vertical="center"/>
    </xf>
    <xf numFmtId="0" fontId="24" fillId="25" borderId="245" xfId="0" applyFont="1" applyFill="1" applyBorder="1" applyAlignment="1" applyProtection="1">
      <alignment horizontal="center" vertical="center" wrapText="1"/>
    </xf>
    <xf numFmtId="0" fontId="31" fillId="25" borderId="271" xfId="0" applyFont="1" applyFill="1" applyBorder="1" applyAlignment="1" applyProtection="1">
      <alignment vertical="center"/>
    </xf>
    <xf numFmtId="0" fontId="31" fillId="25" borderId="272" xfId="0" applyFont="1" applyFill="1" applyBorder="1" applyAlignment="1" applyProtection="1">
      <alignment vertical="center"/>
    </xf>
    <xf numFmtId="0" fontId="31" fillId="27" borderId="193" xfId="0" applyFont="1" applyFill="1" applyBorder="1" applyAlignment="1" applyProtection="1">
      <alignment horizontal="center" vertical="center"/>
    </xf>
    <xf numFmtId="0" fontId="24" fillId="27" borderId="194" xfId="0" applyFont="1" applyFill="1" applyBorder="1" applyProtection="1">
      <alignment vertical="center"/>
    </xf>
    <xf numFmtId="0" fontId="31" fillId="27" borderId="185" xfId="0" applyFont="1" applyFill="1" applyBorder="1" applyAlignment="1" applyProtection="1">
      <alignment horizontal="center" vertical="center"/>
    </xf>
    <xf numFmtId="177" fontId="24" fillId="27" borderId="60" xfId="0" applyNumberFormat="1" applyFont="1" applyFill="1" applyBorder="1" applyAlignment="1" applyProtection="1">
      <alignment horizontal="center" vertical="center"/>
    </xf>
    <xf numFmtId="0" fontId="31" fillId="0" borderId="0" xfId="0" applyFont="1" applyFill="1" applyBorder="1" applyAlignment="1" applyProtection="1">
      <alignment vertical="center" wrapText="1"/>
    </xf>
    <xf numFmtId="0" fontId="21" fillId="31" borderId="26" xfId="0" applyFont="1" applyFill="1" applyBorder="1" applyAlignment="1">
      <alignment horizontal="center" vertical="center" wrapText="1"/>
    </xf>
    <xf numFmtId="0" fontId="31" fillId="27" borderId="90" xfId="0" applyFont="1" applyFill="1" applyBorder="1" applyAlignment="1" applyProtection="1">
      <alignment vertical="center" wrapText="1"/>
    </xf>
    <xf numFmtId="0" fontId="31" fillId="27" borderId="244" xfId="0" applyFont="1" applyFill="1" applyBorder="1" applyProtection="1">
      <alignment vertical="center"/>
    </xf>
    <xf numFmtId="0" fontId="31" fillId="27" borderId="91" xfId="0" applyFont="1" applyFill="1" applyBorder="1" applyProtection="1">
      <alignment vertical="center"/>
    </xf>
    <xf numFmtId="0" fontId="31" fillId="27" borderId="193" xfId="0" applyFont="1" applyFill="1" applyBorder="1" applyAlignment="1" applyProtection="1">
      <alignment vertical="center" wrapText="1"/>
    </xf>
    <xf numFmtId="0" fontId="31" fillId="27" borderId="194" xfId="0" applyFont="1" applyFill="1" applyBorder="1" applyProtection="1">
      <alignment vertical="center"/>
    </xf>
    <xf numFmtId="0" fontId="31" fillId="27" borderId="273" xfId="0" applyFont="1" applyFill="1" applyBorder="1" applyAlignment="1" applyProtection="1">
      <alignment vertical="center" wrapText="1"/>
    </xf>
    <xf numFmtId="0" fontId="31" fillId="27" borderId="274" xfId="0" applyFont="1" applyFill="1" applyBorder="1" applyProtection="1">
      <alignment vertical="center"/>
    </xf>
    <xf numFmtId="0" fontId="31" fillId="0" borderId="0" xfId="0" applyFont="1" applyFill="1" applyBorder="1" applyAlignment="1" applyProtection="1">
      <alignment horizontal="center" vertical="center" wrapText="1"/>
    </xf>
    <xf numFmtId="177" fontId="24" fillId="27" borderId="244" xfId="0" applyNumberFormat="1" applyFont="1" applyFill="1" applyBorder="1" applyAlignment="1" applyProtection="1">
      <alignment horizontal="center" vertical="center"/>
    </xf>
    <xf numFmtId="177" fontId="31" fillId="27" borderId="176" xfId="0" applyNumberFormat="1" applyFont="1" applyFill="1" applyBorder="1" applyAlignment="1" applyProtection="1">
      <alignment horizontal="center" vertical="center" wrapText="1"/>
    </xf>
    <xf numFmtId="177" fontId="31" fillId="0" borderId="0" xfId="0" applyNumberFormat="1" applyFont="1" applyFill="1" applyBorder="1" applyProtection="1">
      <alignment vertical="center"/>
    </xf>
    <xf numFmtId="0" fontId="31" fillId="27" borderId="90" xfId="0" applyFont="1" applyFill="1" applyBorder="1" applyAlignment="1" applyProtection="1">
      <alignment horizontal="center" vertical="center" wrapText="1"/>
    </xf>
    <xf numFmtId="0" fontId="0" fillId="0" borderId="251" xfId="0" applyBorder="1" applyAlignment="1" applyProtection="1">
      <alignment vertical="center" wrapText="1"/>
    </xf>
    <xf numFmtId="0" fontId="31" fillId="0" borderId="54" xfId="0" applyFont="1" applyBorder="1" applyAlignment="1" applyProtection="1">
      <alignment horizontal="center" vertical="center"/>
      <protection locked="0"/>
    </xf>
    <xf numFmtId="0" fontId="36" fillId="31" borderId="23" xfId="0" applyFont="1" applyFill="1" applyBorder="1" applyAlignment="1">
      <alignment horizontal="center" vertical="center" wrapText="1"/>
    </xf>
    <xf numFmtId="0" fontId="21" fillId="31" borderId="26" xfId="0" applyFont="1" applyFill="1" applyBorder="1" applyAlignment="1">
      <alignment horizontal="center" vertical="center" wrapText="1"/>
    </xf>
    <xf numFmtId="0" fontId="21" fillId="31" borderId="118" xfId="0" applyFont="1" applyFill="1" applyBorder="1" applyAlignment="1">
      <alignment horizontal="center" vertical="center" wrapText="1"/>
    </xf>
    <xf numFmtId="0" fontId="21" fillId="31" borderId="244" xfId="0" applyFont="1" applyFill="1" applyBorder="1" applyAlignment="1">
      <alignment horizontal="center" vertical="center" wrapText="1"/>
    </xf>
    <xf numFmtId="0" fontId="21" fillId="31" borderId="276" xfId="0" applyFont="1" applyFill="1" applyBorder="1" applyAlignment="1">
      <alignment vertical="center" wrapText="1"/>
    </xf>
    <xf numFmtId="0" fontId="36" fillId="31" borderId="277" xfId="0" applyFont="1" applyFill="1" applyBorder="1" applyAlignment="1">
      <alignment vertical="center" wrapText="1"/>
    </xf>
    <xf numFmtId="0" fontId="36" fillId="31" borderId="248" xfId="0" applyFont="1" applyFill="1" applyBorder="1" applyAlignment="1">
      <alignment horizontal="center" vertical="center" wrapText="1"/>
    </xf>
    <xf numFmtId="0" fontId="20" fillId="0" borderId="118" xfId="0" applyFont="1" applyBorder="1">
      <alignment vertical="center"/>
    </xf>
    <xf numFmtId="0" fontId="20" fillId="0" borderId="116" xfId="0" applyFont="1" applyBorder="1">
      <alignment vertical="center"/>
    </xf>
    <xf numFmtId="177" fontId="24" fillId="0" borderId="0" xfId="0" applyNumberFormat="1" applyFont="1" applyFill="1" applyBorder="1" applyAlignment="1" applyProtection="1">
      <alignment horizontal="center" vertical="center"/>
    </xf>
    <xf numFmtId="0" fontId="31" fillId="0" borderId="115" xfId="0" applyFont="1" applyBorder="1" applyProtection="1">
      <alignment vertical="center"/>
    </xf>
    <xf numFmtId="0" fontId="31" fillId="0" borderId="0" xfId="0" applyFont="1" applyFill="1" applyBorder="1" applyAlignment="1" applyProtection="1">
      <alignment horizontal="left"/>
    </xf>
    <xf numFmtId="177" fontId="24" fillId="0" borderId="244" xfId="0" applyNumberFormat="1" applyFont="1" applyFill="1" applyBorder="1" applyAlignment="1" applyProtection="1">
      <alignment horizontal="center" vertical="center"/>
      <protection locked="0"/>
    </xf>
    <xf numFmtId="0" fontId="31" fillId="0" borderId="0" xfId="0" applyFont="1" applyFill="1" applyBorder="1" applyAlignment="1" applyProtection="1">
      <alignment horizontal="left" vertical="center" wrapText="1"/>
    </xf>
    <xf numFmtId="0" fontId="31" fillId="0" borderId="0" xfId="0" applyFont="1" applyBorder="1" applyAlignment="1" applyProtection="1">
      <alignment horizontal="left" vertical="center"/>
    </xf>
    <xf numFmtId="0" fontId="31" fillId="27" borderId="33" xfId="0" applyFont="1" applyFill="1" applyBorder="1" applyAlignment="1" applyProtection="1">
      <alignment horizontal="left" vertical="center" wrapText="1"/>
    </xf>
    <xf numFmtId="0" fontId="31" fillId="0" borderId="0" xfId="0" applyFont="1" applyBorder="1" applyAlignment="1" applyProtection="1">
      <alignment horizontal="left" vertical="center" wrapText="1"/>
    </xf>
    <xf numFmtId="0" fontId="31" fillId="25" borderId="279" xfId="0" applyFont="1" applyFill="1" applyBorder="1" applyAlignment="1" applyProtection="1">
      <alignment vertical="center"/>
    </xf>
    <xf numFmtId="0" fontId="31" fillId="27" borderId="281" xfId="0" applyFont="1" applyFill="1" applyBorder="1" applyAlignment="1" applyProtection="1">
      <alignment horizontal="center" vertical="center" wrapText="1"/>
    </xf>
    <xf numFmtId="177" fontId="24" fillId="0" borderId="282" xfId="0" applyNumberFormat="1" applyFont="1" applyFill="1" applyBorder="1" applyAlignment="1" applyProtection="1">
      <alignment horizontal="center" vertical="center"/>
      <protection locked="0"/>
    </xf>
    <xf numFmtId="0" fontId="24" fillId="27" borderId="211" xfId="0" applyFont="1" applyFill="1" applyBorder="1" applyProtection="1">
      <alignment vertical="center"/>
    </xf>
    <xf numFmtId="177" fontId="24" fillId="0" borderId="118" xfId="0" applyNumberFormat="1" applyFont="1" applyFill="1" applyBorder="1" applyAlignment="1" applyProtection="1">
      <alignment horizontal="center" vertical="center"/>
    </xf>
    <xf numFmtId="0" fontId="24" fillId="0" borderId="118" xfId="0" applyFont="1" applyFill="1" applyBorder="1" applyProtection="1">
      <alignment vertical="center"/>
    </xf>
    <xf numFmtId="0" fontId="31" fillId="0" borderId="118" xfId="0" applyFont="1" applyFill="1" applyBorder="1" applyAlignment="1" applyProtection="1">
      <alignment horizontal="left"/>
    </xf>
    <xf numFmtId="0" fontId="0" fillId="0" borderId="0" xfId="0" applyFill="1" applyProtection="1">
      <alignment vertical="center"/>
    </xf>
    <xf numFmtId="0" fontId="40" fillId="0" borderId="0" xfId="0" applyFont="1" applyFill="1" applyBorder="1" applyAlignment="1" applyProtection="1">
      <alignment vertical="center"/>
    </xf>
    <xf numFmtId="0" fontId="40" fillId="0" borderId="0" xfId="0" applyFont="1" applyFill="1" applyBorder="1" applyAlignment="1" applyProtection="1">
      <alignment vertical="center" wrapText="1"/>
    </xf>
    <xf numFmtId="0" fontId="29" fillId="0" borderId="0" xfId="0" applyFont="1" applyBorder="1" applyAlignment="1" applyProtection="1">
      <alignment vertical="center"/>
    </xf>
    <xf numFmtId="0" fontId="31" fillId="27" borderId="198" xfId="0" applyFont="1" applyFill="1" applyBorder="1" applyAlignment="1" applyProtection="1">
      <alignment horizontal="left" vertical="center" wrapText="1"/>
    </xf>
    <xf numFmtId="0" fontId="31" fillId="0" borderId="60" xfId="0" applyFont="1" applyBorder="1" applyProtection="1">
      <alignment vertical="center"/>
      <protection locked="0"/>
    </xf>
    <xf numFmtId="177" fontId="24" fillId="27" borderId="244" xfId="0" applyNumberFormat="1" applyFont="1" applyFill="1" applyBorder="1" applyProtection="1">
      <alignment vertical="center"/>
    </xf>
    <xf numFmtId="177" fontId="24" fillId="27" borderId="251" xfId="0" applyNumberFormat="1" applyFont="1" applyFill="1" applyBorder="1" applyProtection="1">
      <alignment vertical="center"/>
    </xf>
    <xf numFmtId="177" fontId="24" fillId="0" borderId="176" xfId="0" applyNumberFormat="1" applyFont="1" applyFill="1" applyBorder="1" applyAlignment="1" applyProtection="1">
      <alignment horizontal="center" vertical="center"/>
      <protection locked="0"/>
    </xf>
    <xf numFmtId="0" fontId="50" fillId="25" borderId="215" xfId="0" applyFont="1" applyFill="1" applyBorder="1" applyAlignment="1" applyProtection="1">
      <alignment horizontal="center" vertical="center" wrapText="1"/>
    </xf>
    <xf numFmtId="0" fontId="36" fillId="31" borderId="0" xfId="0" applyFont="1" applyFill="1" applyBorder="1" applyAlignment="1">
      <alignment horizontal="center" vertical="center" wrapText="1"/>
    </xf>
    <xf numFmtId="0" fontId="21" fillId="31" borderId="26" xfId="0" applyFont="1" applyFill="1" applyBorder="1" applyAlignment="1">
      <alignment horizontal="center" vertical="center" wrapText="1"/>
    </xf>
    <xf numFmtId="0" fontId="24" fillId="25" borderId="259" xfId="0" applyFont="1" applyFill="1" applyBorder="1" applyAlignment="1" applyProtection="1">
      <alignment vertical="center" wrapText="1"/>
    </xf>
    <xf numFmtId="0" fontId="31" fillId="25" borderId="22" xfId="0" applyFont="1" applyFill="1" applyBorder="1" applyProtection="1">
      <alignment vertical="center"/>
    </xf>
    <xf numFmtId="0" fontId="0" fillId="32" borderId="10" xfId="0" applyFill="1" applyBorder="1">
      <alignment vertical="center"/>
    </xf>
    <xf numFmtId="0" fontId="0" fillId="32" borderId="114" xfId="0" applyFill="1" applyBorder="1">
      <alignment vertical="center"/>
    </xf>
    <xf numFmtId="0" fontId="0" fillId="32" borderId="22" xfId="0" applyFill="1" applyBorder="1">
      <alignment vertical="center"/>
    </xf>
    <xf numFmtId="0" fontId="0" fillId="32" borderId="115" xfId="0" applyFill="1" applyBorder="1">
      <alignment vertical="center"/>
    </xf>
    <xf numFmtId="0" fontId="0" fillId="32" borderId="116" xfId="0" applyFill="1" applyBorder="1">
      <alignment vertical="center"/>
    </xf>
    <xf numFmtId="0" fontId="0" fillId="32" borderId="117" xfId="0" applyFill="1" applyBorder="1">
      <alignment vertical="center"/>
    </xf>
    <xf numFmtId="0" fontId="0" fillId="27" borderId="10" xfId="0" applyFill="1" applyBorder="1">
      <alignment vertical="center"/>
    </xf>
    <xf numFmtId="0" fontId="0" fillId="27" borderId="114" xfId="0" applyFill="1" applyBorder="1">
      <alignment vertical="center"/>
    </xf>
    <xf numFmtId="0" fontId="0" fillId="27" borderId="22" xfId="0" applyFill="1" applyBorder="1">
      <alignment vertical="center"/>
    </xf>
    <xf numFmtId="0" fontId="0" fillId="27" borderId="115" xfId="0" applyFill="1" applyBorder="1">
      <alignment vertical="center"/>
    </xf>
    <xf numFmtId="0" fontId="0" fillId="27" borderId="116" xfId="0" applyFill="1" applyBorder="1">
      <alignment vertical="center"/>
    </xf>
    <xf numFmtId="0" fontId="0" fillId="27" borderId="117" xfId="0" applyFill="1" applyBorder="1">
      <alignment vertical="center"/>
    </xf>
    <xf numFmtId="0" fontId="0" fillId="32" borderId="118" xfId="0" applyFill="1" applyBorder="1">
      <alignment vertical="center"/>
    </xf>
    <xf numFmtId="0" fontId="0" fillId="36" borderId="0" xfId="0" applyFill="1">
      <alignment vertical="center"/>
    </xf>
    <xf numFmtId="0" fontId="0" fillId="34" borderId="0" xfId="0" applyFill="1">
      <alignment vertical="center"/>
    </xf>
    <xf numFmtId="0" fontId="0" fillId="0" borderId="118" xfId="0" applyFill="1" applyBorder="1">
      <alignment vertical="center"/>
    </xf>
    <xf numFmtId="0" fontId="0" fillId="0" borderId="10" xfId="0" applyFont="1" applyFill="1" applyBorder="1">
      <alignment vertical="center"/>
    </xf>
    <xf numFmtId="0" fontId="40" fillId="0" borderId="114" xfId="0" applyFont="1" applyFill="1" applyBorder="1">
      <alignment vertical="center"/>
    </xf>
    <xf numFmtId="0" fontId="40" fillId="0" borderId="22" xfId="0" applyFont="1" applyFill="1" applyBorder="1" applyAlignment="1">
      <alignment horizontal="center" vertical="center"/>
    </xf>
    <xf numFmtId="0" fontId="40" fillId="0" borderId="115" xfId="0" applyFont="1" applyFill="1" applyBorder="1" applyAlignment="1">
      <alignment horizontal="center" vertical="center"/>
    </xf>
    <xf numFmtId="0" fontId="40" fillId="0" borderId="116" xfId="0" applyFont="1" applyFill="1" applyBorder="1" applyAlignment="1">
      <alignment horizontal="center" vertical="center"/>
    </xf>
    <xf numFmtId="0" fontId="40" fillId="0" borderId="29" xfId="0" applyFont="1" applyFill="1" applyBorder="1">
      <alignment vertical="center"/>
    </xf>
    <xf numFmtId="0" fontId="40" fillId="0" borderId="10" xfId="0" applyFont="1" applyFill="1" applyBorder="1" applyAlignment="1">
      <alignment horizontal="left" vertical="center"/>
    </xf>
    <xf numFmtId="0" fontId="40" fillId="0" borderId="0" xfId="0" applyFont="1" applyFill="1" applyBorder="1" applyAlignment="1">
      <alignment horizontal="center" vertical="center"/>
    </xf>
    <xf numFmtId="0" fontId="40" fillId="0" borderId="117" xfId="0" applyFont="1" applyFill="1" applyBorder="1" applyAlignment="1">
      <alignment horizontal="center" vertical="center"/>
    </xf>
    <xf numFmtId="0" fontId="20" fillId="25" borderId="284" xfId="0" applyFont="1" applyFill="1" applyBorder="1" applyAlignment="1" applyProtection="1">
      <alignment horizontal="center" vertical="center"/>
    </xf>
    <xf numFmtId="0" fontId="50" fillId="0" borderId="23" xfId="0" applyFont="1" applyFill="1" applyBorder="1" applyAlignment="1" applyProtection="1">
      <alignment horizontal="center" vertical="center" shrinkToFit="1"/>
      <protection locked="0"/>
    </xf>
    <xf numFmtId="0" fontId="50" fillId="0" borderId="18" xfId="0" applyFont="1" applyFill="1" applyBorder="1" applyAlignment="1" applyProtection="1">
      <alignment horizontal="center" vertical="center"/>
      <protection locked="0"/>
    </xf>
    <xf numFmtId="0" fontId="50" fillId="0" borderId="18" xfId="0" applyFont="1" applyFill="1" applyBorder="1" applyAlignment="1" applyProtection="1">
      <alignment horizontal="center" vertical="center" wrapText="1"/>
      <protection locked="0"/>
    </xf>
    <xf numFmtId="0" fontId="50" fillId="0" borderId="18" xfId="0" applyFont="1" applyFill="1" applyBorder="1" applyAlignment="1" applyProtection="1">
      <alignment horizontal="left" vertical="center" wrapText="1"/>
      <protection locked="0"/>
    </xf>
    <xf numFmtId="177" fontId="51" fillId="30" borderId="25" xfId="42" applyFont="1" applyFill="1" applyBorder="1" applyAlignment="1" applyProtection="1">
      <alignment horizontal="right" vertical="center" shrinkToFit="1"/>
    </xf>
    <xf numFmtId="177" fontId="50" fillId="0" borderId="75" xfId="42" applyFont="1" applyFill="1" applyBorder="1" applyAlignment="1" applyProtection="1">
      <alignment horizontal="right" vertical="center"/>
      <protection locked="0"/>
    </xf>
    <xf numFmtId="177" fontId="50" fillId="25" borderId="18" xfId="42" applyFont="1" applyFill="1" applyBorder="1" applyAlignment="1" applyProtection="1">
      <alignment horizontal="right" vertical="center"/>
    </xf>
    <xf numFmtId="177" fontId="50" fillId="0" borderId="18" xfId="42" applyFont="1" applyFill="1" applyBorder="1" applyAlignment="1" applyProtection="1">
      <alignment horizontal="right" vertical="center"/>
      <protection locked="0"/>
    </xf>
    <xf numFmtId="0" fontId="50" fillId="0" borderId="18" xfId="42" applyNumberFormat="1" applyFont="1" applyFill="1" applyBorder="1" applyAlignment="1" applyProtection="1">
      <alignment vertical="center" wrapText="1"/>
      <protection locked="0"/>
    </xf>
    <xf numFmtId="0" fontId="50" fillId="0" borderId="285" xfId="0" applyFont="1" applyFill="1" applyBorder="1" applyAlignment="1" applyProtection="1">
      <alignment horizontal="center" vertical="center" wrapText="1"/>
      <protection locked="0"/>
    </xf>
    <xf numFmtId="0" fontId="20" fillId="0" borderId="29" xfId="0" applyFont="1" applyBorder="1" applyProtection="1">
      <alignment vertical="center"/>
    </xf>
    <xf numFmtId="0" fontId="20" fillId="25" borderId="287" xfId="0" applyFont="1" applyFill="1" applyBorder="1" applyProtection="1">
      <alignment vertical="center"/>
    </xf>
    <xf numFmtId="0" fontId="20" fillId="25" borderId="153" xfId="0" applyNumberFormat="1" applyFont="1" applyFill="1" applyBorder="1" applyAlignment="1" applyProtection="1">
      <alignment horizontal="center" vertical="center" wrapText="1"/>
    </xf>
    <xf numFmtId="0" fontId="20" fillId="25" borderId="78" xfId="0" applyNumberFormat="1" applyFont="1" applyFill="1" applyBorder="1" applyAlignment="1" applyProtection="1">
      <alignment horizontal="center" vertical="center"/>
    </xf>
    <xf numFmtId="0" fontId="20" fillId="25" borderId="77" xfId="0" applyNumberFormat="1" applyFont="1" applyFill="1" applyBorder="1" applyAlignment="1" applyProtection="1">
      <alignment horizontal="center" vertical="center"/>
    </xf>
    <xf numFmtId="0" fontId="20" fillId="32" borderId="77" xfId="0" applyNumberFormat="1" applyFont="1" applyFill="1" applyBorder="1" applyAlignment="1" applyProtection="1">
      <alignment horizontal="center" vertical="center"/>
    </xf>
    <xf numFmtId="0" fontId="20" fillId="25" borderId="224" xfId="0" applyNumberFormat="1" applyFont="1" applyFill="1" applyBorder="1" applyAlignment="1" applyProtection="1">
      <alignment horizontal="center" vertical="center"/>
    </xf>
    <xf numFmtId="0" fontId="20" fillId="25" borderId="290" xfId="0" applyFont="1" applyFill="1" applyBorder="1" applyProtection="1">
      <alignment vertical="center"/>
    </xf>
    <xf numFmtId="177" fontId="20" fillId="25" borderId="287" xfId="0" applyNumberFormat="1" applyFont="1" applyFill="1" applyBorder="1" applyAlignment="1" applyProtection="1">
      <alignment horizontal="center" vertical="center"/>
    </xf>
    <xf numFmtId="177" fontId="20" fillId="25" borderId="287" xfId="0" applyNumberFormat="1" applyFont="1" applyFill="1" applyBorder="1" applyProtection="1">
      <alignment vertical="center"/>
    </xf>
    <xf numFmtId="0" fontId="0" fillId="32" borderId="29" xfId="0" applyFill="1" applyBorder="1">
      <alignment vertical="center"/>
    </xf>
    <xf numFmtId="0" fontId="0" fillId="32" borderId="29" xfId="0" applyFont="1" applyFill="1" applyBorder="1" applyAlignment="1">
      <alignment horizontal="left" vertical="center"/>
    </xf>
    <xf numFmtId="0" fontId="40" fillId="32" borderId="114" xfId="0" applyFont="1" applyFill="1" applyBorder="1" applyAlignment="1">
      <alignment horizontal="left" vertical="center"/>
    </xf>
    <xf numFmtId="0" fontId="0" fillId="32" borderId="116" xfId="0" applyFont="1" applyFill="1" applyBorder="1" applyAlignment="1">
      <alignment horizontal="left" vertical="center"/>
    </xf>
    <xf numFmtId="0" fontId="0" fillId="32" borderId="117" xfId="0" applyFont="1" applyFill="1" applyBorder="1" applyAlignment="1">
      <alignment vertical="center"/>
    </xf>
    <xf numFmtId="0" fontId="40" fillId="32" borderId="29" xfId="0" applyFont="1" applyFill="1" applyBorder="1" applyAlignment="1">
      <alignment horizontal="left" vertical="center"/>
    </xf>
    <xf numFmtId="0" fontId="0" fillId="32" borderId="0" xfId="0" applyFill="1" applyBorder="1">
      <alignment vertical="center"/>
    </xf>
    <xf numFmtId="0" fontId="0" fillId="32" borderId="10" xfId="0" applyFont="1" applyFill="1" applyBorder="1">
      <alignment vertical="center"/>
    </xf>
    <xf numFmtId="0" fontId="40" fillId="32" borderId="114" xfId="0" applyFont="1" applyFill="1" applyBorder="1">
      <alignment vertical="center"/>
    </xf>
    <xf numFmtId="0" fontId="40" fillId="32" borderId="22" xfId="0" applyFont="1" applyFill="1" applyBorder="1" applyAlignment="1">
      <alignment horizontal="center" vertical="center"/>
    </xf>
    <xf numFmtId="0" fontId="40" fillId="32" borderId="115" xfId="0" applyFont="1" applyFill="1" applyBorder="1">
      <alignment vertical="center"/>
    </xf>
    <xf numFmtId="0" fontId="40" fillId="32" borderId="116" xfId="0" applyFont="1" applyFill="1" applyBorder="1" applyAlignment="1">
      <alignment horizontal="center" vertical="center"/>
    </xf>
    <xf numFmtId="0" fontId="40" fillId="32" borderId="117" xfId="0" applyFont="1" applyFill="1" applyBorder="1">
      <alignment vertical="center"/>
    </xf>
    <xf numFmtId="177" fontId="31" fillId="25" borderId="258" xfId="42" applyFont="1" applyFill="1" applyBorder="1" applyAlignment="1" applyProtection="1">
      <alignment vertical="center"/>
    </xf>
    <xf numFmtId="177" fontId="31" fillId="25" borderId="268" xfId="42" applyFont="1" applyFill="1" applyBorder="1" applyAlignment="1" applyProtection="1">
      <alignment vertical="center"/>
    </xf>
    <xf numFmtId="177" fontId="31" fillId="25" borderId="248" xfId="42" applyFont="1" applyFill="1" applyBorder="1" applyAlignment="1" applyProtection="1">
      <alignment vertical="center"/>
    </xf>
    <xf numFmtId="177" fontId="31" fillId="25" borderId="253" xfId="42" applyFont="1" applyFill="1" applyBorder="1" applyAlignment="1" applyProtection="1">
      <alignment vertical="center"/>
    </xf>
    <xf numFmtId="177" fontId="31" fillId="25" borderId="0" xfId="42" applyFont="1" applyFill="1" applyBorder="1" applyAlignment="1" applyProtection="1">
      <alignment vertical="center"/>
    </xf>
    <xf numFmtId="177" fontId="31" fillId="25" borderId="115" xfId="42" applyFont="1" applyFill="1" applyBorder="1" applyAlignment="1" applyProtection="1">
      <alignment vertical="center"/>
    </xf>
    <xf numFmtId="177" fontId="31" fillId="25" borderId="278" xfId="42" applyFont="1" applyFill="1" applyBorder="1" applyAlignment="1" applyProtection="1">
      <alignment vertical="center"/>
    </xf>
    <xf numFmtId="177" fontId="31" fillId="25" borderId="280" xfId="42" applyFont="1" applyFill="1" applyBorder="1" applyAlignment="1" applyProtection="1">
      <alignment vertical="center"/>
    </xf>
    <xf numFmtId="0" fontId="31" fillId="25" borderId="248" xfId="0" applyFont="1" applyFill="1" applyBorder="1" applyAlignment="1">
      <alignment vertical="center" wrapText="1"/>
    </xf>
    <xf numFmtId="0" fontId="31" fillId="25" borderId="253" xfId="0" applyFont="1" applyFill="1" applyBorder="1" applyAlignment="1">
      <alignment vertical="center" wrapText="1"/>
    </xf>
    <xf numFmtId="0" fontId="31" fillId="25" borderId="118" xfId="0" applyFont="1" applyFill="1" applyBorder="1" applyAlignment="1">
      <alignment vertical="center" wrapText="1"/>
    </xf>
    <xf numFmtId="0" fontId="31" fillId="25" borderId="117" xfId="0" applyFont="1" applyFill="1" applyBorder="1" applyAlignment="1">
      <alignment vertical="center" wrapText="1"/>
    </xf>
    <xf numFmtId="0" fontId="31" fillId="0" borderId="31" xfId="0" applyFont="1" applyFill="1" applyBorder="1" applyAlignment="1" applyProtection="1">
      <alignment vertical="center"/>
      <protection locked="0"/>
    </xf>
    <xf numFmtId="0" fontId="31" fillId="0" borderId="33" xfId="0" applyFont="1" applyFill="1" applyBorder="1" applyAlignment="1" applyProtection="1">
      <alignment vertical="center"/>
      <protection locked="0"/>
    </xf>
    <xf numFmtId="0" fontId="53" fillId="0" borderId="254" xfId="44" applyFill="1" applyBorder="1" applyAlignment="1" applyProtection="1">
      <alignment vertical="center"/>
      <protection locked="0"/>
    </xf>
    <xf numFmtId="0" fontId="53" fillId="0" borderId="192" xfId="44" applyFill="1" applyBorder="1" applyAlignment="1" applyProtection="1">
      <alignment vertical="center"/>
      <protection locked="0"/>
    </xf>
    <xf numFmtId="177" fontId="20" fillId="0" borderId="287" xfId="0" applyNumberFormat="1" applyFont="1" applyBorder="1" applyProtection="1">
      <alignment vertical="center"/>
      <protection locked="0"/>
    </xf>
    <xf numFmtId="0" fontId="20" fillId="25" borderId="185" xfId="0" applyFont="1" applyFill="1" applyBorder="1" applyAlignment="1" applyProtection="1">
      <alignment horizontal="center" vertical="center"/>
    </xf>
    <xf numFmtId="177" fontId="50" fillId="0" borderId="263" xfId="42" applyFont="1" applyFill="1" applyBorder="1" applyAlignment="1" applyProtection="1">
      <alignment horizontal="right" vertical="center" shrinkToFit="1"/>
      <protection locked="0"/>
    </xf>
    <xf numFmtId="0" fontId="50" fillId="0" borderId="218" xfId="0" applyFont="1" applyFill="1" applyBorder="1" applyAlignment="1" applyProtection="1">
      <alignment horizontal="center" vertical="center" wrapText="1"/>
      <protection locked="0"/>
    </xf>
    <xf numFmtId="49" fontId="20" fillId="0" borderId="0" xfId="0" applyNumberFormat="1" applyFont="1" applyProtection="1">
      <alignment vertical="center"/>
    </xf>
    <xf numFmtId="0" fontId="20" fillId="0" borderId="22" xfId="0" applyFont="1" applyBorder="1" applyProtection="1">
      <alignment vertical="center"/>
    </xf>
    <xf numFmtId="0" fontId="21" fillId="31" borderId="141" xfId="0" applyFont="1" applyFill="1" applyBorder="1" applyAlignment="1" applyProtection="1">
      <alignment vertical="center" wrapText="1"/>
    </xf>
    <xf numFmtId="0" fontId="21" fillId="31" borderId="24" xfId="0" applyFont="1" applyFill="1" applyBorder="1" applyAlignment="1" applyProtection="1">
      <alignment horizontal="center" vertical="center" wrapText="1"/>
    </xf>
    <xf numFmtId="0" fontId="21" fillId="31" borderId="29" xfId="0" applyFont="1" applyFill="1" applyBorder="1" applyAlignment="1" applyProtection="1">
      <alignment horizontal="center" vertical="center" wrapText="1"/>
    </xf>
    <xf numFmtId="0" fontId="21" fillId="31" borderId="31" xfId="0" applyFont="1" applyFill="1" applyBorder="1" applyAlignment="1" applyProtection="1">
      <alignment horizontal="center" vertical="center" wrapText="1"/>
    </xf>
    <xf numFmtId="0" fontId="36" fillId="31" borderId="248" xfId="0" applyFont="1" applyFill="1" applyBorder="1" applyAlignment="1" applyProtection="1">
      <alignment vertical="center" wrapText="1"/>
    </xf>
    <xf numFmtId="0" fontId="36" fillId="31" borderId="23" xfId="0" applyFont="1" applyFill="1" applyBorder="1" applyAlignment="1" applyProtection="1">
      <alignment horizontal="center" vertical="center" wrapText="1"/>
    </xf>
    <xf numFmtId="0" fontId="36" fillId="31" borderId="25" xfId="0" applyFont="1" applyFill="1" applyBorder="1" applyAlignment="1" applyProtection="1">
      <alignment horizontal="center" vertical="center" wrapText="1"/>
    </xf>
    <xf numFmtId="0" fontId="36" fillId="31" borderId="278" xfId="0" applyFont="1" applyFill="1" applyBorder="1" applyAlignment="1" applyProtection="1">
      <alignment horizontal="center" vertical="center" wrapText="1"/>
    </xf>
    <xf numFmtId="0" fontId="36" fillId="31" borderId="183" xfId="0" applyFont="1" applyFill="1" applyBorder="1" applyAlignment="1" applyProtection="1">
      <alignment horizontal="center" vertical="center" wrapText="1"/>
    </xf>
    <xf numFmtId="0" fontId="21" fillId="31" borderId="251" xfId="0" applyFont="1" applyFill="1" applyBorder="1" applyAlignment="1" applyProtection="1">
      <alignment horizontal="center" vertical="center" wrapText="1"/>
    </xf>
    <xf numFmtId="0" fontId="36" fillId="31" borderId="249" xfId="0" applyFont="1" applyFill="1" applyBorder="1" applyAlignment="1" applyProtection="1">
      <alignment horizontal="center" vertical="center" wrapText="1"/>
    </xf>
    <xf numFmtId="0" fontId="36" fillId="31" borderId="248" xfId="0" applyFont="1" applyFill="1" applyBorder="1" applyAlignment="1" applyProtection="1">
      <alignment horizontal="center" vertical="center" wrapText="1"/>
    </xf>
    <xf numFmtId="0" fontId="21" fillId="31" borderId="26" xfId="0" applyFont="1" applyFill="1" applyBorder="1" applyAlignment="1" applyProtection="1">
      <alignment horizontal="center" vertical="center" wrapText="1"/>
    </xf>
    <xf numFmtId="0" fontId="36" fillId="31" borderId="26" xfId="0" applyFont="1" applyFill="1" applyBorder="1" applyAlignment="1" applyProtection="1">
      <alignment horizontal="center" vertical="center" wrapText="1"/>
    </xf>
    <xf numFmtId="0" fontId="36" fillId="31" borderId="207" xfId="0" applyFont="1" applyFill="1" applyBorder="1" applyAlignment="1" applyProtection="1">
      <alignment horizontal="center" vertical="center" wrapText="1"/>
    </xf>
    <xf numFmtId="0" fontId="21" fillId="31" borderId="124" xfId="0" applyFont="1" applyFill="1" applyBorder="1" applyAlignment="1" applyProtection="1">
      <alignment horizontal="center" vertical="center" wrapText="1"/>
    </xf>
    <xf numFmtId="0" fontId="21" fillId="31" borderId="244" xfId="0" applyFont="1" applyFill="1" applyBorder="1" applyAlignment="1" applyProtection="1">
      <alignment horizontal="center" vertical="center" wrapText="1"/>
    </xf>
    <xf numFmtId="0" fontId="21" fillId="31" borderId="118" xfId="0" applyFont="1" applyFill="1" applyBorder="1" applyAlignment="1" applyProtection="1">
      <alignment horizontal="center" vertical="center" wrapText="1"/>
    </xf>
    <xf numFmtId="0" fontId="21" fillId="31" borderId="262" xfId="0" applyFont="1" applyFill="1" applyBorder="1" applyAlignment="1" applyProtection="1">
      <alignment horizontal="center" vertical="center" wrapText="1"/>
    </xf>
    <xf numFmtId="0" fontId="21" fillId="25" borderId="0" xfId="0" applyFont="1" applyFill="1" applyBorder="1" applyAlignment="1" applyProtection="1">
      <alignment horizontal="center" vertical="center" shrinkToFit="1"/>
    </xf>
    <xf numFmtId="0" fontId="20" fillId="25" borderId="0" xfId="0" applyFont="1" applyFill="1" applyBorder="1" applyAlignment="1" applyProtection="1">
      <alignment vertical="center"/>
    </xf>
    <xf numFmtId="0" fontId="20" fillId="25" borderId="0" xfId="0" applyFont="1" applyFill="1" applyBorder="1" applyAlignment="1" applyProtection="1">
      <alignment horizontal="right" vertical="center"/>
    </xf>
    <xf numFmtId="177" fontId="20" fillId="25" borderId="25" xfId="42" applyFont="1" applyFill="1" applyBorder="1" applyAlignment="1" applyProtection="1">
      <alignment horizontal="right" vertical="center" wrapText="1" shrinkToFit="1"/>
    </xf>
    <xf numFmtId="177" fontId="20" fillId="25" borderId="0" xfId="42" applyFont="1" applyFill="1" applyBorder="1" applyAlignment="1" applyProtection="1">
      <alignment horizontal="center" vertical="center" shrinkToFit="1"/>
    </xf>
    <xf numFmtId="0" fontId="20" fillId="25" borderId="0" xfId="0" applyFont="1" applyFill="1" applyBorder="1" applyAlignment="1" applyProtection="1">
      <alignment horizontal="center" vertical="center"/>
    </xf>
    <xf numFmtId="0" fontId="20" fillId="25" borderId="0" xfId="0" applyFont="1" applyFill="1" applyBorder="1" applyProtection="1">
      <alignment vertical="center"/>
    </xf>
    <xf numFmtId="0" fontId="50" fillId="0" borderId="215" xfId="0" applyFont="1" applyFill="1" applyBorder="1" applyAlignment="1" applyProtection="1">
      <alignment horizontal="center" vertical="center" wrapText="1"/>
      <protection locked="0"/>
    </xf>
    <xf numFmtId="0" fontId="50" fillId="0" borderId="216" xfId="0" applyFont="1" applyFill="1" applyBorder="1" applyAlignment="1" applyProtection="1">
      <alignment horizontal="center" vertical="center"/>
      <protection locked="0"/>
    </xf>
    <xf numFmtId="0" fontId="50" fillId="0" borderId="217" xfId="0" applyFont="1" applyFill="1" applyBorder="1" applyAlignment="1" applyProtection="1">
      <alignment horizontal="center" vertical="center"/>
      <protection locked="0"/>
    </xf>
    <xf numFmtId="0" fontId="50" fillId="0" borderId="215" xfId="0" applyFont="1" applyFill="1" applyBorder="1" applyAlignment="1" applyProtection="1">
      <alignment horizontal="center" vertical="center"/>
      <protection locked="0"/>
    </xf>
    <xf numFmtId="0" fontId="20" fillId="25" borderId="13" xfId="0" applyNumberFormat="1" applyFont="1" applyFill="1" applyBorder="1" applyAlignment="1" applyProtection="1">
      <alignment horizontal="center" vertical="center"/>
    </xf>
    <xf numFmtId="0" fontId="20" fillId="25" borderId="292" xfId="0" applyNumberFormat="1" applyFont="1" applyFill="1" applyBorder="1" applyAlignment="1" applyProtection="1">
      <alignment horizontal="center" vertical="center"/>
    </xf>
    <xf numFmtId="0" fontId="20" fillId="25" borderId="293" xfId="0" applyNumberFormat="1" applyFont="1" applyFill="1" applyBorder="1" applyAlignment="1" applyProtection="1">
      <alignment horizontal="center" vertical="center"/>
    </xf>
    <xf numFmtId="0" fontId="20" fillId="25" borderId="294" xfId="0" applyNumberFormat="1" applyFont="1" applyFill="1" applyBorder="1" applyAlignment="1" applyProtection="1">
      <alignment horizontal="center" vertical="center"/>
    </xf>
    <xf numFmtId="0" fontId="54" fillId="28" borderId="0" xfId="0" applyFont="1" applyFill="1" applyAlignment="1">
      <alignment vertical="center" wrapText="1"/>
    </xf>
    <xf numFmtId="0" fontId="0" fillId="37" borderId="0" xfId="0" applyFill="1">
      <alignment vertical="center"/>
    </xf>
    <xf numFmtId="0" fontId="54" fillId="37" borderId="0" xfId="0" applyFont="1" applyFill="1" applyAlignment="1">
      <alignment vertical="center" wrapText="1"/>
    </xf>
    <xf numFmtId="0" fontId="32" fillId="0" borderId="0" xfId="0" applyFont="1" applyBorder="1">
      <alignment vertical="center"/>
    </xf>
    <xf numFmtId="0" fontId="20" fillId="25" borderId="38" xfId="0" applyNumberFormat="1" applyFont="1" applyFill="1" applyBorder="1" applyAlignment="1" applyProtection="1">
      <alignment horizontal="center" vertical="center"/>
    </xf>
    <xf numFmtId="0" fontId="20" fillId="32" borderId="38" xfId="0" applyNumberFormat="1" applyFont="1" applyFill="1" applyBorder="1" applyAlignment="1" applyProtection="1">
      <alignment horizontal="center" vertical="center"/>
    </xf>
    <xf numFmtId="0" fontId="20" fillId="25" borderId="161" xfId="0" applyNumberFormat="1" applyFont="1" applyFill="1" applyBorder="1" applyAlignment="1" applyProtection="1">
      <alignment horizontal="center" vertical="center"/>
    </xf>
    <xf numFmtId="0" fontId="20" fillId="25" borderId="300" xfId="0" applyFont="1" applyFill="1" applyBorder="1" applyProtection="1">
      <alignment vertical="center"/>
    </xf>
    <xf numFmtId="0" fontId="20" fillId="0" borderId="301" xfId="0" applyFont="1" applyBorder="1" applyAlignment="1" applyProtection="1">
      <alignment horizontal="center" vertical="center" wrapText="1"/>
      <protection locked="0"/>
    </xf>
    <xf numFmtId="0" fontId="20" fillId="0" borderId="258" xfId="0" applyFont="1" applyBorder="1" applyAlignment="1" applyProtection="1">
      <alignment horizontal="center" vertical="center" wrapText="1"/>
      <protection locked="0"/>
    </xf>
    <xf numFmtId="0" fontId="20" fillId="25" borderId="193" xfId="0" applyNumberFormat="1" applyFont="1" applyFill="1" applyBorder="1" applyAlignment="1" applyProtection="1">
      <alignment horizontal="center" vertical="center" wrapText="1"/>
    </xf>
    <xf numFmtId="0" fontId="20" fillId="25" borderId="258" xfId="0" applyNumberFormat="1" applyFont="1" applyFill="1" applyBorder="1" applyAlignment="1" applyProtection="1">
      <alignment horizontal="center" vertical="center" wrapText="1"/>
    </xf>
    <xf numFmtId="0" fontId="20" fillId="25" borderId="60" xfId="0" applyNumberFormat="1" applyFont="1" applyFill="1" applyBorder="1" applyAlignment="1" applyProtection="1">
      <alignment horizontal="center" vertical="center" wrapText="1"/>
    </xf>
    <xf numFmtId="0" fontId="20" fillId="25" borderId="302" xfId="0" applyNumberFormat="1" applyFont="1" applyFill="1" applyBorder="1" applyAlignment="1" applyProtection="1">
      <alignment horizontal="center" vertical="center" wrapText="1"/>
    </xf>
    <xf numFmtId="0" fontId="20" fillId="25" borderId="216" xfId="0" applyNumberFormat="1" applyFont="1" applyFill="1" applyBorder="1" applyAlignment="1" applyProtection="1">
      <alignment horizontal="center" vertical="center" wrapText="1"/>
    </xf>
    <xf numFmtId="0" fontId="20" fillId="25" borderId="303" xfId="0" applyNumberFormat="1" applyFont="1" applyFill="1" applyBorder="1" applyAlignment="1" applyProtection="1">
      <alignment horizontal="center" vertical="center"/>
    </xf>
    <xf numFmtId="0" fontId="20" fillId="25" borderId="304" xfId="0" applyNumberFormat="1" applyFont="1" applyFill="1" applyBorder="1" applyAlignment="1" applyProtection="1">
      <alignment horizontal="center" vertical="center"/>
    </xf>
    <xf numFmtId="0" fontId="20" fillId="32" borderId="304" xfId="0" applyNumberFormat="1" applyFont="1" applyFill="1" applyBorder="1" applyAlignment="1" applyProtection="1">
      <alignment horizontal="center" vertical="center"/>
    </xf>
    <xf numFmtId="0" fontId="20" fillId="32" borderId="303" xfId="0" applyNumberFormat="1" applyFont="1" applyFill="1" applyBorder="1" applyAlignment="1" applyProtection="1">
      <alignment horizontal="center" vertical="center"/>
    </xf>
    <xf numFmtId="0" fontId="20" fillId="25" borderId="305" xfId="0" applyNumberFormat="1" applyFont="1" applyFill="1" applyBorder="1" applyAlignment="1" applyProtection="1">
      <alignment horizontal="center" vertical="center"/>
    </xf>
    <xf numFmtId="0" fontId="20" fillId="25" borderId="306" xfId="0" applyFont="1" applyFill="1" applyBorder="1" applyProtection="1">
      <alignment vertical="center"/>
    </xf>
    <xf numFmtId="0" fontId="0" fillId="32" borderId="0" xfId="0" applyFill="1">
      <alignment vertical="center"/>
    </xf>
    <xf numFmtId="0" fontId="20" fillId="32" borderId="282" xfId="0" applyFont="1" applyFill="1" applyBorder="1" applyProtection="1">
      <alignment vertical="center"/>
    </xf>
    <xf numFmtId="0" fontId="20" fillId="25" borderId="281" xfId="0" applyFont="1" applyFill="1" applyBorder="1" applyProtection="1">
      <alignment vertical="center"/>
    </xf>
    <xf numFmtId="0" fontId="20" fillId="25" borderId="282" xfId="0" applyFont="1" applyFill="1" applyBorder="1" applyProtection="1">
      <alignment vertical="center"/>
    </xf>
    <xf numFmtId="0" fontId="20" fillId="25" borderId="289" xfId="0" applyFont="1" applyFill="1" applyBorder="1" applyProtection="1">
      <alignment vertical="center"/>
    </xf>
    <xf numFmtId="0" fontId="20" fillId="25" borderId="286" xfId="0" applyFont="1" applyFill="1" applyBorder="1" applyAlignment="1" applyProtection="1">
      <alignment horizontal="center" vertical="center"/>
    </xf>
    <xf numFmtId="0" fontId="20" fillId="0" borderId="287" xfId="0" applyFont="1" applyBorder="1" applyAlignment="1" applyProtection="1">
      <alignment horizontal="left" vertical="center" wrapText="1"/>
      <protection locked="0"/>
    </xf>
    <xf numFmtId="0" fontId="20" fillId="0" borderId="287" xfId="0" applyFont="1" applyBorder="1" applyAlignment="1" applyProtection="1">
      <alignment horizontal="center" vertical="center" wrapText="1"/>
      <protection locked="0"/>
    </xf>
    <xf numFmtId="0" fontId="20" fillId="0" borderId="287" xfId="0" applyNumberFormat="1" applyFont="1" applyBorder="1" applyAlignment="1" applyProtection="1">
      <alignment vertical="center" wrapText="1"/>
      <protection locked="0"/>
    </xf>
    <xf numFmtId="0" fontId="20" fillId="0" borderId="116" xfId="0" applyFont="1" applyBorder="1" applyAlignment="1" applyProtection="1">
      <alignment vertical="center" wrapText="1"/>
      <protection locked="0"/>
    </xf>
    <xf numFmtId="0" fontId="20" fillId="0" borderId="287" xfId="0" applyFont="1" applyFill="1" applyBorder="1" applyAlignment="1" applyProtection="1">
      <alignment horizontal="left" vertical="center" wrapText="1"/>
      <protection locked="0"/>
    </xf>
    <xf numFmtId="0" fontId="20" fillId="0" borderId="288" xfId="0" applyFont="1" applyBorder="1" applyAlignment="1" applyProtection="1">
      <alignment horizontal="center" vertical="center" wrapText="1"/>
      <protection locked="0"/>
    </xf>
    <xf numFmtId="0" fontId="0" fillId="0" borderId="10" xfId="0" applyBorder="1" applyAlignment="1">
      <alignment vertical="center"/>
    </xf>
    <xf numFmtId="0" fontId="0" fillId="0" borderId="29" xfId="0" applyBorder="1" applyAlignment="1">
      <alignment vertical="center"/>
    </xf>
    <xf numFmtId="0" fontId="0" fillId="0" borderId="114" xfId="0" applyBorder="1" applyAlignment="1">
      <alignment vertical="center"/>
    </xf>
    <xf numFmtId="0" fontId="0" fillId="0" borderId="22" xfId="0" applyBorder="1" applyAlignment="1">
      <alignment vertical="center"/>
    </xf>
    <xf numFmtId="0" fontId="0" fillId="0" borderId="0" xfId="0" applyBorder="1" applyAlignment="1">
      <alignment vertical="center"/>
    </xf>
    <xf numFmtId="0" fontId="0" fillId="0" borderId="115" xfId="0" applyBorder="1" applyAlignment="1">
      <alignment vertical="center"/>
    </xf>
    <xf numFmtId="0" fontId="36" fillId="31" borderId="265" xfId="0" applyFont="1" applyFill="1" applyBorder="1" applyAlignment="1" applyProtection="1">
      <alignment horizontal="center" vertical="center" wrapText="1"/>
    </xf>
    <xf numFmtId="0" fontId="31" fillId="0" borderId="0" xfId="0" applyFont="1" applyFill="1" applyBorder="1" applyAlignment="1" applyProtection="1">
      <alignment horizontal="left" vertical="center" wrapText="1"/>
    </xf>
    <xf numFmtId="0" fontId="31" fillId="27" borderId="33" xfId="0" applyFont="1" applyFill="1" applyBorder="1" applyAlignment="1" applyProtection="1">
      <alignment horizontal="left" vertical="center" wrapText="1"/>
    </xf>
    <xf numFmtId="0" fontId="31" fillId="0" borderId="0" xfId="0" applyFont="1" applyBorder="1" applyAlignment="1" applyProtection="1">
      <alignment horizontal="left" vertical="center" wrapText="1"/>
    </xf>
    <xf numFmtId="177" fontId="31" fillId="25" borderId="31" xfId="42" applyFont="1" applyFill="1" applyBorder="1" applyAlignment="1" applyProtection="1">
      <alignment vertical="center"/>
    </xf>
    <xf numFmtId="177" fontId="31" fillId="25" borderId="248" xfId="0" applyNumberFormat="1" applyFont="1" applyFill="1" applyBorder="1" applyAlignment="1">
      <alignment vertical="center" wrapText="1"/>
    </xf>
    <xf numFmtId="177" fontId="31" fillId="25" borderId="254" xfId="0" applyNumberFormat="1" applyFont="1" applyFill="1" applyBorder="1" applyAlignment="1">
      <alignment vertical="center" wrapText="1"/>
    </xf>
    <xf numFmtId="0" fontId="31" fillId="25" borderId="308" xfId="0" applyFont="1" applyFill="1" applyBorder="1" applyAlignment="1" applyProtection="1">
      <alignment horizontal="center" vertical="center" wrapText="1"/>
    </xf>
    <xf numFmtId="0" fontId="20" fillId="27" borderId="33" xfId="0" applyFont="1" applyFill="1" applyBorder="1" applyAlignment="1" applyProtection="1">
      <alignment horizontal="left" vertical="center" wrapText="1"/>
    </xf>
    <xf numFmtId="0" fontId="29" fillId="27" borderId="253" xfId="0" applyFont="1" applyFill="1" applyBorder="1" applyProtection="1">
      <alignment vertical="center"/>
    </xf>
    <xf numFmtId="0" fontId="29" fillId="27" borderId="91" xfId="0" applyFont="1" applyFill="1" applyBorder="1" applyProtection="1">
      <alignment vertical="center"/>
    </xf>
    <xf numFmtId="177" fontId="24" fillId="0" borderId="176" xfId="0" applyNumberFormat="1" applyFont="1" applyFill="1" applyBorder="1" applyAlignment="1" applyProtection="1">
      <alignment horizontal="center" vertical="center" wrapText="1"/>
      <protection locked="0"/>
    </xf>
    <xf numFmtId="0" fontId="44" fillId="25" borderId="115" xfId="0" applyFont="1" applyFill="1" applyBorder="1" applyProtection="1">
      <alignment vertical="center"/>
    </xf>
    <xf numFmtId="177" fontId="20" fillId="25" borderId="12" xfId="42" applyFont="1" applyFill="1" applyBorder="1" applyAlignment="1" applyProtection="1">
      <alignment horizontal="center" vertical="center" shrinkToFit="1"/>
    </xf>
    <xf numFmtId="0" fontId="20" fillId="25" borderId="319" xfId="0" applyFont="1" applyFill="1" applyBorder="1" applyAlignment="1" applyProtection="1">
      <alignment vertical="center"/>
    </xf>
    <xf numFmtId="0" fontId="20" fillId="25" borderId="29" xfId="0" applyFont="1" applyFill="1" applyBorder="1" applyAlignment="1" applyProtection="1">
      <alignment vertical="center"/>
    </xf>
    <xf numFmtId="0" fontId="20" fillId="25" borderId="114" xfId="0" applyFont="1" applyFill="1" applyBorder="1" applyAlignment="1" applyProtection="1">
      <alignment vertical="center" wrapText="1"/>
    </xf>
    <xf numFmtId="0" fontId="50" fillId="0" borderId="258" xfId="0" applyFont="1" applyFill="1" applyBorder="1" applyAlignment="1" applyProtection="1">
      <alignment horizontal="center" vertical="center"/>
      <protection locked="0"/>
    </xf>
    <xf numFmtId="0" fontId="50" fillId="0" borderId="263" xfId="0" applyFont="1" applyFill="1" applyBorder="1" applyAlignment="1" applyProtection="1">
      <alignment horizontal="center" vertical="center" wrapText="1"/>
      <protection locked="0"/>
    </xf>
    <xf numFmtId="0" fontId="50" fillId="25" borderId="263" xfId="0" applyFont="1" applyFill="1" applyBorder="1" applyAlignment="1" applyProtection="1">
      <alignment horizontal="left" vertical="center" wrapText="1"/>
    </xf>
    <xf numFmtId="0" fontId="50" fillId="0" borderId="263" xfId="0" applyFont="1" applyFill="1" applyBorder="1" applyAlignment="1" applyProtection="1">
      <alignment horizontal="center" vertical="center"/>
      <protection locked="0"/>
    </xf>
    <xf numFmtId="0" fontId="50" fillId="25" borderId="263" xfId="0" applyFont="1" applyFill="1" applyBorder="1" applyAlignment="1" applyProtection="1">
      <alignment horizontal="center" vertical="center" wrapText="1"/>
    </xf>
    <xf numFmtId="0" fontId="50" fillId="0" borderId="263" xfId="0" applyFont="1" applyFill="1" applyBorder="1" applyAlignment="1" applyProtection="1">
      <alignment horizontal="left" vertical="top" wrapText="1"/>
      <protection locked="0"/>
    </xf>
    <xf numFmtId="0" fontId="50" fillId="25" borderId="263" xfId="0" applyFont="1" applyFill="1" applyBorder="1" applyAlignment="1" applyProtection="1">
      <alignment horizontal="center" vertical="center"/>
    </xf>
    <xf numFmtId="0" fontId="50" fillId="25" borderId="263" xfId="42" applyNumberFormat="1" applyFont="1" applyFill="1" applyBorder="1" applyAlignment="1" applyProtection="1">
      <alignment vertical="center" wrapText="1"/>
    </xf>
    <xf numFmtId="0" fontId="50" fillId="0" borderId="263" xfId="0" applyFont="1" applyFill="1" applyBorder="1" applyAlignment="1" applyProtection="1">
      <alignment horizontal="left" vertical="center" wrapText="1"/>
      <protection locked="0"/>
    </xf>
    <xf numFmtId="177" fontId="50" fillId="0" borderId="263" xfId="42" applyFont="1" applyFill="1" applyBorder="1" applyAlignment="1" applyProtection="1">
      <alignment horizontal="right" vertical="center" shrinkToFit="1"/>
    </xf>
    <xf numFmtId="0" fontId="50" fillId="0" borderId="263" xfId="42" applyNumberFormat="1" applyFont="1" applyFill="1" applyBorder="1" applyAlignment="1" applyProtection="1">
      <alignment vertical="center" wrapText="1"/>
      <protection locked="0"/>
    </xf>
    <xf numFmtId="0" fontId="20" fillId="25" borderId="320" xfId="0" applyFont="1" applyFill="1" applyBorder="1" applyAlignment="1" applyProtection="1">
      <alignment horizontal="center" vertical="center"/>
    </xf>
    <xf numFmtId="0" fontId="50" fillId="0" borderId="321" xfId="0" applyFont="1" applyFill="1" applyBorder="1" applyAlignment="1" applyProtection="1">
      <alignment horizontal="center" vertical="center" wrapText="1"/>
      <protection locked="0"/>
    </xf>
    <xf numFmtId="0" fontId="50" fillId="0" borderId="118" xfId="0" applyFont="1" applyFill="1" applyBorder="1" applyAlignment="1" applyProtection="1">
      <alignment horizontal="center" vertical="center"/>
      <protection locked="0"/>
    </xf>
    <xf numFmtId="0" fontId="50" fillId="0" borderId="76" xfId="0" applyFont="1" applyFill="1" applyBorder="1" applyAlignment="1" applyProtection="1">
      <alignment horizontal="center" vertical="center"/>
      <protection locked="0"/>
    </xf>
    <xf numFmtId="0" fontId="50" fillId="0" borderId="262" xfId="0" applyFont="1" applyFill="1" applyBorder="1" applyAlignment="1" applyProtection="1">
      <alignment horizontal="center" vertical="center"/>
      <protection locked="0"/>
    </xf>
    <xf numFmtId="0" fontId="50" fillId="0" borderId="17" xfId="0" applyFont="1" applyFill="1" applyBorder="1" applyAlignment="1" applyProtection="1">
      <alignment horizontal="center" vertical="center" wrapText="1"/>
      <protection locked="0"/>
    </xf>
    <xf numFmtId="0" fontId="50" fillId="25" borderId="17" xfId="0" applyFont="1" applyFill="1" applyBorder="1" applyAlignment="1" applyProtection="1">
      <alignment horizontal="left" vertical="center" wrapText="1"/>
    </xf>
    <xf numFmtId="177" fontId="50" fillId="25" borderId="17" xfId="42" applyFont="1" applyFill="1" applyBorder="1" applyAlignment="1" applyProtection="1">
      <alignment horizontal="right" vertical="center" shrinkToFit="1"/>
    </xf>
    <xf numFmtId="177" fontId="50" fillId="0" borderId="17" xfId="42" applyFont="1" applyFill="1" applyBorder="1" applyAlignment="1" applyProtection="1">
      <alignment horizontal="right" vertical="center" shrinkToFit="1"/>
      <protection locked="0"/>
    </xf>
    <xf numFmtId="177" fontId="50" fillId="25" borderId="17" xfId="42" applyFont="1" applyFill="1" applyBorder="1" applyAlignment="1" applyProtection="1">
      <alignment horizontal="right" vertical="center" shrinkToFit="1"/>
      <protection locked="0"/>
    </xf>
    <xf numFmtId="0" fontId="50" fillId="0" borderId="17" xfId="0" applyFont="1" applyFill="1" applyBorder="1" applyAlignment="1" applyProtection="1">
      <alignment horizontal="center" vertical="center"/>
      <protection locked="0"/>
    </xf>
    <xf numFmtId="0" fontId="50" fillId="0" borderId="322" xfId="0" applyFont="1" applyFill="1" applyBorder="1" applyAlignment="1" applyProtection="1">
      <alignment horizontal="center" vertical="center" wrapText="1"/>
      <protection locked="0"/>
    </xf>
    <xf numFmtId="0" fontId="58" fillId="34" borderId="323" xfId="0" applyFont="1" applyFill="1" applyBorder="1" applyAlignment="1" applyProtection="1">
      <alignment horizontal="center" vertical="center"/>
    </xf>
    <xf numFmtId="0" fontId="61" fillId="34" borderId="324" xfId="0" applyFont="1" applyFill="1" applyBorder="1" applyAlignment="1" applyProtection="1">
      <alignment horizontal="center" vertical="center" wrapText="1"/>
    </xf>
    <xf numFmtId="0" fontId="58" fillId="34" borderId="127" xfId="0" applyFont="1" applyFill="1" applyBorder="1" applyAlignment="1" applyProtection="1">
      <alignment horizontal="center" vertical="center"/>
    </xf>
    <xf numFmtId="0" fontId="61" fillId="34" borderId="325" xfId="0" applyFont="1" applyFill="1" applyBorder="1" applyAlignment="1" applyProtection="1">
      <alignment horizontal="center" vertical="center" wrapText="1"/>
    </xf>
    <xf numFmtId="0" fontId="50" fillId="0" borderId="17" xfId="42" applyNumberFormat="1" applyFont="1" applyFill="1" applyBorder="1" applyAlignment="1" applyProtection="1">
      <alignment horizontal="center" vertical="center" wrapText="1"/>
      <protection locked="0"/>
    </xf>
    <xf numFmtId="0" fontId="50" fillId="0" borderId="17" xfId="42" applyNumberFormat="1" applyFont="1" applyFill="1" applyBorder="1" applyAlignment="1" applyProtection="1">
      <alignment horizontal="left" vertical="center" wrapText="1"/>
      <protection locked="0"/>
    </xf>
    <xf numFmtId="0" fontId="20" fillId="25" borderId="326" xfId="0" applyFont="1" applyFill="1" applyBorder="1" applyAlignment="1" applyProtection="1">
      <alignment horizontal="center" vertical="center"/>
    </xf>
    <xf numFmtId="0" fontId="50" fillId="0" borderId="327" xfId="0" applyFont="1" applyFill="1" applyBorder="1" applyAlignment="1" applyProtection="1">
      <alignment horizontal="center" vertical="center" wrapText="1"/>
      <protection locked="0"/>
    </xf>
    <xf numFmtId="0" fontId="50" fillId="0" borderId="318" xfId="0" applyFont="1" applyFill="1" applyBorder="1" applyAlignment="1" applyProtection="1">
      <alignment horizontal="center" vertical="center"/>
      <protection locked="0"/>
    </xf>
    <xf numFmtId="0" fontId="50" fillId="0" borderId="328" xfId="0" applyFont="1" applyFill="1" applyBorder="1" applyAlignment="1" applyProtection="1">
      <alignment horizontal="center" vertical="center"/>
      <protection locked="0"/>
    </xf>
    <xf numFmtId="0" fontId="50" fillId="0" borderId="317" xfId="0" applyFont="1" applyFill="1" applyBorder="1" applyAlignment="1" applyProtection="1">
      <alignment horizontal="center" vertical="center" wrapText="1"/>
      <protection locked="0"/>
    </xf>
    <xf numFmtId="0" fontId="50" fillId="25" borderId="317" xfId="0" applyFont="1" applyFill="1" applyBorder="1" applyAlignment="1" applyProtection="1">
      <alignment horizontal="left" vertical="center" wrapText="1"/>
    </xf>
    <xf numFmtId="177" fontId="50" fillId="25" borderId="317" xfId="42" applyFont="1" applyFill="1" applyBorder="1" applyAlignment="1" applyProtection="1">
      <alignment horizontal="right" vertical="center" shrinkToFit="1"/>
    </xf>
    <xf numFmtId="177" fontId="50" fillId="0" borderId="317" xfId="42" applyFont="1" applyFill="1" applyBorder="1" applyAlignment="1" applyProtection="1">
      <alignment horizontal="right" vertical="center" shrinkToFit="1"/>
      <protection locked="0"/>
    </xf>
    <xf numFmtId="0" fontId="50" fillId="0" borderId="317" xfId="0" applyFont="1" applyFill="1" applyBorder="1" applyAlignment="1" applyProtection="1">
      <alignment horizontal="left" vertical="top" wrapText="1"/>
      <protection locked="0"/>
    </xf>
    <xf numFmtId="0" fontId="50" fillId="0" borderId="317" xfId="0" applyFont="1" applyFill="1" applyBorder="1" applyAlignment="1" applyProtection="1">
      <alignment horizontal="center" vertical="center"/>
      <protection locked="0"/>
    </xf>
    <xf numFmtId="0" fontId="50" fillId="0" borderId="317" xfId="42" applyNumberFormat="1" applyFont="1" applyFill="1" applyBorder="1" applyAlignment="1" applyProtection="1">
      <alignment vertical="center" wrapText="1"/>
      <protection locked="0"/>
    </xf>
    <xf numFmtId="0" fontId="50" fillId="0" borderId="317" xfId="0" applyFont="1" applyFill="1" applyBorder="1" applyAlignment="1" applyProtection="1">
      <alignment horizontal="left" vertical="center" wrapText="1"/>
      <protection locked="0"/>
    </xf>
    <xf numFmtId="0" fontId="50" fillId="0" borderId="329" xfId="0" applyFont="1" applyFill="1" applyBorder="1" applyAlignment="1" applyProtection="1">
      <alignment horizontal="center" vertical="center" wrapText="1"/>
      <protection locked="0"/>
    </xf>
    <xf numFmtId="0" fontId="20" fillId="25" borderId="330" xfId="0" applyFont="1" applyFill="1" applyBorder="1" applyAlignment="1" applyProtection="1">
      <alignment horizontal="center" vertical="center"/>
    </xf>
    <xf numFmtId="0" fontId="50" fillId="0" borderId="52" xfId="0" applyFont="1" applyFill="1" applyBorder="1" applyAlignment="1" applyProtection="1">
      <alignment horizontal="center" vertical="center" wrapText="1"/>
      <protection locked="0"/>
    </xf>
    <xf numFmtId="0" fontId="50" fillId="0" borderId="130" xfId="0" applyFont="1" applyFill="1" applyBorder="1" applyAlignment="1" applyProtection="1">
      <alignment horizontal="center" vertical="center" wrapText="1"/>
      <protection locked="0"/>
    </xf>
    <xf numFmtId="0" fontId="50" fillId="0" borderId="331" xfId="0" applyFont="1" applyFill="1" applyBorder="1" applyAlignment="1" applyProtection="1">
      <alignment horizontal="center" vertical="center"/>
      <protection locked="0"/>
    </xf>
    <xf numFmtId="0" fontId="51" fillId="0" borderId="48" xfId="0" applyFont="1" applyFill="1" applyBorder="1" applyAlignment="1" applyProtection="1">
      <alignment horizontal="center" vertical="center"/>
      <protection locked="0"/>
    </xf>
    <xf numFmtId="0" fontId="51" fillId="0" borderId="43" xfId="0" applyFont="1" applyFill="1" applyBorder="1" applyAlignment="1" applyProtection="1">
      <alignment horizontal="center" vertical="center" wrapText="1"/>
      <protection locked="0"/>
    </xf>
    <xf numFmtId="0" fontId="51" fillId="25" borderId="43" xfId="0" applyFont="1" applyFill="1" applyBorder="1" applyAlignment="1" applyProtection="1">
      <alignment horizontal="left" vertical="center" wrapText="1"/>
    </xf>
    <xf numFmtId="177" fontId="51" fillId="25" borderId="48" xfId="42" applyFont="1" applyFill="1" applyBorder="1" applyAlignment="1" applyProtection="1">
      <alignment horizontal="right" vertical="center" shrinkToFit="1"/>
    </xf>
    <xf numFmtId="177" fontId="51" fillId="25" borderId="191" xfId="42" applyFont="1" applyFill="1" applyBorder="1" applyAlignment="1" applyProtection="1">
      <alignment horizontal="right" vertical="center" shrinkToFit="1"/>
    </xf>
    <xf numFmtId="177" fontId="51" fillId="0" borderId="331" xfId="42" applyFont="1" applyFill="1" applyBorder="1" applyAlignment="1" applyProtection="1">
      <alignment horizontal="right" vertical="center" shrinkToFit="1"/>
      <protection locked="0"/>
    </xf>
    <xf numFmtId="177" fontId="51" fillId="25" borderId="43" xfId="42" applyFont="1" applyFill="1" applyBorder="1" applyAlignment="1" applyProtection="1">
      <alignment horizontal="right" vertical="center" shrinkToFit="1"/>
    </xf>
    <xf numFmtId="177" fontId="51" fillId="0" borderId="43" xfId="42" applyFont="1" applyFill="1" applyBorder="1" applyAlignment="1" applyProtection="1">
      <alignment horizontal="right" vertical="center" shrinkToFit="1"/>
      <protection locked="0"/>
    </xf>
    <xf numFmtId="177" fontId="51" fillId="25" borderId="43" xfId="42" applyFont="1" applyFill="1" applyBorder="1" applyAlignment="1" applyProtection="1">
      <alignment horizontal="right" vertical="center" shrinkToFit="1"/>
      <protection locked="0"/>
    </xf>
    <xf numFmtId="0" fontId="51" fillId="0" borderId="43" xfId="0" applyFont="1" applyFill="1" applyBorder="1" applyAlignment="1" applyProtection="1">
      <alignment horizontal="left" vertical="center" wrapText="1"/>
      <protection locked="0"/>
    </xf>
    <xf numFmtId="0" fontId="51" fillId="0" borderId="43" xfId="0" applyFont="1" applyFill="1" applyBorder="1" applyAlignment="1" applyProtection="1">
      <alignment horizontal="center" vertical="center"/>
      <protection locked="0"/>
    </xf>
    <xf numFmtId="0" fontId="50" fillId="0" borderId="43" xfId="0" applyFont="1" applyFill="1" applyBorder="1" applyAlignment="1" applyProtection="1">
      <alignment horizontal="center" vertical="center"/>
      <protection locked="0"/>
    </xf>
    <xf numFmtId="0" fontId="50" fillId="0" borderId="43" xfId="42" applyNumberFormat="1" applyFont="1" applyFill="1" applyBorder="1" applyAlignment="1" applyProtection="1">
      <alignment vertical="center" wrapText="1"/>
      <protection locked="0"/>
    </xf>
    <xf numFmtId="0" fontId="51" fillId="0" borderId="332" xfId="0" applyFont="1" applyFill="1" applyBorder="1" applyAlignment="1" applyProtection="1">
      <alignment horizontal="center" vertical="center" wrapText="1"/>
      <protection locked="0"/>
    </xf>
    <xf numFmtId="0" fontId="60" fillId="34" borderId="198" xfId="0" applyFont="1" applyFill="1" applyBorder="1" applyAlignment="1" applyProtection="1">
      <alignment horizontal="center" vertical="center" wrapText="1"/>
    </xf>
    <xf numFmtId="0" fontId="61" fillId="42" borderId="324" xfId="0" applyFont="1" applyFill="1" applyBorder="1" applyAlignment="1" applyProtection="1">
      <alignment horizontal="center" vertical="center" wrapText="1"/>
    </xf>
    <xf numFmtId="0" fontId="61" fillId="40" borderId="225" xfId="0" applyFont="1" applyFill="1" applyBorder="1" applyAlignment="1" applyProtection="1">
      <alignment horizontal="center" vertical="center" wrapText="1"/>
    </xf>
    <xf numFmtId="0" fontId="24" fillId="27" borderId="185" xfId="0" applyFont="1" applyFill="1" applyBorder="1" applyAlignment="1" applyProtection="1">
      <alignment horizontal="center" vertical="center" wrapText="1"/>
    </xf>
    <xf numFmtId="0" fontId="31" fillId="27" borderId="30" xfId="0" applyFont="1" applyFill="1" applyBorder="1" applyAlignment="1" applyProtection="1">
      <alignment horizontal="center" vertical="center" wrapText="1"/>
    </xf>
    <xf numFmtId="0" fontId="31" fillId="0" borderId="115" xfId="0" applyFont="1" applyFill="1" applyBorder="1" applyProtection="1">
      <alignment vertical="center"/>
    </xf>
    <xf numFmtId="177" fontId="31" fillId="27" borderId="258" xfId="0" applyNumberFormat="1" applyFont="1" applyFill="1" applyBorder="1" applyProtection="1">
      <alignment vertical="center"/>
    </xf>
    <xf numFmtId="0" fontId="31" fillId="0" borderId="268" xfId="0" applyFont="1" applyBorder="1" applyProtection="1">
      <alignment vertical="center"/>
    </xf>
    <xf numFmtId="0" fontId="59" fillId="0" borderId="29" xfId="0" applyFont="1" applyFill="1" applyBorder="1" applyAlignment="1" applyProtection="1">
      <alignment vertical="center" wrapText="1"/>
    </xf>
    <xf numFmtId="177" fontId="31" fillId="0" borderId="176" xfId="0" applyNumberFormat="1" applyFont="1" applyFill="1" applyBorder="1" applyAlignment="1" applyProtection="1">
      <alignment horizontal="right" vertical="center" wrapText="1"/>
      <protection locked="0"/>
    </xf>
    <xf numFmtId="0" fontId="0" fillId="27" borderId="222" xfId="0" applyFill="1" applyBorder="1" applyProtection="1">
      <alignment vertical="center"/>
    </xf>
    <xf numFmtId="0" fontId="0" fillId="37" borderId="60" xfId="0" applyFill="1" applyBorder="1" applyProtection="1">
      <alignment vertical="center"/>
    </xf>
    <xf numFmtId="0" fontId="0" fillId="37" borderId="60" xfId="0" applyFill="1" applyBorder="1" applyAlignment="1" applyProtection="1">
      <alignment horizontal="center" vertical="center"/>
    </xf>
    <xf numFmtId="0" fontId="0" fillId="37" borderId="173" xfId="0" applyFill="1" applyBorder="1" applyProtection="1">
      <alignment vertical="center"/>
    </xf>
    <xf numFmtId="0" fontId="0" fillId="37" borderId="173" xfId="0" applyFill="1" applyBorder="1" applyAlignment="1" applyProtection="1">
      <alignment horizontal="center" vertical="center"/>
    </xf>
    <xf numFmtId="0" fontId="31" fillId="0" borderId="22" xfId="0" applyFont="1" applyFill="1" applyBorder="1" applyAlignment="1" applyProtection="1">
      <alignment vertical="center"/>
    </xf>
    <xf numFmtId="0" fontId="0" fillId="40" borderId="173" xfId="0" applyFill="1" applyBorder="1" applyAlignment="1" applyProtection="1">
      <alignment horizontal="center" vertical="center"/>
    </xf>
    <xf numFmtId="0" fontId="0" fillId="0" borderId="333" xfId="0" applyBorder="1" applyProtection="1">
      <alignment vertical="center"/>
    </xf>
    <xf numFmtId="0" fontId="0" fillId="0" borderId="333" xfId="0" applyBorder="1" applyAlignment="1" applyProtection="1">
      <alignment horizontal="center" vertical="center"/>
    </xf>
    <xf numFmtId="0" fontId="0" fillId="27" borderId="333" xfId="0" applyFill="1" applyBorder="1" applyProtection="1">
      <alignment vertical="center"/>
    </xf>
    <xf numFmtId="0" fontId="0" fillId="27" borderId="333" xfId="0" applyFill="1" applyBorder="1" applyAlignment="1" applyProtection="1">
      <alignment horizontal="center" vertical="center"/>
    </xf>
    <xf numFmtId="0" fontId="0" fillId="37" borderId="221" xfId="0" applyFill="1" applyBorder="1" applyAlignment="1" applyProtection="1">
      <alignment vertical="center" wrapText="1"/>
    </xf>
    <xf numFmtId="0" fontId="0" fillId="37" borderId="221" xfId="0" applyFill="1" applyBorder="1" applyAlignment="1" applyProtection="1">
      <alignment horizontal="center" vertical="center"/>
    </xf>
    <xf numFmtId="0" fontId="0" fillId="37" borderId="60" xfId="0" applyFill="1" applyBorder="1" applyAlignment="1" applyProtection="1">
      <alignment vertical="center" wrapText="1"/>
    </xf>
    <xf numFmtId="0" fontId="0" fillId="27" borderId="334" xfId="0" applyFill="1" applyBorder="1" applyProtection="1">
      <alignment vertical="center"/>
    </xf>
    <xf numFmtId="0" fontId="0" fillId="38" borderId="60" xfId="0" applyFill="1" applyBorder="1" applyProtection="1">
      <alignment vertical="center"/>
    </xf>
    <xf numFmtId="0" fontId="0" fillId="38" borderId="221" xfId="0" applyFill="1" applyBorder="1" applyProtection="1">
      <alignment vertical="center"/>
    </xf>
    <xf numFmtId="0" fontId="0" fillId="35" borderId="0" xfId="0" applyFill="1" applyProtection="1">
      <alignment vertical="center"/>
    </xf>
    <xf numFmtId="0" fontId="0" fillId="35" borderId="333" xfId="0" applyFill="1" applyBorder="1" applyProtection="1">
      <alignment vertical="center"/>
    </xf>
    <xf numFmtId="0" fontId="0" fillId="35" borderId="221" xfId="0" applyFill="1" applyBorder="1" applyProtection="1">
      <alignment vertical="center"/>
    </xf>
    <xf numFmtId="0" fontId="0" fillId="35" borderId="60" xfId="0" applyFill="1" applyBorder="1" applyProtection="1">
      <alignment vertical="center"/>
    </xf>
    <xf numFmtId="0" fontId="0" fillId="38" borderId="60" xfId="0" applyFill="1" applyBorder="1" applyAlignment="1" applyProtection="1">
      <alignment horizontal="center" vertical="center"/>
    </xf>
    <xf numFmtId="0" fontId="0" fillId="38" borderId="221" xfId="0" applyFill="1" applyBorder="1" applyAlignment="1" applyProtection="1">
      <alignment horizontal="center" vertical="center"/>
    </xf>
    <xf numFmtId="0" fontId="0" fillId="35" borderId="60" xfId="0" applyFill="1" applyBorder="1" applyAlignment="1" applyProtection="1">
      <alignment horizontal="center" vertical="center"/>
    </xf>
    <xf numFmtId="0" fontId="0" fillId="35" borderId="333" xfId="0" applyFill="1" applyBorder="1" applyAlignment="1" applyProtection="1">
      <alignment horizontal="center" vertical="center"/>
    </xf>
    <xf numFmtId="0" fontId="0" fillId="35" borderId="221" xfId="0" applyFill="1" applyBorder="1" applyAlignment="1" applyProtection="1">
      <alignment horizontal="center" vertical="center"/>
    </xf>
    <xf numFmtId="0" fontId="0" fillId="0" borderId="0" xfId="0" applyBorder="1" applyAlignment="1" applyProtection="1">
      <alignment horizontal="right" vertical="center" wrapText="1"/>
    </xf>
    <xf numFmtId="0" fontId="0" fillId="34" borderId="60" xfId="0" applyFill="1" applyBorder="1" applyProtection="1">
      <alignment vertical="center"/>
    </xf>
    <xf numFmtId="0" fontId="0" fillId="34" borderId="221" xfId="0" applyFill="1" applyBorder="1" applyProtection="1">
      <alignment vertical="center"/>
    </xf>
    <xf numFmtId="0" fontId="0" fillId="34" borderId="60" xfId="0" applyFill="1" applyBorder="1" applyAlignment="1" applyProtection="1">
      <alignment horizontal="center" vertical="center" wrapText="1"/>
    </xf>
    <xf numFmtId="0" fontId="0" fillId="43" borderId="333" xfId="0" applyFill="1" applyBorder="1" applyAlignment="1" applyProtection="1">
      <alignment vertical="center" wrapText="1"/>
    </xf>
    <xf numFmtId="0" fontId="0" fillId="43" borderId="333" xfId="0" applyFill="1" applyBorder="1" applyAlignment="1" applyProtection="1">
      <alignment horizontal="center" vertical="center" wrapText="1"/>
    </xf>
    <xf numFmtId="0" fontId="0" fillId="37" borderId="0" xfId="0" applyFill="1" applyProtection="1">
      <alignment vertical="center"/>
    </xf>
    <xf numFmtId="0" fontId="0" fillId="38" borderId="0" xfId="0" applyFill="1" applyProtection="1">
      <alignment vertical="center"/>
    </xf>
    <xf numFmtId="0" fontId="0" fillId="34" borderId="0" xfId="0" applyFill="1" applyProtection="1">
      <alignment vertical="center"/>
    </xf>
    <xf numFmtId="0" fontId="0" fillId="43" borderId="0" xfId="0" applyFill="1" applyProtection="1">
      <alignment vertical="center"/>
    </xf>
    <xf numFmtId="0" fontId="0" fillId="27" borderId="0" xfId="0" applyFill="1" applyProtection="1">
      <alignment vertical="center"/>
    </xf>
    <xf numFmtId="0" fontId="63" fillId="0" borderId="0" xfId="0" applyFont="1" applyProtection="1">
      <alignment vertical="center"/>
    </xf>
    <xf numFmtId="0" fontId="64" fillId="0" borderId="0" xfId="0" applyFont="1" applyProtection="1">
      <alignment vertical="center"/>
    </xf>
    <xf numFmtId="0" fontId="0" fillId="40" borderId="60" xfId="0" applyFill="1" applyBorder="1" applyProtection="1">
      <alignment vertical="center"/>
    </xf>
    <xf numFmtId="0" fontId="0" fillId="40" borderId="60" xfId="0" applyFill="1" applyBorder="1" applyAlignment="1" applyProtection="1">
      <alignment horizontal="center" vertical="center"/>
    </xf>
    <xf numFmtId="0" fontId="0" fillId="40" borderId="173" xfId="0" applyFill="1" applyBorder="1" applyProtection="1">
      <alignment vertical="center"/>
    </xf>
    <xf numFmtId="0" fontId="0" fillId="40" borderId="221" xfId="0" applyFill="1" applyBorder="1" applyAlignment="1" applyProtection="1">
      <alignment vertical="center" wrapText="1"/>
    </xf>
    <xf numFmtId="0" fontId="0" fillId="40" borderId="221" xfId="0" applyFill="1" applyBorder="1" applyAlignment="1" applyProtection="1">
      <alignment horizontal="center" vertical="center"/>
    </xf>
    <xf numFmtId="0" fontId="0" fillId="40" borderId="60" xfId="0" applyFill="1" applyBorder="1" applyAlignment="1" applyProtection="1">
      <alignment vertical="center" wrapText="1"/>
    </xf>
    <xf numFmtId="0" fontId="0" fillId="36" borderId="60" xfId="0" applyFill="1" applyBorder="1" applyProtection="1">
      <alignment vertical="center"/>
    </xf>
    <xf numFmtId="0" fontId="0" fillId="36" borderId="60" xfId="0" applyFill="1" applyBorder="1" applyAlignment="1" applyProtection="1">
      <alignment horizontal="center" vertical="center"/>
    </xf>
    <xf numFmtId="0" fontId="0" fillId="36" borderId="221" xfId="0" applyFill="1" applyBorder="1" applyProtection="1">
      <alignment vertical="center"/>
    </xf>
    <xf numFmtId="0" fontId="0" fillId="36" borderId="221" xfId="0" applyFill="1" applyBorder="1" applyAlignment="1" applyProtection="1">
      <alignment horizontal="center" vertical="center"/>
    </xf>
    <xf numFmtId="0" fontId="0" fillId="38" borderId="334" xfId="0" applyFill="1" applyBorder="1" applyProtection="1">
      <alignment vertical="center"/>
    </xf>
    <xf numFmtId="0" fontId="0" fillId="38" borderId="334" xfId="0" applyFill="1" applyBorder="1" applyAlignment="1" applyProtection="1">
      <alignment horizontal="center" vertical="center"/>
    </xf>
    <xf numFmtId="0" fontId="0" fillId="36" borderId="334" xfId="0" applyFill="1" applyBorder="1" applyProtection="1">
      <alignment vertical="center"/>
    </xf>
    <xf numFmtId="0" fontId="0" fillId="36" borderId="334" xfId="0" applyFill="1" applyBorder="1" applyAlignment="1" applyProtection="1">
      <alignment horizontal="center" vertical="center"/>
    </xf>
    <xf numFmtId="0" fontId="0" fillId="39" borderId="60" xfId="0" applyFill="1" applyBorder="1" applyAlignment="1" applyProtection="1">
      <alignment vertical="center" wrapText="1"/>
    </xf>
    <xf numFmtId="0" fontId="0" fillId="39" borderId="60" xfId="0" applyFill="1" applyBorder="1" applyAlignment="1" applyProtection="1">
      <alignment horizontal="center" vertical="center"/>
    </xf>
    <xf numFmtId="0" fontId="0" fillId="41" borderId="60" xfId="0" applyFill="1" applyBorder="1" applyProtection="1">
      <alignment vertical="center"/>
    </xf>
    <xf numFmtId="0" fontId="0" fillId="44" borderId="60" xfId="0" applyFill="1" applyBorder="1" applyProtection="1">
      <alignment vertical="center"/>
    </xf>
    <xf numFmtId="0" fontId="0" fillId="44" borderId="221" xfId="0" applyFill="1" applyBorder="1" applyProtection="1">
      <alignment vertical="center"/>
    </xf>
    <xf numFmtId="0" fontId="0" fillId="44" borderId="60" xfId="0" applyFill="1" applyBorder="1" applyAlignment="1" applyProtection="1">
      <alignment horizontal="center" vertical="center" wrapText="1"/>
    </xf>
    <xf numFmtId="0" fontId="0" fillId="41" borderId="60" xfId="0" applyFill="1" applyBorder="1" applyAlignment="1" applyProtection="1">
      <alignment horizontal="center" vertical="center"/>
    </xf>
    <xf numFmtId="0" fontId="0" fillId="44" borderId="60" xfId="0" applyFill="1" applyBorder="1" applyAlignment="1" applyProtection="1">
      <alignment horizontal="center" vertical="center"/>
    </xf>
    <xf numFmtId="0" fontId="0" fillId="40" borderId="333" xfId="0" applyFill="1" applyBorder="1" applyProtection="1">
      <alignment vertical="center"/>
    </xf>
    <xf numFmtId="0" fontId="63" fillId="0" borderId="333" xfId="0" applyFont="1" applyBorder="1" applyAlignment="1" applyProtection="1">
      <alignment horizontal="center" vertical="center"/>
    </xf>
    <xf numFmtId="0" fontId="64" fillId="0" borderId="333" xfId="0" applyFont="1" applyBorder="1" applyAlignment="1" applyProtection="1">
      <alignment horizontal="center" vertical="center"/>
    </xf>
    <xf numFmtId="0" fontId="0" fillId="38" borderId="333" xfId="0" applyFill="1" applyBorder="1" applyProtection="1">
      <alignment vertical="center"/>
    </xf>
    <xf numFmtId="0" fontId="0" fillId="39" borderId="333" xfId="0" applyFill="1" applyBorder="1" applyProtection="1">
      <alignment vertical="center"/>
    </xf>
    <xf numFmtId="0" fontId="63" fillId="36" borderId="333" xfId="0" applyFont="1" applyFill="1" applyBorder="1" applyAlignment="1" applyProtection="1">
      <alignment vertical="center" wrapText="1"/>
    </xf>
    <xf numFmtId="0" fontId="0" fillId="41" borderId="333" xfId="0" applyFill="1" applyBorder="1" applyAlignment="1" applyProtection="1">
      <alignment vertical="center" wrapText="1"/>
    </xf>
    <xf numFmtId="0" fontId="0" fillId="35" borderId="333" xfId="0" applyFill="1" applyBorder="1" applyAlignment="1" applyProtection="1">
      <alignment vertical="center" wrapText="1"/>
    </xf>
    <xf numFmtId="0" fontId="0" fillId="44" borderId="333" xfId="0" applyFill="1" applyBorder="1" applyAlignment="1" applyProtection="1">
      <alignment vertical="center" wrapText="1"/>
    </xf>
    <xf numFmtId="0" fontId="0" fillId="45" borderId="333" xfId="0" applyFill="1" applyBorder="1" applyProtection="1">
      <alignment vertical="center"/>
    </xf>
    <xf numFmtId="0" fontId="31" fillId="25" borderId="22" xfId="0" applyFont="1" applyFill="1" applyBorder="1" applyAlignment="1" applyProtection="1">
      <alignment vertical="center" wrapText="1"/>
    </xf>
    <xf numFmtId="0" fontId="31" fillId="25" borderId="0" xfId="0" applyFont="1" applyFill="1" applyBorder="1" applyAlignment="1" applyProtection="1">
      <alignment vertical="center" wrapText="1"/>
    </xf>
    <xf numFmtId="0" fontId="31" fillId="25" borderId="115" xfId="0" applyFont="1" applyFill="1" applyBorder="1" applyAlignment="1" applyProtection="1">
      <alignment vertical="center" wrapText="1"/>
    </xf>
    <xf numFmtId="0" fontId="31" fillId="25" borderId="116" xfId="0" applyFont="1" applyFill="1" applyBorder="1" applyAlignment="1" applyProtection="1">
      <alignment vertical="center" wrapText="1"/>
    </xf>
    <xf numFmtId="0" fontId="31" fillId="25" borderId="118" xfId="0" applyFont="1" applyFill="1" applyBorder="1" applyAlignment="1" applyProtection="1">
      <alignment vertical="center" wrapText="1"/>
    </xf>
    <xf numFmtId="0" fontId="31" fillId="25" borderId="117" xfId="0" applyFont="1" applyFill="1" applyBorder="1" applyAlignment="1" applyProtection="1">
      <alignment vertical="center" wrapText="1"/>
    </xf>
    <xf numFmtId="0" fontId="31" fillId="37" borderId="259" xfId="0" applyFont="1" applyFill="1" applyBorder="1" applyAlignment="1" applyProtection="1">
      <alignment vertical="center" wrapText="1"/>
    </xf>
    <xf numFmtId="0" fontId="31" fillId="37" borderId="22" xfId="0" applyFont="1" applyFill="1" applyBorder="1" applyAlignment="1" applyProtection="1">
      <alignment vertical="center" wrapText="1"/>
    </xf>
    <xf numFmtId="0" fontId="20" fillId="32" borderId="307" xfId="0" applyNumberFormat="1" applyFont="1" applyFill="1" applyBorder="1" applyAlignment="1" applyProtection="1">
      <alignment horizontal="center" vertical="center"/>
    </xf>
    <xf numFmtId="0" fontId="20" fillId="25" borderId="18" xfId="0" applyNumberFormat="1" applyFont="1" applyFill="1" applyBorder="1" applyAlignment="1" applyProtection="1">
      <alignment horizontal="center" vertical="center"/>
    </xf>
    <xf numFmtId="0" fontId="0" fillId="25" borderId="64" xfId="0" applyFont="1" applyFill="1" applyBorder="1" applyAlignment="1" applyProtection="1">
      <alignment horizontal="center" vertical="center"/>
    </xf>
    <xf numFmtId="0" fontId="0" fillId="25" borderId="63" xfId="0" applyFont="1" applyFill="1" applyBorder="1" applyAlignment="1" applyProtection="1">
      <alignment horizontal="center" vertical="center"/>
    </xf>
    <xf numFmtId="0" fontId="32" fillId="25" borderId="64" xfId="0" applyFont="1" applyFill="1" applyBorder="1" applyAlignment="1" applyProtection="1">
      <alignment horizontal="center" vertical="center"/>
    </xf>
    <xf numFmtId="0" fontId="32" fillId="25" borderId="233" xfId="0" applyFont="1" applyFill="1" applyBorder="1" applyAlignment="1" applyProtection="1">
      <alignment horizontal="center" vertical="center"/>
    </xf>
    <xf numFmtId="0" fontId="32" fillId="25" borderId="338" xfId="0" applyFont="1" applyFill="1" applyBorder="1" applyAlignment="1" applyProtection="1">
      <alignment horizontal="center" vertical="center"/>
    </xf>
    <xf numFmtId="0" fontId="32" fillId="25" borderId="337" xfId="0" applyFont="1" applyFill="1" applyBorder="1" applyAlignment="1" applyProtection="1">
      <alignment horizontal="center" vertical="center"/>
    </xf>
    <xf numFmtId="0" fontId="32" fillId="0" borderId="339" xfId="0" applyFont="1" applyBorder="1">
      <alignment vertical="center"/>
    </xf>
    <xf numFmtId="0" fontId="32" fillId="25" borderId="336" xfId="0" applyFont="1" applyFill="1" applyBorder="1" applyAlignment="1">
      <alignment horizontal="center" vertical="center"/>
    </xf>
    <xf numFmtId="0" fontId="20" fillId="0" borderId="225" xfId="0" applyFont="1" applyBorder="1">
      <alignment vertical="center"/>
    </xf>
    <xf numFmtId="0" fontId="20" fillId="0" borderId="41" xfId="0" applyFont="1" applyBorder="1">
      <alignment vertical="center"/>
    </xf>
    <xf numFmtId="0" fontId="20" fillId="32" borderId="294" xfId="0" applyNumberFormat="1" applyFont="1" applyFill="1" applyBorder="1" applyAlignment="1" applyProtection="1">
      <alignment horizontal="center" vertical="center"/>
    </xf>
    <xf numFmtId="0" fontId="20" fillId="32" borderId="18" xfId="0" applyNumberFormat="1" applyFont="1" applyFill="1" applyBorder="1" applyAlignment="1" applyProtection="1">
      <alignment horizontal="center" vertical="center"/>
    </xf>
    <xf numFmtId="0" fontId="20" fillId="46" borderId="293" xfId="0" applyNumberFormat="1" applyFont="1" applyFill="1" applyBorder="1" applyAlignment="1" applyProtection="1">
      <alignment horizontal="center" vertical="center"/>
    </xf>
    <xf numFmtId="0" fontId="61" fillId="42" borderId="197" xfId="0" applyFont="1" applyFill="1" applyBorder="1" applyAlignment="1" applyProtection="1">
      <alignment horizontal="center" vertical="center" wrapText="1"/>
    </xf>
    <xf numFmtId="0" fontId="36" fillId="31" borderId="333" xfId="0" applyFont="1" applyFill="1" applyBorder="1" applyAlignment="1" applyProtection="1">
      <alignment horizontal="center" vertical="center" wrapText="1"/>
    </xf>
    <xf numFmtId="0" fontId="50" fillId="0" borderId="314" xfId="0" applyFont="1" applyFill="1" applyBorder="1" applyAlignment="1" applyProtection="1">
      <alignment horizontal="center" vertical="center" wrapText="1"/>
      <protection locked="0"/>
    </xf>
    <xf numFmtId="0" fontId="50" fillId="25" borderId="177" xfId="0" applyFont="1" applyFill="1" applyBorder="1" applyAlignment="1" applyProtection="1">
      <alignment horizontal="center" vertical="center" wrapText="1"/>
    </xf>
    <xf numFmtId="0" fontId="50" fillId="25" borderId="258" xfId="0" applyFont="1" applyFill="1" applyBorder="1" applyAlignment="1" applyProtection="1">
      <alignment horizontal="center" vertical="center" wrapText="1"/>
    </xf>
    <xf numFmtId="0" fontId="50" fillId="25" borderId="205" xfId="0" applyFont="1" applyFill="1" applyBorder="1" applyAlignment="1" applyProtection="1">
      <alignment horizontal="left" vertical="center" wrapText="1"/>
      <protection locked="0"/>
    </xf>
    <xf numFmtId="0" fontId="50" fillId="25" borderId="177" xfId="0" applyFont="1" applyFill="1" applyBorder="1" applyAlignment="1" applyProtection="1">
      <alignment horizontal="center" vertical="center" wrapText="1"/>
      <protection locked="0"/>
    </xf>
    <xf numFmtId="0" fontId="50" fillId="25" borderId="263" xfId="0" applyFont="1" applyFill="1" applyBorder="1" applyAlignment="1" applyProtection="1">
      <alignment horizontal="left" vertical="center" wrapText="1"/>
      <protection locked="0"/>
    </xf>
    <xf numFmtId="0" fontId="50" fillId="25" borderId="217" xfId="0" applyFont="1" applyFill="1" applyBorder="1" applyAlignment="1" applyProtection="1">
      <alignment horizontal="center" vertical="center" wrapText="1"/>
      <protection locked="0"/>
    </xf>
    <xf numFmtId="0" fontId="50" fillId="25" borderId="217" xfId="0" applyFont="1" applyFill="1" applyBorder="1" applyAlignment="1" applyProtection="1">
      <alignment horizontal="left" vertical="center" wrapText="1"/>
      <protection locked="0"/>
    </xf>
    <xf numFmtId="0" fontId="50" fillId="25" borderId="317" xfId="0" applyFont="1" applyFill="1" applyBorder="1" applyAlignment="1" applyProtection="1">
      <alignment horizontal="left" vertical="center" wrapText="1"/>
      <protection locked="0"/>
    </xf>
    <xf numFmtId="0" fontId="50" fillId="25" borderId="328" xfId="0" applyFont="1" applyFill="1" applyBorder="1" applyAlignment="1" applyProtection="1">
      <alignment horizontal="left" vertical="center" wrapText="1"/>
      <protection locked="0"/>
    </xf>
    <xf numFmtId="0" fontId="50" fillId="25" borderId="17" xfId="0" applyFont="1" applyFill="1" applyBorder="1" applyAlignment="1" applyProtection="1">
      <alignment horizontal="center" vertical="center" wrapText="1"/>
      <protection locked="0"/>
    </xf>
    <xf numFmtId="0" fontId="50" fillId="25" borderId="262" xfId="0" applyFont="1" applyFill="1" applyBorder="1" applyAlignment="1" applyProtection="1">
      <alignment horizontal="center" vertical="center" wrapText="1"/>
      <protection locked="0"/>
    </xf>
    <xf numFmtId="0" fontId="51" fillId="25" borderId="43" xfId="0" applyFont="1" applyFill="1" applyBorder="1" applyAlignment="1" applyProtection="1">
      <alignment horizontal="left" vertical="center" wrapText="1"/>
      <protection locked="0"/>
    </xf>
    <xf numFmtId="0" fontId="51" fillId="25" borderId="48" xfId="0" applyFont="1" applyFill="1" applyBorder="1" applyAlignment="1" applyProtection="1">
      <alignment horizontal="center" vertical="center" wrapText="1"/>
      <protection locked="0"/>
    </xf>
    <xf numFmtId="0" fontId="51" fillId="25" borderId="16" xfId="0" applyFont="1" applyFill="1" applyBorder="1" applyAlignment="1" applyProtection="1">
      <alignment horizontal="left" vertical="center" wrapText="1"/>
      <protection locked="0"/>
    </xf>
    <xf numFmtId="0" fontId="51" fillId="25" borderId="161" xfId="0" applyFont="1" applyFill="1" applyBorder="1" applyAlignment="1" applyProtection="1">
      <alignment horizontal="left" vertical="center" wrapText="1"/>
      <protection locked="0"/>
    </xf>
    <xf numFmtId="0" fontId="50" fillId="25" borderId="16" xfId="0" applyFont="1" applyFill="1" applyBorder="1" applyAlignment="1" applyProtection="1">
      <alignment horizontal="left" vertical="center" wrapText="1"/>
      <protection locked="0"/>
    </xf>
    <xf numFmtId="0" fontId="50" fillId="25" borderId="161" xfId="0" applyFont="1" applyFill="1" applyBorder="1" applyAlignment="1" applyProtection="1">
      <alignment horizontal="left" vertical="center" wrapText="1"/>
      <protection locked="0"/>
    </xf>
    <xf numFmtId="0" fontId="50" fillId="25" borderId="78" xfId="0" applyFont="1" applyFill="1" applyBorder="1" applyAlignment="1" applyProtection="1">
      <alignment horizontal="left" vertical="center" wrapText="1"/>
      <protection locked="0"/>
    </xf>
    <xf numFmtId="0" fontId="50" fillId="25" borderId="224" xfId="0" applyFont="1" applyFill="1" applyBorder="1" applyAlignment="1" applyProtection="1">
      <alignment horizontal="left" vertical="center" wrapText="1"/>
      <protection locked="0"/>
    </xf>
    <xf numFmtId="0" fontId="50" fillId="25" borderId="18" xfId="0" applyFont="1" applyFill="1" applyBorder="1" applyAlignment="1" applyProtection="1">
      <alignment horizontal="left" vertical="center" wrapText="1"/>
      <protection locked="0"/>
    </xf>
    <xf numFmtId="0" fontId="50" fillId="25" borderId="25" xfId="0" applyFont="1" applyFill="1" applyBorder="1" applyAlignment="1" applyProtection="1">
      <alignment horizontal="left" vertical="center" wrapText="1"/>
      <protection locked="0"/>
    </xf>
    <xf numFmtId="0" fontId="20" fillId="25" borderId="287" xfId="0" applyFont="1" applyFill="1" applyBorder="1" applyAlignment="1" applyProtection="1">
      <alignment horizontal="left" vertical="center" wrapText="1"/>
      <protection locked="0"/>
    </xf>
    <xf numFmtId="0" fontId="31" fillId="27" borderId="88" xfId="0" applyFont="1" applyFill="1" applyBorder="1" applyAlignment="1" applyProtection="1">
      <alignment horizontal="left" vertical="center" wrapText="1"/>
    </xf>
    <xf numFmtId="177" fontId="31" fillId="0" borderId="176" xfId="0" applyNumberFormat="1" applyFont="1" applyFill="1" applyBorder="1" applyProtection="1">
      <alignment vertical="center"/>
      <protection locked="0"/>
    </xf>
    <xf numFmtId="0" fontId="24" fillId="27" borderId="20" xfId="0" applyFont="1" applyFill="1" applyBorder="1" applyProtection="1">
      <alignment vertical="center"/>
    </xf>
    <xf numFmtId="177" fontId="24" fillId="0" borderId="333" xfId="0" applyNumberFormat="1" applyFont="1" applyFill="1" applyBorder="1" applyProtection="1">
      <alignment vertical="center"/>
      <protection locked="0"/>
    </xf>
    <xf numFmtId="0" fontId="31" fillId="27" borderId="281" xfId="0" applyFont="1" applyFill="1" applyBorder="1" applyAlignment="1" applyProtection="1">
      <alignment horizontal="center" vertical="center"/>
    </xf>
    <xf numFmtId="177" fontId="24" fillId="27" borderId="282" xfId="0" applyNumberFormat="1" applyFont="1" applyFill="1" applyBorder="1" applyProtection="1">
      <alignment vertical="center"/>
    </xf>
    <xf numFmtId="0" fontId="31" fillId="27" borderId="200" xfId="0" applyFont="1" applyFill="1" applyBorder="1" applyAlignment="1" applyProtection="1">
      <alignment horizontal="left" vertical="center" wrapText="1"/>
    </xf>
    <xf numFmtId="0" fontId="31" fillId="0" borderId="221" xfId="0" applyFont="1" applyFill="1" applyBorder="1" applyProtection="1">
      <alignment vertical="center"/>
      <protection locked="0"/>
    </xf>
    <xf numFmtId="0" fontId="31" fillId="27" borderId="201" xfId="0" applyFont="1" applyFill="1" applyBorder="1" applyProtection="1">
      <alignment vertical="center"/>
    </xf>
    <xf numFmtId="0" fontId="0" fillId="38" borderId="221" xfId="0" applyFill="1" applyBorder="1" applyAlignment="1" applyProtection="1">
      <alignment vertical="center" wrapText="1"/>
    </xf>
    <xf numFmtId="0" fontId="20" fillId="46" borderId="304" xfId="0" applyNumberFormat="1" applyFont="1" applyFill="1" applyBorder="1" applyAlignment="1" applyProtection="1">
      <alignment horizontal="center" vertical="center"/>
    </xf>
    <xf numFmtId="0" fontId="20" fillId="33" borderId="303" xfId="0" applyNumberFormat="1" applyFont="1" applyFill="1" applyBorder="1" applyAlignment="1" applyProtection="1">
      <alignment horizontal="center" vertical="center"/>
    </xf>
    <xf numFmtId="0" fontId="24" fillId="25" borderId="41" xfId="0" applyFont="1" applyFill="1" applyBorder="1" applyAlignment="1" applyProtection="1">
      <alignment vertical="center" textRotation="255"/>
    </xf>
    <xf numFmtId="0" fontId="50" fillId="0" borderId="17" xfId="0" applyFont="1" applyFill="1" applyBorder="1" applyAlignment="1" applyProtection="1">
      <alignment horizontal="left" vertical="top" wrapText="1"/>
      <protection locked="0"/>
    </xf>
    <xf numFmtId="0" fontId="0" fillId="0" borderId="0" xfId="0" applyFont="1" applyBorder="1" applyProtection="1">
      <alignment vertical="center"/>
    </xf>
    <xf numFmtId="0" fontId="0" fillId="26" borderId="0" xfId="0" applyFill="1">
      <alignment vertical="center"/>
    </xf>
    <xf numFmtId="0" fontId="0" fillId="26" borderId="0" xfId="0" applyFill="1" applyBorder="1">
      <alignment vertical="center"/>
    </xf>
    <xf numFmtId="0" fontId="20" fillId="27" borderId="125" xfId="0" applyFont="1" applyFill="1" applyBorder="1" applyAlignment="1" applyProtection="1">
      <alignment vertical="center" wrapText="1"/>
    </xf>
    <xf numFmtId="0" fontId="20" fillId="27" borderId="127" xfId="0" applyFont="1" applyFill="1" applyBorder="1" applyAlignment="1" applyProtection="1">
      <alignment vertical="center" wrapText="1"/>
    </xf>
    <xf numFmtId="0" fontId="20" fillId="27" borderId="129" xfId="0" applyFont="1" applyFill="1" applyBorder="1" applyAlignment="1" applyProtection="1">
      <alignment vertical="center" wrapText="1"/>
    </xf>
    <xf numFmtId="0" fontId="20" fillId="32" borderId="125" xfId="0" applyFont="1" applyFill="1" applyBorder="1" applyAlignment="1" applyProtection="1">
      <alignment vertical="center" wrapText="1"/>
    </xf>
    <xf numFmtId="0" fontId="29" fillId="32" borderId="126" xfId="0" applyFont="1" applyFill="1" applyBorder="1" applyAlignment="1" applyProtection="1">
      <alignment vertical="center" wrapText="1"/>
    </xf>
    <xf numFmtId="0" fontId="29" fillId="32" borderId="128" xfId="0" applyFont="1" applyFill="1" applyBorder="1" applyAlignment="1" applyProtection="1">
      <alignment vertical="center" wrapText="1"/>
    </xf>
    <xf numFmtId="0" fontId="20" fillId="32" borderId="114" xfId="0" applyFont="1" applyFill="1" applyBorder="1" applyAlignment="1" applyProtection="1">
      <alignment vertical="center" wrapText="1"/>
    </xf>
    <xf numFmtId="0" fontId="29" fillId="32" borderId="132" xfId="0" applyFont="1" applyFill="1" applyBorder="1" applyAlignment="1" applyProtection="1">
      <alignment vertical="center" wrapText="1"/>
    </xf>
    <xf numFmtId="0" fontId="29" fillId="32" borderId="133" xfId="0" applyFont="1" applyFill="1" applyBorder="1" applyAlignment="1" applyProtection="1">
      <alignment vertical="center" wrapText="1"/>
    </xf>
    <xf numFmtId="0" fontId="20" fillId="32" borderId="127" xfId="0" applyFont="1" applyFill="1" applyBorder="1" applyAlignment="1" applyProtection="1">
      <alignment vertical="center" wrapText="1"/>
    </xf>
    <xf numFmtId="0" fontId="20" fillId="32" borderId="129" xfId="0" applyFont="1" applyFill="1" applyBorder="1" applyAlignment="1" applyProtection="1">
      <alignment vertical="center" wrapText="1"/>
    </xf>
    <xf numFmtId="0" fontId="20" fillId="32" borderId="114" xfId="0" applyFont="1" applyFill="1" applyBorder="1" applyAlignment="1" applyProtection="1">
      <alignment horizontal="center" vertical="center" wrapText="1"/>
    </xf>
    <xf numFmtId="0" fontId="29" fillId="32" borderId="115" xfId="0" applyFont="1" applyFill="1" applyBorder="1" applyAlignment="1" applyProtection="1">
      <alignment horizontal="center" vertical="center" wrapText="1"/>
    </xf>
    <xf numFmtId="0" fontId="29" fillId="32" borderId="117" xfId="0" applyFont="1" applyFill="1" applyBorder="1" applyAlignment="1" applyProtection="1">
      <alignment horizontal="center" vertical="center" wrapText="1"/>
    </xf>
    <xf numFmtId="0" fontId="20" fillId="32" borderId="125" xfId="0" applyFont="1" applyFill="1" applyBorder="1" applyAlignment="1" applyProtection="1">
      <alignment horizontal="center" vertical="center" wrapText="1"/>
    </xf>
    <xf numFmtId="0" fontId="29" fillId="32" borderId="127" xfId="0" applyFont="1" applyFill="1" applyBorder="1" applyAlignment="1" applyProtection="1">
      <alignment horizontal="center" vertical="center" wrapText="1"/>
    </xf>
    <xf numFmtId="0" fontId="29" fillId="32" borderId="129" xfId="0" applyFont="1" applyFill="1" applyBorder="1" applyAlignment="1" applyProtection="1">
      <alignment horizontal="center" vertical="center" wrapText="1"/>
    </xf>
    <xf numFmtId="0" fontId="20" fillId="32" borderId="126" xfId="0" applyFont="1" applyFill="1" applyBorder="1" applyAlignment="1" applyProtection="1">
      <alignment vertical="center" wrapText="1"/>
    </xf>
    <xf numFmtId="0" fontId="20" fillId="32" borderId="128" xfId="0" applyFont="1" applyFill="1" applyBorder="1" applyAlignment="1" applyProtection="1">
      <alignment vertical="center" wrapText="1"/>
    </xf>
    <xf numFmtId="0" fontId="20" fillId="27" borderId="126" xfId="0" applyFont="1" applyFill="1" applyBorder="1" applyAlignment="1" applyProtection="1">
      <alignment vertical="center" wrapText="1"/>
    </xf>
    <xf numFmtId="0" fontId="20" fillId="27" borderId="128" xfId="0" applyFont="1" applyFill="1" applyBorder="1" applyAlignment="1" applyProtection="1">
      <alignment vertical="center" wrapText="1"/>
    </xf>
    <xf numFmtId="0" fontId="24" fillId="27" borderId="125" xfId="0" applyFont="1" applyFill="1" applyBorder="1" applyAlignment="1" applyProtection="1">
      <alignment vertical="center" wrapText="1"/>
    </xf>
    <xf numFmtId="0" fontId="24" fillId="27" borderId="127" xfId="0" applyFont="1" applyFill="1" applyBorder="1" applyAlignment="1" applyProtection="1">
      <alignment vertical="center" wrapText="1"/>
    </xf>
    <xf numFmtId="0" fontId="24" fillId="27" borderId="129" xfId="0" applyFont="1" applyFill="1" applyBorder="1" applyAlignment="1" applyProtection="1">
      <alignment vertical="center" wrapText="1"/>
    </xf>
    <xf numFmtId="0" fontId="20" fillId="0" borderId="125" xfId="0" applyFont="1" applyBorder="1" applyAlignment="1">
      <alignment horizontal="center" vertical="center" wrapText="1"/>
    </xf>
    <xf numFmtId="0" fontId="20" fillId="0" borderId="127" xfId="0" applyFont="1" applyBorder="1" applyAlignment="1">
      <alignment horizontal="center" vertical="center" wrapText="1"/>
    </xf>
    <xf numFmtId="0" fontId="20" fillId="0" borderId="129" xfId="0" applyFont="1" applyBorder="1" applyAlignment="1">
      <alignment horizontal="center" vertical="center" wrapText="1"/>
    </xf>
    <xf numFmtId="177" fontId="24" fillId="0" borderId="252" xfId="0" applyNumberFormat="1" applyFont="1" applyBorder="1" applyAlignment="1" applyProtection="1">
      <alignment horizontal="right" vertical="center"/>
      <protection locked="0"/>
    </xf>
    <xf numFmtId="177" fontId="24" fillId="0" borderId="248" xfId="0" applyNumberFormat="1" applyFont="1" applyBorder="1" applyAlignment="1" applyProtection="1">
      <alignment horizontal="right" vertical="center"/>
      <protection locked="0"/>
    </xf>
    <xf numFmtId="177" fontId="24" fillId="0" borderId="253" xfId="0" applyNumberFormat="1" applyFont="1" applyBorder="1" applyAlignment="1" applyProtection="1">
      <alignment horizontal="right" vertical="center"/>
      <protection locked="0"/>
    </xf>
    <xf numFmtId="177" fontId="24" fillId="0" borderId="243" xfId="0" applyNumberFormat="1" applyFont="1" applyFill="1" applyBorder="1" applyAlignment="1" applyProtection="1">
      <alignment horizontal="center" vertical="center"/>
      <protection locked="0"/>
    </xf>
    <xf numFmtId="177" fontId="24" fillId="0" borderId="98" xfId="0" applyNumberFormat="1" applyFont="1" applyFill="1" applyBorder="1" applyAlignment="1" applyProtection="1">
      <alignment horizontal="center" vertical="center"/>
      <protection locked="0"/>
    </xf>
    <xf numFmtId="177" fontId="24" fillId="0" borderId="261" xfId="0" applyNumberFormat="1" applyFont="1" applyFill="1" applyBorder="1" applyAlignment="1" applyProtection="1">
      <alignment horizontal="center" vertical="center"/>
      <protection locked="0"/>
    </xf>
    <xf numFmtId="177" fontId="24" fillId="25" borderId="178" xfId="0" applyNumberFormat="1" applyFont="1" applyFill="1" applyBorder="1" applyAlignment="1" applyProtection="1">
      <alignment horizontal="center" vertical="center"/>
    </xf>
    <xf numFmtId="0" fontId="24" fillId="25" borderId="258" xfId="0" applyFont="1" applyFill="1" applyBorder="1" applyAlignment="1" applyProtection="1">
      <alignment horizontal="center" vertical="center"/>
    </xf>
    <xf numFmtId="0" fontId="24" fillId="25" borderId="268" xfId="0" applyFont="1" applyFill="1" applyBorder="1" applyAlignment="1" applyProtection="1">
      <alignment horizontal="center" vertical="center"/>
    </xf>
    <xf numFmtId="0" fontId="21" fillId="31" borderId="136" xfId="0" applyFont="1" applyFill="1" applyBorder="1" applyAlignment="1" applyProtection="1">
      <alignment horizontal="center" vertical="center" wrapText="1"/>
    </xf>
    <xf numFmtId="0" fontId="21" fillId="31" borderId="25" xfId="0" applyFont="1" applyFill="1" applyBorder="1" applyAlignment="1" applyProtection="1">
      <alignment horizontal="center" vertical="center" wrapText="1"/>
    </xf>
    <xf numFmtId="0" fontId="20" fillId="32" borderId="132" xfId="0" applyFont="1" applyFill="1" applyBorder="1" applyAlignment="1" applyProtection="1">
      <alignment vertical="center" wrapText="1"/>
    </xf>
    <xf numFmtId="0" fontId="20" fillId="32" borderId="133" xfId="0" applyFont="1" applyFill="1" applyBorder="1" applyAlignment="1" applyProtection="1">
      <alignment vertical="center" wrapText="1"/>
    </xf>
    <xf numFmtId="177" fontId="31" fillId="25" borderId="95" xfId="0" applyNumberFormat="1" applyFont="1" applyFill="1" applyBorder="1" applyAlignment="1" applyProtection="1">
      <alignment horizontal="center" vertical="center"/>
    </xf>
    <xf numFmtId="177" fontId="31" fillId="25" borderId="130" xfId="0" applyNumberFormat="1" applyFont="1" applyFill="1" applyBorder="1" applyAlignment="1" applyProtection="1">
      <alignment horizontal="center" vertical="center"/>
    </xf>
    <xf numFmtId="177" fontId="31" fillId="25" borderId="79" xfId="0" applyNumberFormat="1" applyFont="1" applyFill="1" applyBorder="1" applyAlignment="1" applyProtection="1">
      <alignment horizontal="center" vertical="center"/>
    </xf>
    <xf numFmtId="0" fontId="21" fillId="31" borderId="12" xfId="0" applyFont="1" applyFill="1" applyBorder="1" applyAlignment="1" applyProtection="1">
      <alignment horizontal="left" vertical="center" wrapText="1"/>
    </xf>
    <xf numFmtId="0" fontId="21" fillId="31" borderId="23" xfId="0" applyFont="1" applyFill="1" applyBorder="1" applyAlignment="1" applyProtection="1">
      <alignment horizontal="left" vertical="center" wrapText="1"/>
    </xf>
    <xf numFmtId="0" fontId="21" fillId="31" borderId="17" xfId="0" applyFont="1" applyFill="1" applyBorder="1" applyAlignment="1" applyProtection="1">
      <alignment horizontal="left" vertical="center" wrapText="1"/>
    </xf>
    <xf numFmtId="177" fontId="31" fillId="25" borderId="252" xfId="0" applyNumberFormat="1" applyFont="1" applyFill="1" applyBorder="1" applyAlignment="1" applyProtection="1">
      <alignment horizontal="center" vertical="center"/>
    </xf>
    <xf numFmtId="177" fontId="31" fillId="25" borderId="248" xfId="0" applyNumberFormat="1" applyFont="1" applyFill="1" applyBorder="1" applyAlignment="1" applyProtection="1">
      <alignment horizontal="center" vertical="center"/>
    </xf>
    <xf numFmtId="177" fontId="31" fillId="25" borderId="253" xfId="0" applyNumberFormat="1" applyFont="1" applyFill="1" applyBorder="1" applyAlignment="1" applyProtection="1">
      <alignment horizontal="center" vertical="center"/>
    </xf>
    <xf numFmtId="0" fontId="36" fillId="31" borderId="314" xfId="0" applyFont="1" applyFill="1" applyBorder="1" applyAlignment="1" applyProtection="1">
      <alignment horizontal="center" vertical="center" wrapText="1"/>
    </xf>
    <xf numFmtId="177" fontId="31" fillId="25" borderId="312" xfId="0" applyNumberFormat="1" applyFont="1" applyFill="1" applyBorder="1" applyAlignment="1" applyProtection="1">
      <alignment horizontal="center" vertical="center"/>
    </xf>
    <xf numFmtId="177" fontId="31" fillId="25" borderId="314" xfId="0" applyNumberFormat="1" applyFont="1" applyFill="1" applyBorder="1" applyAlignment="1" applyProtection="1">
      <alignment horizontal="center" vertical="center"/>
    </xf>
    <xf numFmtId="177" fontId="31" fillId="25" borderId="313" xfId="0" applyNumberFormat="1" applyFont="1" applyFill="1" applyBorder="1" applyAlignment="1" applyProtection="1">
      <alignment horizontal="center" vertical="center"/>
    </xf>
    <xf numFmtId="0" fontId="31" fillId="37" borderId="30" xfId="0" applyFont="1" applyFill="1" applyBorder="1" applyAlignment="1" applyProtection="1">
      <alignment horizontal="center" vertical="center" wrapText="1"/>
    </xf>
    <xf numFmtId="0" fontId="31" fillId="37" borderId="314" xfId="0" applyFont="1" applyFill="1" applyBorder="1" applyAlignment="1" applyProtection="1">
      <alignment horizontal="center" vertical="center" wrapText="1"/>
    </xf>
    <xf numFmtId="0" fontId="31" fillId="37" borderId="315" xfId="0" applyFont="1" applyFill="1" applyBorder="1" applyAlignment="1" applyProtection="1">
      <alignment horizontal="center" vertical="center" wrapText="1"/>
    </xf>
    <xf numFmtId="177" fontId="24" fillId="0" borderId="241" xfId="0" applyNumberFormat="1" applyFont="1" applyFill="1" applyBorder="1" applyAlignment="1" applyProtection="1">
      <alignment horizontal="center" vertical="center"/>
      <protection locked="0"/>
    </xf>
    <xf numFmtId="177" fontId="24" fillId="0" borderId="254" xfId="0" applyNumberFormat="1" applyFont="1" applyFill="1" applyBorder="1" applyAlignment="1" applyProtection="1">
      <alignment horizontal="center" vertical="center"/>
      <protection locked="0"/>
    </xf>
    <xf numFmtId="177" fontId="24" fillId="0" borderId="192" xfId="0" applyNumberFormat="1" applyFont="1" applyFill="1" applyBorder="1" applyAlignment="1" applyProtection="1">
      <alignment horizontal="center" vertical="center"/>
      <protection locked="0"/>
    </xf>
    <xf numFmtId="177" fontId="31" fillId="0" borderId="312" xfId="0" applyNumberFormat="1" applyFont="1" applyFill="1" applyBorder="1" applyAlignment="1" applyProtection="1">
      <alignment horizontal="center" vertical="center"/>
      <protection locked="0"/>
    </xf>
    <xf numFmtId="177" fontId="31" fillId="0" borderId="314" xfId="0" applyNumberFormat="1" applyFont="1" applyFill="1" applyBorder="1" applyAlignment="1" applyProtection="1">
      <alignment horizontal="center" vertical="center"/>
      <protection locked="0"/>
    </xf>
    <xf numFmtId="177" fontId="31" fillId="0" borderId="313" xfId="0" applyNumberFormat="1" applyFont="1" applyFill="1" applyBorder="1" applyAlignment="1" applyProtection="1">
      <alignment horizontal="center" vertical="center"/>
      <protection locked="0"/>
    </xf>
    <xf numFmtId="177" fontId="31" fillId="25" borderId="97" xfId="0" applyNumberFormat="1" applyFont="1" applyFill="1" applyBorder="1" applyAlignment="1" applyProtection="1">
      <alignment horizontal="center" vertical="center"/>
    </xf>
    <xf numFmtId="177" fontId="31" fillId="25" borderId="31" xfId="0" applyNumberFormat="1" applyFont="1" applyFill="1" applyBorder="1" applyAlignment="1" applyProtection="1">
      <alignment horizontal="center" vertical="center"/>
    </xf>
    <xf numFmtId="177" fontId="31" fillId="25" borderId="33" xfId="0" applyNumberFormat="1" applyFont="1" applyFill="1" applyBorder="1" applyAlignment="1" applyProtection="1">
      <alignment horizontal="center" vertical="center"/>
    </xf>
    <xf numFmtId="0" fontId="31" fillId="25" borderId="10" xfId="0" applyFont="1" applyFill="1" applyBorder="1" applyAlignment="1" applyProtection="1">
      <alignment horizontal="center" vertical="center" wrapText="1"/>
    </xf>
    <xf numFmtId="0" fontId="31" fillId="25" borderId="29" xfId="0" applyFont="1" applyFill="1" applyBorder="1" applyAlignment="1" applyProtection="1">
      <alignment horizontal="center" vertical="center" wrapText="1"/>
    </xf>
    <xf numFmtId="0" fontId="31" fillId="25" borderId="114" xfId="0" applyFont="1" applyFill="1" applyBorder="1" applyAlignment="1" applyProtection="1">
      <alignment horizontal="center" vertical="center" wrapText="1"/>
    </xf>
    <xf numFmtId="0" fontId="31" fillId="25" borderId="22" xfId="0" applyFont="1" applyFill="1" applyBorder="1" applyAlignment="1" applyProtection="1">
      <alignment horizontal="center" vertical="center" wrapText="1"/>
    </xf>
    <xf numFmtId="0" fontId="31" fillId="25" borderId="0" xfId="0" applyFont="1" applyFill="1" applyBorder="1" applyAlignment="1" applyProtection="1">
      <alignment horizontal="center" vertical="center" wrapText="1"/>
    </xf>
    <xf numFmtId="0" fontId="31" fillId="25" borderId="115" xfId="0" applyFont="1" applyFill="1" applyBorder="1" applyAlignment="1" applyProtection="1">
      <alignment horizontal="center" vertical="center" wrapText="1"/>
    </xf>
    <xf numFmtId="0" fontId="31" fillId="25" borderId="138" xfId="0" applyFont="1" applyFill="1" applyBorder="1" applyAlignment="1" applyProtection="1">
      <alignment horizontal="center" vertical="center" wrapText="1"/>
    </xf>
    <xf numFmtId="0" fontId="31" fillId="25" borderId="258" xfId="0" applyFont="1" applyFill="1" applyBorder="1" applyAlignment="1" applyProtection="1">
      <alignment horizontal="center" vertical="center" wrapText="1"/>
    </xf>
    <xf numFmtId="0" fontId="31" fillId="25" borderId="268" xfId="0" applyFont="1" applyFill="1" applyBorder="1" applyAlignment="1" applyProtection="1">
      <alignment horizontal="center" vertical="center" wrapText="1"/>
    </xf>
    <xf numFmtId="0" fontId="31" fillId="37" borderId="336" xfId="0" applyFont="1" applyFill="1" applyBorder="1" applyAlignment="1" applyProtection="1">
      <alignment horizontal="center" vertical="center" wrapText="1"/>
    </xf>
    <xf numFmtId="0" fontId="31" fillId="37" borderId="240" xfId="0" applyFont="1" applyFill="1" applyBorder="1" applyAlignment="1" applyProtection="1">
      <alignment horizontal="center" vertical="center" wrapText="1"/>
    </xf>
    <xf numFmtId="0" fontId="31" fillId="37" borderId="254" xfId="0" applyFont="1" applyFill="1" applyBorder="1" applyAlignment="1" applyProtection="1">
      <alignment horizontal="center" vertical="center" wrapText="1"/>
    </xf>
    <xf numFmtId="0" fontId="31" fillId="37" borderId="335" xfId="0" applyFont="1" applyFill="1" applyBorder="1" applyAlignment="1" applyProtection="1">
      <alignment horizontal="center" vertical="center" wrapText="1"/>
    </xf>
    <xf numFmtId="177" fontId="31" fillId="25" borderId="241" xfId="0" applyNumberFormat="1" applyFont="1" applyFill="1" applyBorder="1" applyAlignment="1" applyProtection="1">
      <alignment horizontal="center" vertical="center"/>
    </xf>
    <xf numFmtId="177" fontId="31" fillId="25" borderId="254" xfId="0" applyNumberFormat="1" applyFont="1" applyFill="1" applyBorder="1" applyAlignment="1" applyProtection="1">
      <alignment horizontal="center" vertical="center"/>
    </xf>
    <xf numFmtId="177" fontId="31" fillId="25" borderId="311" xfId="0" applyNumberFormat="1" applyFont="1" applyFill="1" applyBorder="1" applyAlignment="1" applyProtection="1">
      <alignment horizontal="center" vertical="center"/>
    </xf>
    <xf numFmtId="0" fontId="46" fillId="25" borderId="127" xfId="0" applyFont="1" applyFill="1" applyBorder="1" applyAlignment="1" applyProtection="1">
      <alignment horizontal="center" vertical="top" textRotation="255"/>
    </xf>
    <xf numFmtId="0" fontId="46" fillId="25" borderId="129" xfId="0" applyFont="1" applyFill="1" applyBorder="1" applyAlignment="1" applyProtection="1">
      <alignment horizontal="center" vertical="top" textRotation="255"/>
    </xf>
    <xf numFmtId="0" fontId="31" fillId="37" borderId="138" xfId="0" applyFont="1" applyFill="1" applyBorder="1" applyAlignment="1" applyProtection="1">
      <alignment horizontal="center" vertical="center" wrapText="1"/>
    </xf>
    <xf numFmtId="0" fontId="31" fillId="37" borderId="258" xfId="0" applyFont="1" applyFill="1" applyBorder="1" applyAlignment="1" applyProtection="1">
      <alignment horizontal="center" vertical="center" wrapText="1"/>
    </xf>
    <xf numFmtId="0" fontId="31" fillId="37" borderId="269" xfId="0" applyFont="1" applyFill="1" applyBorder="1" applyAlignment="1" applyProtection="1">
      <alignment horizontal="center" vertical="center" wrapText="1"/>
    </xf>
    <xf numFmtId="0" fontId="21" fillId="31" borderId="12" xfId="0" applyFont="1" applyFill="1" applyBorder="1" applyAlignment="1" applyProtection="1">
      <alignment horizontal="center" vertical="center" wrapText="1" shrinkToFit="1"/>
    </xf>
    <xf numFmtId="0" fontId="21" fillId="31" borderId="18" xfId="0" applyFont="1" applyFill="1" applyBorder="1" applyAlignment="1" applyProtection="1">
      <alignment horizontal="center" vertical="center" wrapText="1" shrinkToFit="1"/>
    </xf>
    <xf numFmtId="0" fontId="21" fillId="31" borderId="17" xfId="0" applyFont="1" applyFill="1" applyBorder="1" applyAlignment="1" applyProtection="1">
      <alignment horizontal="center" vertical="center" wrapText="1" shrinkToFit="1"/>
    </xf>
    <xf numFmtId="0" fontId="36" fillId="31" borderId="0" xfId="0" applyFont="1" applyFill="1" applyBorder="1" applyAlignment="1" applyProtection="1">
      <alignment horizontal="center" vertical="center" wrapText="1"/>
    </xf>
    <xf numFmtId="0" fontId="21" fillId="31" borderId="12" xfId="0" applyFont="1" applyFill="1" applyBorder="1" applyAlignment="1" applyProtection="1">
      <alignment horizontal="center" vertical="center" wrapText="1"/>
    </xf>
    <xf numFmtId="0" fontId="21" fillId="31" borderId="18" xfId="0" applyFont="1" applyFill="1" applyBorder="1" applyAlignment="1" applyProtection="1">
      <alignment horizontal="center" vertical="center" wrapText="1"/>
    </xf>
    <xf numFmtId="0" fontId="21" fillId="31" borderId="17" xfId="0" applyFont="1" applyFill="1" applyBorder="1" applyAlignment="1" applyProtection="1">
      <alignment horizontal="center" vertical="center" wrapText="1"/>
    </xf>
    <xf numFmtId="177" fontId="31" fillId="25" borderId="178" xfId="0" applyNumberFormat="1" applyFont="1" applyFill="1" applyBorder="1" applyAlignment="1" applyProtection="1">
      <alignment horizontal="center" vertical="center"/>
    </xf>
    <xf numFmtId="177" fontId="31" fillId="25" borderId="258" xfId="0" applyNumberFormat="1" applyFont="1" applyFill="1" applyBorder="1" applyAlignment="1" applyProtection="1">
      <alignment horizontal="center" vertical="center"/>
    </xf>
    <xf numFmtId="177" fontId="31" fillId="25" borderId="268" xfId="0" applyNumberFormat="1" applyFont="1" applyFill="1" applyBorder="1" applyAlignment="1" applyProtection="1">
      <alignment horizontal="center" vertical="center"/>
    </xf>
    <xf numFmtId="0" fontId="21" fillId="31" borderId="26" xfId="0" applyFont="1" applyFill="1" applyBorder="1" applyAlignment="1" applyProtection="1">
      <alignment horizontal="center" vertical="center" wrapText="1"/>
    </xf>
    <xf numFmtId="0" fontId="53" fillId="0" borderId="310" xfId="44" applyFill="1" applyBorder="1" applyAlignment="1" applyProtection="1">
      <alignment horizontal="center" vertical="center"/>
      <protection locked="0"/>
    </xf>
    <xf numFmtId="0" fontId="53" fillId="0" borderId="311" xfId="44" applyFill="1" applyBorder="1" applyAlignment="1" applyProtection="1">
      <alignment horizontal="center" vertical="center"/>
      <protection locked="0"/>
    </xf>
    <xf numFmtId="0" fontId="21" fillId="31" borderId="24" xfId="0" applyFont="1" applyFill="1" applyBorder="1" applyAlignment="1" applyProtection="1">
      <alignment horizontal="center" vertical="center" wrapText="1"/>
    </xf>
    <xf numFmtId="0" fontId="36" fillId="31" borderId="18" xfId="0" applyFont="1" applyFill="1" applyBorder="1" applyAlignment="1" applyProtection="1">
      <alignment horizontal="center" vertical="center" wrapText="1"/>
    </xf>
    <xf numFmtId="0" fontId="36" fillId="31" borderId="17" xfId="0" applyFont="1" applyFill="1" applyBorder="1" applyAlignment="1" applyProtection="1">
      <alignment horizontal="center" vertical="center" wrapText="1"/>
    </xf>
    <xf numFmtId="0" fontId="20" fillId="0" borderId="340" xfId="0" applyFont="1" applyBorder="1" applyAlignment="1">
      <alignment horizontal="center" vertical="center" wrapText="1"/>
    </xf>
    <xf numFmtId="0" fontId="20" fillId="0" borderId="341" xfId="0" applyFont="1" applyBorder="1" applyAlignment="1">
      <alignment horizontal="center" vertical="center" wrapText="1"/>
    </xf>
    <xf numFmtId="0" fontId="20" fillId="0" borderId="342" xfId="0" applyFont="1" applyBorder="1" applyAlignment="1">
      <alignment horizontal="center" vertical="center" wrapText="1"/>
    </xf>
    <xf numFmtId="0" fontId="36" fillId="31" borderId="12" xfId="0" applyFont="1" applyFill="1" applyBorder="1" applyAlignment="1" applyProtection="1">
      <alignment horizontal="center" vertical="center" wrapText="1"/>
    </xf>
    <xf numFmtId="177" fontId="31" fillId="25" borderId="257" xfId="0" applyNumberFormat="1" applyFont="1" applyFill="1" applyBorder="1" applyAlignment="1" applyProtection="1">
      <alignment horizontal="center" vertical="center"/>
    </xf>
    <xf numFmtId="177" fontId="31" fillId="25" borderId="118" xfId="0" applyNumberFormat="1" applyFont="1" applyFill="1" applyBorder="1" applyAlignment="1" applyProtection="1">
      <alignment horizontal="center" vertical="center"/>
    </xf>
    <xf numFmtId="177" fontId="31" fillId="25" borderId="117" xfId="0" applyNumberFormat="1" applyFont="1" applyFill="1" applyBorder="1" applyAlignment="1" applyProtection="1">
      <alignment horizontal="center" vertical="center"/>
    </xf>
    <xf numFmtId="0" fontId="31" fillId="25" borderId="236" xfId="0" applyFont="1" applyFill="1" applyBorder="1" applyAlignment="1" applyProtection="1">
      <alignment horizontal="center" vertical="center" wrapText="1"/>
    </xf>
    <xf numFmtId="0" fontId="31" fillId="25" borderId="239" xfId="0" applyFont="1" applyFill="1" applyBorder="1" applyAlignment="1" applyProtection="1">
      <alignment horizontal="center" vertical="center" wrapText="1"/>
    </xf>
    <xf numFmtId="177" fontId="24" fillId="25" borderId="32" xfId="0" applyNumberFormat="1" applyFont="1" applyFill="1" applyBorder="1" applyAlignment="1" applyProtection="1">
      <alignment horizontal="center" vertical="center"/>
    </xf>
    <xf numFmtId="177" fontId="24" fillId="25" borderId="236" xfId="0" applyNumberFormat="1" applyFont="1" applyFill="1" applyBorder="1" applyAlignment="1" applyProtection="1">
      <alignment horizontal="center" vertical="center"/>
    </xf>
    <xf numFmtId="177" fontId="24" fillId="25" borderId="238" xfId="0" applyNumberFormat="1" applyFont="1" applyFill="1" applyBorder="1" applyAlignment="1" applyProtection="1">
      <alignment horizontal="center" vertical="center"/>
    </xf>
    <xf numFmtId="177" fontId="31" fillId="25" borderId="147" xfId="42" applyFont="1" applyFill="1" applyBorder="1" applyAlignment="1" applyProtection="1">
      <alignment horizontal="center" vertical="center"/>
    </xf>
    <xf numFmtId="177" fontId="31" fillId="25" borderId="29" xfId="42" applyFont="1" applyFill="1" applyBorder="1" applyAlignment="1" applyProtection="1">
      <alignment horizontal="center" vertical="center"/>
    </xf>
    <xf numFmtId="177" fontId="31" fillId="25" borderId="114" xfId="42" applyFont="1" applyFill="1" applyBorder="1" applyAlignment="1" applyProtection="1">
      <alignment horizontal="center" vertical="center"/>
    </xf>
    <xf numFmtId="0" fontId="31" fillId="25" borderId="30" xfId="0" applyFont="1" applyFill="1" applyBorder="1" applyAlignment="1" applyProtection="1">
      <alignment horizontal="center" vertical="center" wrapText="1"/>
    </xf>
    <xf numFmtId="177" fontId="24" fillId="0" borderId="32" xfId="0" applyNumberFormat="1" applyFont="1" applyFill="1" applyBorder="1" applyAlignment="1" applyProtection="1">
      <alignment horizontal="center" vertical="center"/>
      <protection locked="0"/>
    </xf>
    <xf numFmtId="177" fontId="24" fillId="0" borderId="236" xfId="0" applyNumberFormat="1" applyFont="1" applyFill="1" applyBorder="1" applyAlignment="1" applyProtection="1">
      <alignment horizontal="center" vertical="center"/>
      <protection locked="0"/>
    </xf>
    <xf numFmtId="177" fontId="24" fillId="0" borderId="238" xfId="0" applyNumberFormat="1" applyFont="1" applyFill="1" applyBorder="1" applyAlignment="1" applyProtection="1">
      <alignment horizontal="center" vertical="center"/>
      <protection locked="0"/>
    </xf>
    <xf numFmtId="177" fontId="31" fillId="25" borderId="312" xfId="42" applyFont="1" applyFill="1" applyBorder="1" applyAlignment="1" applyProtection="1">
      <alignment horizontal="center" vertical="center"/>
    </xf>
    <xf numFmtId="177" fontId="31" fillId="25" borderId="313" xfId="42" applyFont="1" applyFill="1" applyBorder="1" applyAlignment="1" applyProtection="1">
      <alignment horizontal="center" vertical="center"/>
    </xf>
    <xf numFmtId="177" fontId="31" fillId="25" borderId="316" xfId="42" applyFont="1" applyFill="1" applyBorder="1" applyAlignment="1" applyProtection="1">
      <alignment horizontal="center" vertical="center"/>
    </xf>
    <xf numFmtId="0" fontId="20" fillId="32" borderId="35" xfId="0" applyFont="1" applyFill="1" applyBorder="1" applyAlignment="1" applyProtection="1">
      <alignment horizontal="center" vertical="center" wrapText="1"/>
    </xf>
    <xf numFmtId="0" fontId="20" fillId="32" borderId="36" xfId="0" applyFont="1" applyFill="1" applyBorder="1" applyAlignment="1" applyProtection="1">
      <alignment horizontal="center" vertical="center" wrapText="1"/>
    </xf>
    <xf numFmtId="0" fontId="20" fillId="32" borderId="37" xfId="0" applyFont="1" applyFill="1" applyBorder="1" applyAlignment="1" applyProtection="1">
      <alignment horizontal="center" vertical="center" wrapText="1"/>
    </xf>
    <xf numFmtId="177" fontId="31" fillId="25" borderId="116" xfId="0" applyNumberFormat="1" applyFont="1" applyFill="1" applyBorder="1" applyAlignment="1" applyProtection="1">
      <alignment horizontal="center" vertical="center"/>
    </xf>
    <xf numFmtId="177" fontId="31" fillId="25" borderId="256" xfId="0" applyNumberFormat="1" applyFont="1" applyFill="1" applyBorder="1" applyAlignment="1" applyProtection="1">
      <alignment horizontal="center" vertical="center"/>
    </xf>
    <xf numFmtId="0" fontId="55" fillId="35" borderId="0" xfId="0" applyFont="1" applyFill="1" applyBorder="1" applyAlignment="1">
      <alignment horizontal="center" vertical="center"/>
    </xf>
    <xf numFmtId="177" fontId="24" fillId="0" borderId="97" xfId="42" applyFont="1" applyFill="1" applyBorder="1" applyAlignment="1" applyProtection="1">
      <alignment horizontal="center" vertical="center"/>
      <protection locked="0"/>
    </xf>
    <xf numFmtId="177" fontId="24" fillId="0" borderId="31" xfId="42" applyFont="1" applyFill="1" applyBorder="1" applyAlignment="1" applyProtection="1">
      <alignment horizontal="center" vertical="center"/>
      <protection locked="0"/>
    </xf>
    <xf numFmtId="177" fontId="24" fillId="0" borderId="33" xfId="42" applyFont="1" applyFill="1" applyBorder="1" applyAlignment="1" applyProtection="1">
      <alignment horizontal="center" vertical="center"/>
      <protection locked="0"/>
    </xf>
    <xf numFmtId="0" fontId="24" fillId="25" borderId="27" xfId="0" applyFont="1" applyFill="1" applyBorder="1" applyAlignment="1">
      <alignment horizontal="left" vertical="center"/>
    </xf>
    <xf numFmtId="0" fontId="31" fillId="25" borderId="21" xfId="0" applyFont="1" applyFill="1" applyBorder="1" applyAlignment="1" applyProtection="1">
      <alignment horizontal="left" vertical="center"/>
    </xf>
    <xf numFmtId="0" fontId="31" fillId="25" borderId="21" xfId="0" applyFont="1" applyFill="1" applyBorder="1" applyAlignment="1">
      <alignment horizontal="left" vertical="center" shrinkToFit="1"/>
    </xf>
    <xf numFmtId="177" fontId="24" fillId="0" borderId="248" xfId="0" applyNumberFormat="1" applyFont="1" applyFill="1" applyBorder="1" applyAlignment="1" applyProtection="1">
      <alignment horizontal="center" vertical="center"/>
      <protection locked="0"/>
    </xf>
    <xf numFmtId="177" fontId="24" fillId="0" borderId="248" xfId="42" applyFont="1" applyFill="1" applyBorder="1" applyAlignment="1" applyProtection="1">
      <alignment horizontal="center" vertical="center"/>
      <protection locked="0"/>
    </xf>
    <xf numFmtId="177" fontId="24" fillId="0" borderId="236" xfId="42" applyFont="1" applyFill="1" applyBorder="1" applyAlignment="1" applyProtection="1">
      <alignment horizontal="center" vertical="center"/>
      <protection locked="0"/>
    </xf>
    <xf numFmtId="177" fontId="24" fillId="0" borderId="238" xfId="42" applyFont="1" applyFill="1" applyBorder="1" applyAlignment="1" applyProtection="1">
      <alignment horizontal="center" vertical="center"/>
      <protection locked="0"/>
    </xf>
    <xf numFmtId="0" fontId="31" fillId="25" borderId="139" xfId="0" applyFont="1" applyFill="1" applyBorder="1" applyAlignment="1" applyProtection="1">
      <alignment horizontal="center" vertical="center"/>
    </xf>
    <xf numFmtId="0" fontId="31" fillId="25" borderId="19" xfId="0" applyFont="1" applyFill="1" applyBorder="1" applyAlignment="1" applyProtection="1">
      <alignment horizontal="center" vertical="center"/>
    </xf>
    <xf numFmtId="0" fontId="31" fillId="25" borderId="248" xfId="0" applyFont="1" applyFill="1" applyBorder="1" applyAlignment="1" applyProtection="1">
      <alignment horizontal="center" vertical="center"/>
    </xf>
    <xf numFmtId="177" fontId="31" fillId="0" borderId="32" xfId="42" applyFont="1" applyFill="1" applyBorder="1" applyAlignment="1" applyProtection="1">
      <alignment horizontal="center" vertical="center"/>
      <protection locked="0"/>
    </xf>
    <xf numFmtId="177" fontId="31" fillId="0" borderId="19" xfId="42" applyFont="1" applyFill="1" applyBorder="1" applyAlignment="1" applyProtection="1">
      <alignment horizontal="center" vertical="center"/>
      <protection locked="0"/>
    </xf>
    <xf numFmtId="177" fontId="31" fillId="0" borderId="34" xfId="42" applyFont="1" applyFill="1" applyBorder="1" applyAlignment="1" applyProtection="1">
      <alignment horizontal="center" vertical="center"/>
      <protection locked="0"/>
    </xf>
    <xf numFmtId="0" fontId="31" fillId="25" borderId="185" xfId="0" applyFont="1" applyFill="1" applyBorder="1" applyAlignment="1" applyProtection="1">
      <alignment horizontal="center" vertical="center" wrapText="1"/>
    </xf>
    <xf numFmtId="0" fontId="31" fillId="25" borderId="31" xfId="0" applyFont="1" applyFill="1" applyBorder="1" applyAlignment="1" applyProtection="1">
      <alignment horizontal="center" vertical="center" wrapText="1"/>
    </xf>
    <xf numFmtId="0" fontId="31" fillId="25" borderId="184" xfId="0" applyFont="1" applyFill="1" applyBorder="1" applyAlignment="1" applyProtection="1">
      <alignment horizontal="center" vertical="center" wrapText="1"/>
    </xf>
    <xf numFmtId="0" fontId="24" fillId="0" borderId="186" xfId="0" applyFont="1" applyFill="1" applyBorder="1" applyAlignment="1" applyProtection="1">
      <alignment horizontal="center" vertical="center"/>
      <protection locked="0"/>
    </xf>
    <xf numFmtId="0" fontId="24" fillId="0" borderId="31" xfId="0" applyFont="1" applyFill="1" applyBorder="1" applyAlignment="1" applyProtection="1">
      <alignment horizontal="center" vertical="center"/>
      <protection locked="0"/>
    </xf>
    <xf numFmtId="0" fontId="24" fillId="0" borderId="33" xfId="0" applyFont="1" applyFill="1" applyBorder="1" applyAlignment="1" applyProtection="1">
      <alignment horizontal="center" vertical="center"/>
      <protection locked="0"/>
    </xf>
    <xf numFmtId="0" fontId="31" fillId="0" borderId="139" xfId="0" applyFont="1" applyFill="1" applyBorder="1" applyAlignment="1" applyProtection="1">
      <alignment horizontal="center" vertical="center"/>
      <protection locked="0"/>
    </xf>
    <xf numFmtId="0" fontId="31" fillId="0" borderId="19" xfId="0" applyFont="1" applyFill="1" applyBorder="1" applyAlignment="1" applyProtection="1">
      <alignment horizontal="center" vertical="center"/>
      <protection locked="0"/>
    </xf>
    <xf numFmtId="0" fontId="31" fillId="0" borderId="34" xfId="0" applyFont="1" applyFill="1" applyBorder="1" applyAlignment="1" applyProtection="1">
      <alignment horizontal="center" vertical="center"/>
      <protection locked="0"/>
    </xf>
    <xf numFmtId="177" fontId="31" fillId="25" borderId="236" xfId="0" applyNumberFormat="1" applyFont="1" applyFill="1" applyBorder="1" applyAlignment="1" applyProtection="1">
      <alignment horizontal="center" vertical="center" wrapText="1"/>
    </xf>
    <xf numFmtId="177" fontId="31" fillId="25" borderId="238" xfId="0" applyNumberFormat="1" applyFont="1" applyFill="1" applyBorder="1" applyAlignment="1" applyProtection="1">
      <alignment horizontal="center" vertical="center" wrapText="1"/>
    </xf>
    <xf numFmtId="0" fontId="31" fillId="25" borderId="31" xfId="0" applyFont="1" applyFill="1" applyBorder="1" applyAlignment="1" applyProtection="1">
      <alignment horizontal="center" vertical="center"/>
    </xf>
    <xf numFmtId="0" fontId="31" fillId="25" borderId="309" xfId="0" applyFont="1" applyFill="1" applyBorder="1" applyAlignment="1" applyProtection="1">
      <alignment horizontal="center" vertical="center"/>
    </xf>
    <xf numFmtId="0" fontId="20" fillId="0" borderId="343" xfId="0" applyFont="1" applyBorder="1" applyAlignment="1">
      <alignment horizontal="center" vertical="center" wrapText="1"/>
    </xf>
    <xf numFmtId="0" fontId="20" fillId="0" borderId="344" xfId="0" applyFont="1" applyBorder="1" applyAlignment="1">
      <alignment horizontal="center" vertical="center" wrapText="1"/>
    </xf>
    <xf numFmtId="0" fontId="20" fillId="0" borderId="345" xfId="0" applyFont="1" applyBorder="1" applyAlignment="1">
      <alignment horizontal="center" vertical="center" wrapText="1"/>
    </xf>
    <xf numFmtId="177" fontId="31" fillId="25" borderId="192" xfId="0" applyNumberFormat="1" applyFont="1" applyFill="1" applyBorder="1" applyAlignment="1" applyProtection="1">
      <alignment horizontal="center" vertical="center"/>
    </xf>
    <xf numFmtId="177" fontId="31" fillId="25" borderId="236" xfId="0" applyNumberFormat="1" applyFont="1" applyFill="1" applyBorder="1" applyAlignment="1" applyProtection="1">
      <alignment horizontal="center" vertical="center"/>
    </xf>
    <xf numFmtId="177" fontId="31" fillId="25" borderId="238" xfId="0" applyNumberFormat="1" applyFont="1" applyFill="1" applyBorder="1" applyAlignment="1" applyProtection="1">
      <alignment horizontal="center" vertical="center"/>
    </xf>
    <xf numFmtId="0" fontId="31" fillId="0" borderId="186" xfId="0" applyFont="1" applyFill="1" applyBorder="1" applyAlignment="1" applyProtection="1">
      <alignment horizontal="center" vertical="center"/>
      <protection locked="0"/>
    </xf>
    <xf numFmtId="0" fontId="31" fillId="0" borderId="33" xfId="0" applyFont="1" applyFill="1" applyBorder="1" applyAlignment="1" applyProtection="1">
      <alignment horizontal="center" vertical="center"/>
      <protection locked="0"/>
    </xf>
    <xf numFmtId="0" fontId="31" fillId="25" borderId="250" xfId="0" applyFont="1" applyFill="1" applyBorder="1" applyAlignment="1" applyProtection="1">
      <alignment horizontal="center" vertical="center" wrapText="1"/>
    </xf>
    <xf numFmtId="0" fontId="21" fillId="31" borderId="24" xfId="0" applyFont="1" applyFill="1" applyBorder="1" applyAlignment="1" applyProtection="1">
      <alignment horizontal="center" vertical="center" wrapText="1" shrinkToFit="1"/>
    </xf>
    <xf numFmtId="0" fontId="36" fillId="31" borderId="13" xfId="0" applyFont="1" applyFill="1" applyBorder="1" applyAlignment="1" applyProtection="1">
      <alignment horizontal="center" vertical="center" wrapText="1" shrinkToFit="1"/>
    </xf>
    <xf numFmtId="0" fontId="36" fillId="31" borderId="14" xfId="0" applyFont="1" applyFill="1" applyBorder="1" applyAlignment="1" applyProtection="1">
      <alignment horizontal="center" vertical="center" wrapText="1" shrinkToFit="1"/>
    </xf>
    <xf numFmtId="0" fontId="31" fillId="25" borderId="98" xfId="0" applyFont="1" applyFill="1" applyBorder="1" applyAlignment="1" applyProtection="1">
      <alignment horizontal="center" vertical="center" wrapText="1"/>
    </xf>
    <xf numFmtId="0" fontId="31" fillId="25" borderId="223" xfId="0" applyFont="1" applyFill="1" applyBorder="1" applyAlignment="1" applyProtection="1">
      <alignment horizontal="center" vertical="center" wrapText="1"/>
    </xf>
    <xf numFmtId="0" fontId="31" fillId="25" borderId="240" xfId="0" applyFont="1" applyFill="1" applyBorder="1" applyAlignment="1" applyProtection="1">
      <alignment horizontal="center" vertical="center" wrapText="1"/>
    </xf>
    <xf numFmtId="0" fontId="31" fillId="25" borderId="254" xfId="0" applyFont="1" applyFill="1" applyBorder="1" applyAlignment="1" applyProtection="1">
      <alignment horizontal="center" vertical="center" wrapText="1"/>
    </xf>
    <xf numFmtId="0" fontId="31" fillId="25" borderId="22" xfId="0" applyFont="1" applyFill="1" applyBorder="1" applyAlignment="1">
      <alignment horizontal="center" vertical="center" wrapText="1"/>
    </xf>
    <xf numFmtId="0" fontId="31" fillId="25" borderId="0" xfId="0" applyFont="1" applyFill="1" applyBorder="1" applyAlignment="1">
      <alignment horizontal="center" vertical="center" wrapText="1"/>
    </xf>
    <xf numFmtId="0" fontId="31" fillId="25" borderId="115" xfId="0" applyFont="1" applyFill="1" applyBorder="1" applyAlignment="1">
      <alignment horizontal="center" vertical="center" wrapText="1"/>
    </xf>
    <xf numFmtId="0" fontId="31" fillId="25" borderId="116" xfId="0" applyFont="1" applyFill="1" applyBorder="1" applyAlignment="1">
      <alignment horizontal="center" vertical="center" wrapText="1"/>
    </xf>
    <xf numFmtId="0" fontId="31" fillId="25" borderId="118" xfId="0" applyFont="1" applyFill="1" applyBorder="1" applyAlignment="1">
      <alignment horizontal="center" vertical="center" wrapText="1"/>
    </xf>
    <xf numFmtId="0" fontId="31" fillId="25" borderId="117" xfId="0" applyFont="1" applyFill="1" applyBorder="1" applyAlignment="1">
      <alignment horizontal="center" vertical="center" wrapText="1"/>
    </xf>
    <xf numFmtId="0" fontId="24" fillId="25" borderId="250" xfId="0" applyFont="1" applyFill="1" applyBorder="1" applyAlignment="1" applyProtection="1">
      <alignment horizontal="center" vertical="center" wrapText="1"/>
    </xf>
    <xf numFmtId="0" fontId="31" fillId="25" borderId="250" xfId="0" applyNumberFormat="1" applyFont="1" applyFill="1" applyBorder="1" applyAlignment="1" applyProtection="1">
      <alignment horizontal="center" vertical="center" wrapText="1"/>
    </xf>
    <xf numFmtId="0" fontId="31" fillId="25" borderId="239" xfId="0" applyNumberFormat="1" applyFont="1" applyFill="1" applyBorder="1" applyAlignment="1" applyProtection="1">
      <alignment horizontal="center" vertical="center"/>
    </xf>
    <xf numFmtId="0" fontId="31" fillId="25" borderId="138" xfId="0" applyFont="1" applyFill="1" applyBorder="1" applyAlignment="1" applyProtection="1">
      <alignment horizontal="center" vertical="center"/>
    </xf>
    <xf numFmtId="0" fontId="31" fillId="25" borderId="258" xfId="0" applyFont="1" applyFill="1" applyBorder="1" applyAlignment="1" applyProtection="1">
      <alignment horizontal="center" vertical="center"/>
    </xf>
    <xf numFmtId="0" fontId="31" fillId="25" borderId="269" xfId="0" applyFont="1" applyFill="1" applyBorder="1" applyAlignment="1" applyProtection="1">
      <alignment horizontal="center" vertical="center"/>
    </xf>
    <xf numFmtId="0" fontId="31" fillId="25" borderId="29" xfId="0" applyFont="1" applyFill="1" applyBorder="1" applyAlignment="1" applyProtection="1">
      <alignment horizontal="center" vertical="center"/>
      <protection locked="0"/>
    </xf>
    <xf numFmtId="0" fontId="31" fillId="25" borderId="114" xfId="0" applyFont="1" applyFill="1" applyBorder="1" applyAlignment="1" applyProtection="1">
      <alignment horizontal="center" vertical="center"/>
      <protection locked="0"/>
    </xf>
    <xf numFmtId="0" fontId="31" fillId="25" borderId="0" xfId="0" applyFont="1" applyFill="1" applyBorder="1" applyAlignment="1" applyProtection="1">
      <alignment horizontal="center" vertical="center"/>
      <protection locked="0"/>
    </xf>
    <xf numFmtId="0" fontId="31" fillId="25" borderId="115" xfId="0" applyFont="1" applyFill="1" applyBorder="1" applyAlignment="1" applyProtection="1">
      <alignment horizontal="center" vertical="center"/>
      <protection locked="0"/>
    </xf>
    <xf numFmtId="0" fontId="36" fillId="31" borderId="250" xfId="0" applyFont="1" applyFill="1" applyBorder="1" applyAlignment="1" applyProtection="1">
      <alignment horizontal="center" vertical="center" wrapText="1"/>
    </xf>
    <xf numFmtId="0" fontId="36" fillId="31" borderId="265" xfId="0" applyFont="1" applyFill="1" applyBorder="1" applyAlignment="1" applyProtection="1">
      <alignment horizontal="center" vertical="center" wrapText="1"/>
    </xf>
    <xf numFmtId="0" fontId="31" fillId="0" borderId="250" xfId="0" applyFont="1" applyFill="1" applyBorder="1" applyAlignment="1" applyProtection="1">
      <alignment horizontal="center" vertical="center"/>
      <protection locked="0"/>
    </xf>
    <xf numFmtId="0" fontId="31" fillId="0" borderId="248" xfId="0" applyFont="1" applyFill="1" applyBorder="1" applyAlignment="1" applyProtection="1">
      <alignment horizontal="center" vertical="center"/>
      <protection locked="0"/>
    </xf>
    <xf numFmtId="0" fontId="36" fillId="31" borderId="140" xfId="0" applyFont="1" applyFill="1" applyBorder="1" applyAlignment="1" applyProtection="1">
      <alignment horizontal="center" vertical="center" wrapText="1"/>
    </xf>
    <xf numFmtId="0" fontId="31" fillId="25" borderId="138" xfId="0" applyFont="1" applyFill="1" applyBorder="1" applyAlignment="1">
      <alignment horizontal="left" vertical="center" shrinkToFit="1"/>
    </xf>
    <xf numFmtId="0" fontId="31" fillId="25" borderId="258" xfId="0" applyFont="1" applyFill="1" applyBorder="1" applyAlignment="1">
      <alignment horizontal="left" vertical="center" shrinkToFit="1"/>
    </xf>
    <xf numFmtId="0" fontId="31" fillId="25" borderId="260" xfId="0" applyFont="1" applyFill="1" applyBorder="1" applyAlignment="1">
      <alignment horizontal="left" vertical="center" shrinkToFit="1"/>
    </xf>
    <xf numFmtId="177" fontId="31" fillId="25" borderId="241" xfId="42" applyFont="1" applyFill="1" applyBorder="1" applyAlignment="1" applyProtection="1">
      <alignment horizontal="center" vertical="center"/>
    </xf>
    <xf numFmtId="177" fontId="31" fillId="25" borderId="311" xfId="42" applyFont="1" applyFill="1" applyBorder="1" applyAlignment="1" applyProtection="1">
      <alignment horizontal="center" vertical="center"/>
    </xf>
    <xf numFmtId="0" fontId="31" fillId="25" borderId="314" xfId="0" applyFont="1" applyFill="1" applyBorder="1" applyAlignment="1" applyProtection="1">
      <alignment horizontal="center" vertical="center" wrapText="1"/>
    </xf>
    <xf numFmtId="0" fontId="31" fillId="25" borderId="315" xfId="0" applyFont="1" applyFill="1" applyBorder="1" applyAlignment="1" applyProtection="1">
      <alignment horizontal="center" vertical="center" wrapText="1"/>
    </xf>
    <xf numFmtId="0" fontId="20" fillId="25" borderId="10" xfId="0" applyFont="1" applyFill="1" applyBorder="1" applyAlignment="1" applyProtection="1">
      <alignment horizontal="center" vertical="center" textRotation="255"/>
    </xf>
    <xf numFmtId="0" fontId="29" fillId="25" borderId="22" xfId="0" applyFont="1" applyFill="1" applyBorder="1" applyAlignment="1" applyProtection="1">
      <alignment horizontal="center" vertical="center" textRotation="255"/>
    </xf>
    <xf numFmtId="0" fontId="21" fillId="31" borderId="29" xfId="0" applyFont="1" applyFill="1" applyBorder="1" applyAlignment="1" applyProtection="1">
      <alignment horizontal="center" vertical="center" shrinkToFit="1"/>
    </xf>
    <xf numFmtId="0" fontId="21" fillId="31" borderId="171" xfId="0" applyFont="1" applyFill="1" applyBorder="1" applyAlignment="1" applyProtection="1">
      <alignment horizontal="center" vertical="center" shrinkToFit="1"/>
    </xf>
    <xf numFmtId="0" fontId="21" fillId="31" borderId="172" xfId="0" applyFont="1" applyFill="1" applyBorder="1" applyAlignment="1" applyProtection="1">
      <alignment horizontal="center" vertical="center" shrinkToFit="1"/>
    </xf>
    <xf numFmtId="0" fontId="31" fillId="25" borderId="116" xfId="0" applyFont="1" applyFill="1" applyBorder="1" applyAlignment="1" applyProtection="1">
      <alignment horizontal="center" vertical="center" wrapText="1"/>
    </xf>
    <xf numFmtId="0" fontId="31" fillId="25" borderId="118" xfId="0" applyFont="1" applyFill="1" applyBorder="1" applyAlignment="1" applyProtection="1">
      <alignment horizontal="center" vertical="center" wrapText="1"/>
    </xf>
    <xf numFmtId="0" fontId="31" fillId="25" borderId="117" xfId="0" applyFont="1" applyFill="1" applyBorder="1" applyAlignment="1" applyProtection="1">
      <alignment horizontal="center" vertical="center" wrapText="1"/>
    </xf>
    <xf numFmtId="0" fontId="29" fillId="25" borderId="10" xfId="0" applyFont="1" applyFill="1" applyBorder="1" applyAlignment="1">
      <alignment horizontal="center" vertical="center" wrapText="1"/>
    </xf>
    <xf numFmtId="0" fontId="29" fillId="25" borderId="114" xfId="0" applyFont="1" applyFill="1" applyBorder="1" applyAlignment="1">
      <alignment horizontal="center" vertical="center" wrapText="1"/>
    </xf>
    <xf numFmtId="0" fontId="29" fillId="25" borderId="22" xfId="0" applyFont="1" applyFill="1" applyBorder="1" applyAlignment="1">
      <alignment horizontal="center" vertical="center" wrapText="1"/>
    </xf>
    <xf numFmtId="0" fontId="29" fillId="25" borderId="115" xfId="0" applyFont="1" applyFill="1" applyBorder="1" applyAlignment="1">
      <alignment horizontal="center" vertical="center" wrapText="1"/>
    </xf>
    <xf numFmtId="0" fontId="29" fillId="25" borderId="116" xfId="0" applyFont="1" applyFill="1" applyBorder="1" applyAlignment="1">
      <alignment horizontal="center" vertical="center" wrapText="1"/>
    </xf>
    <xf numFmtId="0" fontId="29" fillId="25" borderId="117" xfId="0" applyFont="1" applyFill="1" applyBorder="1" applyAlignment="1">
      <alignment horizontal="center" vertical="center" wrapText="1"/>
    </xf>
    <xf numFmtId="0" fontId="29" fillId="25" borderId="29" xfId="0" applyFont="1" applyFill="1" applyBorder="1" applyAlignment="1">
      <alignment horizontal="center" vertical="center" wrapText="1"/>
    </xf>
    <xf numFmtId="0" fontId="29" fillId="25" borderId="0" xfId="0" applyFont="1" applyFill="1" applyBorder="1" applyAlignment="1">
      <alignment horizontal="center" vertical="center" wrapText="1"/>
    </xf>
    <xf numFmtId="0" fontId="21" fillId="32" borderId="74" xfId="0" applyFont="1" applyFill="1" applyBorder="1" applyAlignment="1" applyProtection="1">
      <alignment horizontal="center" vertical="center" textRotation="255" shrinkToFit="1"/>
    </xf>
    <xf numFmtId="0" fontId="36" fillId="32" borderId="75" xfId="0" applyFont="1" applyFill="1" applyBorder="1" applyAlignment="1" applyProtection="1">
      <alignment horizontal="center" vertical="center" textRotation="255" shrinkToFit="1"/>
    </xf>
    <xf numFmtId="0" fontId="36" fillId="32" borderId="76" xfId="0" applyFont="1" applyFill="1" applyBorder="1" applyAlignment="1" applyProtection="1">
      <alignment horizontal="center" vertical="center" textRotation="255" shrinkToFit="1"/>
    </xf>
    <xf numFmtId="0" fontId="31" fillId="25" borderId="22" xfId="0" applyFont="1" applyFill="1" applyBorder="1" applyAlignment="1">
      <alignment horizontal="center" vertical="center" shrinkToFit="1"/>
    </xf>
    <xf numFmtId="0" fontId="31" fillId="25" borderId="0" xfId="0" applyFont="1" applyFill="1" applyBorder="1" applyAlignment="1">
      <alignment horizontal="center" vertical="center" shrinkToFit="1"/>
    </xf>
    <xf numFmtId="0" fontId="31" fillId="25" borderId="116" xfId="0" applyFont="1" applyFill="1" applyBorder="1" applyAlignment="1">
      <alignment horizontal="center" vertical="center" shrinkToFit="1"/>
    </xf>
    <xf numFmtId="0" fontId="31" fillId="25" borderId="118" xfId="0" applyFont="1" applyFill="1" applyBorder="1" applyAlignment="1">
      <alignment horizontal="center" vertical="center" shrinkToFit="1"/>
    </xf>
    <xf numFmtId="0" fontId="31" fillId="25" borderId="256" xfId="0" applyFont="1" applyFill="1" applyBorder="1" applyAlignment="1" applyProtection="1">
      <alignment horizontal="center" vertical="center" wrapText="1"/>
    </xf>
    <xf numFmtId="0" fontId="31" fillId="25" borderId="270" xfId="0" applyFont="1" applyFill="1" applyBorder="1" applyAlignment="1" applyProtection="1">
      <alignment horizontal="center" vertical="center"/>
    </xf>
    <xf numFmtId="0" fontId="21" fillId="32" borderId="12" xfId="0" applyFont="1" applyFill="1" applyBorder="1" applyAlignment="1" applyProtection="1">
      <alignment horizontal="center" vertical="center" textRotation="255" shrinkToFit="1"/>
    </xf>
    <xf numFmtId="0" fontId="21" fillId="32" borderId="18" xfId="0" applyFont="1" applyFill="1" applyBorder="1" applyAlignment="1" applyProtection="1">
      <alignment horizontal="center" vertical="center" textRotation="255" shrinkToFit="1"/>
    </xf>
    <xf numFmtId="0" fontId="21" fillId="32" borderId="17" xfId="0" applyFont="1" applyFill="1" applyBorder="1" applyAlignment="1" applyProtection="1">
      <alignment horizontal="center" vertical="center" textRotation="255" shrinkToFit="1"/>
    </xf>
    <xf numFmtId="0" fontId="31" fillId="25" borderId="314" xfId="0" applyFont="1" applyFill="1" applyBorder="1" applyAlignment="1" applyProtection="1">
      <alignment horizontal="center" vertical="center"/>
    </xf>
    <xf numFmtId="0" fontId="31" fillId="25" borderId="315" xfId="0" applyFont="1" applyFill="1" applyBorder="1" applyAlignment="1" applyProtection="1">
      <alignment horizontal="center" vertical="center"/>
    </xf>
    <xf numFmtId="0" fontId="36" fillId="31" borderId="275" xfId="0" applyFont="1" applyFill="1" applyBorder="1" applyAlignment="1" applyProtection="1">
      <alignment horizontal="center" vertical="center" wrapText="1"/>
    </xf>
    <xf numFmtId="0" fontId="36" fillId="31" borderId="57" xfId="0" applyFont="1" applyFill="1" applyBorder="1" applyAlignment="1" applyProtection="1">
      <alignment horizontal="center" vertical="center" wrapText="1"/>
    </xf>
    <xf numFmtId="0" fontId="21" fillId="32" borderId="12" xfId="0" applyFont="1" applyFill="1" applyBorder="1" applyAlignment="1" applyProtection="1">
      <alignment horizontal="center" vertical="center" textRotation="255" wrapText="1" shrinkToFit="1"/>
    </xf>
    <xf numFmtId="0" fontId="21" fillId="32" borderId="18" xfId="0" applyFont="1" applyFill="1" applyBorder="1" applyAlignment="1" applyProtection="1">
      <alignment horizontal="center" vertical="center" textRotation="255" wrapText="1" shrinkToFit="1"/>
    </xf>
    <xf numFmtId="0" fontId="21" fillId="32" borderId="17" xfId="0" applyFont="1" applyFill="1" applyBorder="1" applyAlignment="1" applyProtection="1">
      <alignment horizontal="center" vertical="center" textRotation="255" wrapText="1" shrinkToFit="1"/>
    </xf>
    <xf numFmtId="177" fontId="31" fillId="25" borderId="291" xfId="42" applyFont="1" applyFill="1" applyBorder="1" applyAlignment="1" applyProtection="1">
      <alignment horizontal="center" vertical="center"/>
    </xf>
    <xf numFmtId="177" fontId="31" fillId="25" borderId="33" xfId="42" applyFont="1" applyFill="1" applyBorder="1" applyAlignment="1" applyProtection="1">
      <alignment horizontal="center" vertical="center"/>
    </xf>
    <xf numFmtId="0" fontId="31" fillId="25" borderId="30" xfId="0" applyFont="1" applyFill="1" applyBorder="1" applyAlignment="1">
      <alignment horizontal="left" vertical="center" shrinkToFit="1"/>
    </xf>
    <xf numFmtId="0" fontId="31" fillId="25" borderId="248" xfId="0" applyFont="1" applyFill="1" applyBorder="1" applyAlignment="1">
      <alignment horizontal="left" vertical="center" shrinkToFit="1"/>
    </xf>
    <xf numFmtId="0" fontId="31" fillId="25" borderId="247" xfId="0" applyFont="1" applyFill="1" applyBorder="1" applyAlignment="1">
      <alignment horizontal="left" vertical="center" shrinkToFit="1"/>
    </xf>
    <xf numFmtId="0" fontId="21" fillId="31" borderId="29" xfId="0" applyFont="1" applyFill="1" applyBorder="1" applyAlignment="1">
      <alignment horizontal="center" vertical="center" shrinkToFit="1"/>
    </xf>
    <xf numFmtId="0" fontId="21" fillId="31" borderId="171" xfId="0" applyFont="1" applyFill="1" applyBorder="1" applyAlignment="1">
      <alignment horizontal="center" vertical="center" shrinkToFit="1"/>
    </xf>
    <xf numFmtId="0" fontId="21" fillId="31" borderId="172" xfId="0" applyFont="1" applyFill="1" applyBorder="1" applyAlignment="1">
      <alignment horizontal="center" vertical="center" shrinkToFit="1"/>
    </xf>
    <xf numFmtId="0" fontId="21" fillId="31" borderId="12" xfId="0" applyFont="1" applyFill="1" applyBorder="1" applyAlignment="1">
      <alignment horizontal="left" vertical="center" wrapText="1"/>
    </xf>
    <xf numFmtId="0" fontId="21" fillId="31" borderId="18" xfId="0" applyFont="1" applyFill="1" applyBorder="1" applyAlignment="1">
      <alignment horizontal="left" vertical="center" wrapText="1"/>
    </xf>
    <xf numFmtId="0" fontId="21" fillId="31" borderId="17" xfId="0" applyFont="1" applyFill="1" applyBorder="1" applyAlignment="1">
      <alignment horizontal="left" vertical="center" wrapText="1"/>
    </xf>
    <xf numFmtId="0" fontId="36" fillId="31" borderId="140" xfId="0" applyFont="1" applyFill="1" applyBorder="1" applyAlignment="1">
      <alignment horizontal="center" vertical="center" wrapText="1"/>
    </xf>
    <xf numFmtId="0" fontId="36" fillId="31" borderId="18" xfId="0" applyFont="1" applyFill="1" applyBorder="1" applyAlignment="1">
      <alignment horizontal="center" vertical="center" wrapText="1"/>
    </xf>
    <xf numFmtId="0" fontId="36" fillId="31" borderId="17" xfId="0" applyFont="1" applyFill="1" applyBorder="1" applyAlignment="1">
      <alignment horizontal="center" vertical="center" wrapText="1"/>
    </xf>
    <xf numFmtId="0" fontId="21" fillId="31" borderId="136" xfId="0" applyFont="1" applyFill="1" applyBorder="1" applyAlignment="1">
      <alignment horizontal="center" vertical="center" wrapText="1"/>
    </xf>
    <xf numFmtId="0" fontId="21" fillId="31" borderId="18" xfId="0" applyFont="1" applyFill="1" applyBorder="1" applyAlignment="1">
      <alignment horizontal="center" vertical="center" wrapText="1"/>
    </xf>
    <xf numFmtId="0" fontId="36" fillId="31" borderId="139" xfId="0" applyFont="1" applyFill="1" applyBorder="1" applyAlignment="1">
      <alignment horizontal="center" vertical="center" wrapText="1"/>
    </xf>
    <xf numFmtId="0" fontId="36" fillId="31" borderId="183" xfId="0" applyFont="1" applyFill="1" applyBorder="1" applyAlignment="1">
      <alignment horizontal="center" vertical="center" wrapText="1"/>
    </xf>
    <xf numFmtId="0" fontId="21" fillId="31" borderId="12" xfId="0" applyFont="1" applyFill="1" applyBorder="1" applyAlignment="1">
      <alignment horizontal="center" vertical="center" wrapText="1"/>
    </xf>
    <xf numFmtId="0" fontId="21" fillId="31" borderId="17" xfId="0" applyFont="1" applyFill="1" applyBorder="1" applyAlignment="1">
      <alignment horizontal="center" vertical="center" wrapText="1"/>
    </xf>
    <xf numFmtId="0" fontId="21" fillId="31" borderId="24" xfId="0" applyFont="1" applyFill="1" applyBorder="1" applyAlignment="1">
      <alignment horizontal="center" vertical="center" wrapText="1"/>
    </xf>
    <xf numFmtId="0" fontId="21" fillId="32" borderId="74" xfId="0" applyFont="1" applyFill="1" applyBorder="1" applyAlignment="1">
      <alignment horizontal="center" vertical="center" textRotation="255" shrinkToFit="1"/>
    </xf>
    <xf numFmtId="0" fontId="36" fillId="32" borderId="75" xfId="0" applyFont="1" applyFill="1" applyBorder="1" applyAlignment="1">
      <alignment horizontal="center" vertical="center" textRotation="255" shrinkToFit="1"/>
    </xf>
    <xf numFmtId="0" fontId="36" fillId="32" borderId="76" xfId="0" applyFont="1" applyFill="1" applyBorder="1" applyAlignment="1">
      <alignment horizontal="center" vertical="center" textRotation="255" shrinkToFit="1"/>
    </xf>
    <xf numFmtId="0" fontId="21" fillId="32" borderId="12" xfId="0" applyFont="1" applyFill="1" applyBorder="1" applyAlignment="1">
      <alignment horizontal="center" vertical="center" textRotation="255" wrapText="1" shrinkToFit="1"/>
    </xf>
    <xf numFmtId="0" fontId="21" fillId="32" borderId="18" xfId="0" applyFont="1" applyFill="1" applyBorder="1" applyAlignment="1">
      <alignment horizontal="center" vertical="center" textRotation="255" wrapText="1" shrinkToFit="1"/>
    </xf>
    <xf numFmtId="0" fontId="21" fillId="32" borderId="17" xfId="0" applyFont="1" applyFill="1" applyBorder="1" applyAlignment="1">
      <alignment horizontal="center" vertical="center" textRotation="255" wrapText="1" shrinkToFit="1"/>
    </xf>
    <xf numFmtId="0" fontId="21" fillId="32" borderId="12" xfId="0" applyFont="1" applyFill="1" applyBorder="1" applyAlignment="1">
      <alignment horizontal="center" vertical="center" textRotation="255" shrinkToFit="1"/>
    </xf>
    <xf numFmtId="0" fontId="21" fillId="32" borderId="18" xfId="0" applyFont="1" applyFill="1" applyBorder="1" applyAlignment="1">
      <alignment horizontal="center" vertical="center" textRotation="255" shrinkToFit="1"/>
    </xf>
    <xf numFmtId="0" fontId="21" fillId="32" borderId="17" xfId="0" applyFont="1" applyFill="1" applyBorder="1" applyAlignment="1">
      <alignment horizontal="center" vertical="center" textRotation="255" shrinkToFit="1"/>
    </xf>
    <xf numFmtId="0" fontId="21" fillId="31" borderId="24" xfId="0" applyFont="1" applyFill="1" applyBorder="1" applyAlignment="1">
      <alignment horizontal="center" vertical="center" wrapText="1" shrinkToFit="1"/>
    </xf>
    <xf numFmtId="0" fontId="36" fillId="31" borderId="13" xfId="0" applyFont="1" applyFill="1" applyBorder="1" applyAlignment="1">
      <alignment horizontal="center" vertical="center" wrapText="1" shrinkToFit="1"/>
    </xf>
    <xf numFmtId="0" fontId="36" fillId="31" borderId="14" xfId="0" applyFont="1" applyFill="1" applyBorder="1" applyAlignment="1">
      <alignment horizontal="center" vertical="center" wrapText="1" shrinkToFit="1"/>
    </xf>
    <xf numFmtId="0" fontId="21" fillId="31" borderId="12" xfId="0" applyFont="1" applyFill="1" applyBorder="1" applyAlignment="1">
      <alignment horizontal="center" vertical="center" wrapText="1" shrinkToFit="1"/>
    </xf>
    <xf numFmtId="0" fontId="21" fillId="31" borderId="18" xfId="0" applyFont="1" applyFill="1" applyBorder="1" applyAlignment="1">
      <alignment horizontal="center" vertical="center" wrapText="1" shrinkToFit="1"/>
    </xf>
    <xf numFmtId="0" fontId="21" fillId="31" borderId="17" xfId="0" applyFont="1" applyFill="1" applyBorder="1" applyAlignment="1">
      <alignment horizontal="center" vertical="center" wrapText="1" shrinkToFit="1"/>
    </xf>
    <xf numFmtId="0" fontId="36" fillId="31" borderId="283" xfId="0" applyFont="1" applyFill="1" applyBorder="1" applyAlignment="1">
      <alignment horizontal="center" vertical="center" wrapText="1"/>
    </xf>
    <xf numFmtId="0" fontId="36" fillId="31" borderId="248" xfId="0" applyFont="1" applyFill="1" applyBorder="1" applyAlignment="1">
      <alignment horizontal="center" vertical="center" wrapText="1"/>
    </xf>
    <xf numFmtId="0" fontId="20" fillId="32" borderId="35" xfId="0" applyFont="1" applyFill="1" applyBorder="1" applyAlignment="1">
      <alignment horizontal="center" vertical="center" wrapText="1"/>
    </xf>
    <xf numFmtId="0" fontId="20" fillId="32" borderId="36" xfId="0" applyFont="1" applyFill="1" applyBorder="1" applyAlignment="1">
      <alignment horizontal="center" vertical="center" wrapText="1"/>
    </xf>
    <xf numFmtId="0" fontId="20" fillId="32" borderId="37" xfId="0" applyFont="1" applyFill="1" applyBorder="1" applyAlignment="1">
      <alignment horizontal="center" vertical="center" wrapText="1"/>
    </xf>
    <xf numFmtId="0" fontId="21" fillId="31" borderId="25" xfId="0" applyFont="1" applyFill="1" applyBorder="1" applyAlignment="1">
      <alignment horizontal="center" vertical="center" wrapText="1"/>
    </xf>
    <xf numFmtId="0" fontId="21" fillId="31" borderId="26" xfId="0" applyFont="1" applyFill="1" applyBorder="1" applyAlignment="1">
      <alignment horizontal="center" vertical="center" wrapText="1"/>
    </xf>
    <xf numFmtId="0" fontId="36" fillId="31" borderId="12" xfId="0" applyFont="1" applyFill="1" applyBorder="1" applyAlignment="1">
      <alignment horizontal="center" vertical="center" wrapText="1"/>
    </xf>
    <xf numFmtId="0" fontId="36" fillId="31" borderId="275" xfId="0" applyFont="1" applyFill="1" applyBorder="1" applyAlignment="1">
      <alignment horizontal="center" vertical="center" wrapText="1"/>
    </xf>
    <xf numFmtId="0" fontId="36" fillId="31" borderId="57" xfId="0" applyFont="1" applyFill="1" applyBorder="1" applyAlignment="1">
      <alignment horizontal="center" vertical="center" wrapText="1"/>
    </xf>
    <xf numFmtId="0" fontId="21" fillId="31" borderId="10" xfId="0" applyFont="1" applyFill="1" applyBorder="1" applyAlignment="1">
      <alignment horizontal="center" vertical="center" wrapText="1"/>
    </xf>
    <xf numFmtId="0" fontId="21" fillId="31" borderId="29" xfId="0" applyFont="1" applyFill="1" applyBorder="1" applyAlignment="1">
      <alignment horizontal="center" vertical="center" wrapText="1"/>
    </xf>
    <xf numFmtId="0" fontId="21" fillId="31" borderId="114" xfId="0" applyFont="1" applyFill="1" applyBorder="1" applyAlignment="1">
      <alignment horizontal="center" vertical="center" wrapText="1"/>
    </xf>
    <xf numFmtId="0" fontId="21" fillId="31" borderId="22" xfId="0" applyFont="1" applyFill="1" applyBorder="1" applyAlignment="1">
      <alignment horizontal="center" vertical="center" wrapText="1"/>
    </xf>
    <xf numFmtId="0" fontId="21" fillId="31" borderId="0" xfId="0" applyFont="1" applyFill="1" applyBorder="1" applyAlignment="1">
      <alignment horizontal="center" vertical="center" wrapText="1"/>
    </xf>
    <xf numFmtId="0" fontId="21" fillId="31" borderId="115" xfId="0" applyFont="1" applyFill="1" applyBorder="1" applyAlignment="1">
      <alignment horizontal="center" vertical="center" wrapText="1"/>
    </xf>
    <xf numFmtId="0" fontId="21" fillId="31" borderId="116" xfId="0" applyFont="1" applyFill="1" applyBorder="1" applyAlignment="1">
      <alignment horizontal="center" vertical="center" wrapText="1"/>
    </xf>
    <xf numFmtId="0" fontId="21" fillId="31" borderId="118" xfId="0" applyFont="1" applyFill="1" applyBorder="1" applyAlignment="1">
      <alignment horizontal="center" vertical="center" wrapText="1"/>
    </xf>
    <xf numFmtId="0" fontId="21" fillId="31" borderId="117" xfId="0" applyFont="1" applyFill="1" applyBorder="1" applyAlignment="1">
      <alignment horizontal="center" vertical="center" wrapText="1"/>
    </xf>
    <xf numFmtId="0" fontId="0" fillId="0" borderId="221" xfId="0" applyBorder="1" applyAlignment="1" applyProtection="1">
      <alignment horizontal="center" vertical="center"/>
    </xf>
    <xf numFmtId="0" fontId="20" fillId="0" borderId="0" xfId="0" applyFont="1" applyBorder="1" applyAlignment="1" applyProtection="1">
      <alignment horizontal="center" vertical="center" wrapText="1"/>
    </xf>
    <xf numFmtId="0" fontId="24" fillId="0" borderId="29" xfId="0" applyFont="1" applyBorder="1" applyAlignment="1" applyProtection="1">
      <alignment horizontal="left" vertical="center"/>
    </xf>
    <xf numFmtId="0" fontId="31" fillId="0" borderId="0" xfId="0" applyFont="1" applyFill="1" applyBorder="1" applyAlignment="1" applyProtection="1">
      <alignment horizontal="left" vertical="center" wrapText="1"/>
    </xf>
    <xf numFmtId="0" fontId="31" fillId="0" borderId="0" xfId="0" applyFont="1" applyBorder="1" applyAlignment="1" applyProtection="1">
      <alignment horizontal="left" vertical="center"/>
    </xf>
    <xf numFmtId="0" fontId="24" fillId="27" borderId="186" xfId="0" applyFont="1" applyFill="1" applyBorder="1" applyAlignment="1" applyProtection="1">
      <alignment horizontal="center" vertical="center"/>
    </xf>
    <xf numFmtId="0" fontId="24" fillId="27" borderId="33" xfId="0" applyFont="1" applyFill="1" applyBorder="1" applyAlignment="1" applyProtection="1">
      <alignment horizontal="center" vertical="center"/>
    </xf>
    <xf numFmtId="0" fontId="24" fillId="27" borderId="174" xfId="0" applyFont="1" applyFill="1" applyBorder="1" applyAlignment="1" applyProtection="1">
      <alignment horizontal="center" vertical="center"/>
    </xf>
    <xf numFmtId="0" fontId="24" fillId="27" borderId="192" xfId="0" applyFont="1" applyFill="1" applyBorder="1" applyAlignment="1" applyProtection="1">
      <alignment horizontal="center" vertical="center"/>
    </xf>
    <xf numFmtId="0" fontId="31" fillId="27" borderId="186" xfId="0" applyFont="1" applyFill="1" applyBorder="1" applyAlignment="1" applyProtection="1">
      <alignment horizontal="left" vertical="center" wrapText="1"/>
    </xf>
    <xf numFmtId="0" fontId="31" fillId="27" borderId="33" xfId="0" applyFont="1" applyFill="1" applyBorder="1" applyAlignment="1" applyProtection="1">
      <alignment horizontal="left" vertical="center" wrapText="1"/>
    </xf>
    <xf numFmtId="0" fontId="31" fillId="0" borderId="174" xfId="0" applyFont="1" applyBorder="1" applyAlignment="1" applyProtection="1">
      <alignment horizontal="center" vertical="center"/>
      <protection locked="0"/>
    </xf>
    <xf numFmtId="0" fontId="31" fillId="0" borderId="192" xfId="0" applyFont="1" applyBorder="1" applyAlignment="1" applyProtection="1">
      <alignment horizontal="center" vertical="center"/>
      <protection locked="0"/>
    </xf>
    <xf numFmtId="0" fontId="31" fillId="0" borderId="191" xfId="0" applyFont="1" applyFill="1" applyBorder="1" applyAlignment="1" applyProtection="1">
      <alignment horizontal="center" vertical="center"/>
      <protection locked="0"/>
    </xf>
    <xf numFmtId="0" fontId="31" fillId="0" borderId="79" xfId="0" applyFont="1" applyFill="1" applyBorder="1" applyAlignment="1" applyProtection="1">
      <alignment horizontal="center" vertical="center"/>
      <protection locked="0"/>
    </xf>
    <xf numFmtId="0" fontId="24" fillId="27" borderId="185" xfId="0" applyFont="1" applyFill="1" applyBorder="1" applyAlignment="1" applyProtection="1">
      <alignment horizontal="center" vertical="center"/>
    </xf>
    <xf numFmtId="0" fontId="20" fillId="27" borderId="22" xfId="0" applyFont="1" applyFill="1" applyBorder="1" applyAlignment="1" applyProtection="1">
      <alignment horizontal="left" vertical="center" wrapText="1"/>
    </xf>
    <xf numFmtId="0" fontId="29" fillId="27" borderId="22" xfId="0" applyFont="1" applyFill="1" applyBorder="1" applyAlignment="1" applyProtection="1">
      <alignment horizontal="left" vertical="center" wrapText="1"/>
    </xf>
    <xf numFmtId="0" fontId="29" fillId="27" borderId="116" xfId="0" applyFont="1" applyFill="1" applyBorder="1" applyAlignment="1" applyProtection="1">
      <alignment horizontal="left" vertical="center" wrapText="1"/>
    </xf>
    <xf numFmtId="0" fontId="0" fillId="27" borderId="210" xfId="0" applyFill="1" applyBorder="1" applyAlignment="1" applyProtection="1">
      <alignment horizontal="center" vertical="center" wrapText="1"/>
    </xf>
    <xf numFmtId="0" fontId="0" fillId="27" borderId="211" xfId="0" applyFill="1" applyBorder="1" applyAlignment="1" applyProtection="1">
      <alignment horizontal="center" vertical="center" wrapText="1"/>
    </xf>
    <xf numFmtId="0" fontId="31" fillId="0" borderId="29" xfId="0" applyFont="1" applyFill="1" applyBorder="1" applyAlignment="1" applyProtection="1">
      <alignment horizontal="left" vertical="center" wrapText="1"/>
    </xf>
    <xf numFmtId="0" fontId="31" fillId="0" borderId="0" xfId="0" applyFont="1" applyBorder="1" applyAlignment="1" applyProtection="1">
      <alignment horizontal="left" wrapText="1"/>
    </xf>
    <xf numFmtId="0" fontId="0" fillId="0" borderId="10" xfId="0" applyBorder="1" applyAlignment="1" applyProtection="1">
      <alignment horizontal="left" vertical="center"/>
      <protection locked="0"/>
    </xf>
    <xf numFmtId="0" fontId="0" fillId="0" borderId="29" xfId="0" applyBorder="1" applyAlignment="1" applyProtection="1">
      <alignment horizontal="left" vertical="center"/>
      <protection locked="0"/>
    </xf>
    <xf numFmtId="0" fontId="0" fillId="0" borderId="114" xfId="0" applyBorder="1" applyAlignment="1" applyProtection="1">
      <alignment horizontal="left" vertical="center"/>
      <protection locked="0"/>
    </xf>
    <xf numFmtId="0" fontId="0" fillId="0" borderId="22" xfId="0" applyBorder="1" applyAlignment="1" applyProtection="1">
      <alignment horizontal="left" vertical="center"/>
      <protection locked="0"/>
    </xf>
    <xf numFmtId="0" fontId="0" fillId="0" borderId="0" xfId="0" applyBorder="1" applyAlignment="1" applyProtection="1">
      <alignment horizontal="left" vertical="center"/>
      <protection locked="0"/>
    </xf>
    <xf numFmtId="0" fontId="0" fillId="0" borderId="115" xfId="0" applyBorder="1" applyAlignment="1" applyProtection="1">
      <alignment horizontal="left" vertical="center"/>
      <protection locked="0"/>
    </xf>
    <xf numFmtId="0" fontId="0" fillId="0" borderId="116" xfId="0" applyBorder="1" applyAlignment="1" applyProtection="1">
      <alignment horizontal="left" vertical="center"/>
      <protection locked="0"/>
    </xf>
    <xf numFmtId="0" fontId="0" fillId="0" borderId="118" xfId="0" applyBorder="1" applyAlignment="1" applyProtection="1">
      <alignment horizontal="left" vertical="center"/>
      <protection locked="0"/>
    </xf>
    <xf numFmtId="0" fontId="0" fillId="0" borderId="117" xfId="0" applyBorder="1" applyAlignment="1" applyProtection="1">
      <alignment horizontal="left" vertical="center"/>
      <protection locked="0"/>
    </xf>
    <xf numFmtId="0" fontId="24" fillId="27" borderId="188" xfId="0" applyFont="1" applyFill="1" applyBorder="1" applyAlignment="1" applyProtection="1">
      <alignment horizontal="center" vertical="center"/>
    </xf>
    <xf numFmtId="0" fontId="24" fillId="27" borderId="94" xfId="0" applyFont="1" applyFill="1" applyBorder="1" applyAlignment="1" applyProtection="1">
      <alignment horizontal="center" vertical="center"/>
    </xf>
    <xf numFmtId="0" fontId="0" fillId="0" borderId="10" xfId="0" applyBorder="1" applyAlignment="1" applyProtection="1">
      <alignment horizontal="center" vertical="center"/>
      <protection locked="0"/>
    </xf>
    <xf numFmtId="0" fontId="0" fillId="0" borderId="29" xfId="0" applyBorder="1" applyAlignment="1" applyProtection="1">
      <alignment horizontal="center" vertical="center"/>
      <protection locked="0"/>
    </xf>
    <xf numFmtId="0" fontId="0" fillId="0" borderId="114" xfId="0" applyBorder="1" applyAlignment="1" applyProtection="1">
      <alignment horizontal="center" vertical="center"/>
      <protection locked="0"/>
    </xf>
    <xf numFmtId="0" fontId="0" fillId="0" borderId="22" xfId="0"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0" fillId="0" borderId="115" xfId="0" applyBorder="1" applyAlignment="1" applyProtection="1">
      <alignment horizontal="center" vertical="center"/>
      <protection locked="0"/>
    </xf>
    <xf numFmtId="0" fontId="0" fillId="0" borderId="116" xfId="0" applyBorder="1" applyAlignment="1" applyProtection="1">
      <alignment horizontal="center" vertical="center"/>
      <protection locked="0"/>
    </xf>
    <xf numFmtId="0" fontId="0" fillId="0" borderId="118" xfId="0" applyBorder="1" applyAlignment="1" applyProtection="1">
      <alignment horizontal="center" vertical="center"/>
      <protection locked="0"/>
    </xf>
    <xf numFmtId="0" fontId="0" fillId="0" borderId="117" xfId="0" applyBorder="1" applyAlignment="1" applyProtection="1">
      <alignment horizontal="center" vertical="center"/>
      <protection locked="0"/>
    </xf>
    <xf numFmtId="0" fontId="31" fillId="0" borderId="10" xfId="0" applyFont="1" applyBorder="1" applyAlignment="1" applyProtection="1">
      <alignment horizontal="center" vertical="center"/>
      <protection locked="0"/>
    </xf>
    <xf numFmtId="0" fontId="31" fillId="0" borderId="29" xfId="0" applyFont="1" applyBorder="1" applyAlignment="1" applyProtection="1">
      <alignment horizontal="center" vertical="center"/>
      <protection locked="0"/>
    </xf>
    <xf numFmtId="0" fontId="31" fillId="0" borderId="114" xfId="0" applyFont="1" applyBorder="1" applyAlignment="1" applyProtection="1">
      <alignment horizontal="center" vertical="center"/>
      <protection locked="0"/>
    </xf>
    <xf numFmtId="0" fontId="31" fillId="0" borderId="22" xfId="0" applyFont="1" applyBorder="1" applyAlignment="1" applyProtection="1">
      <alignment horizontal="center" vertical="center"/>
      <protection locked="0"/>
    </xf>
    <xf numFmtId="0" fontId="31" fillId="0" borderId="0" xfId="0" applyFont="1" applyBorder="1" applyAlignment="1" applyProtection="1">
      <alignment horizontal="center" vertical="center"/>
      <protection locked="0"/>
    </xf>
    <xf numFmtId="0" fontId="31" fillId="0" borderId="115" xfId="0" applyFont="1" applyBorder="1" applyAlignment="1" applyProtection="1">
      <alignment horizontal="center" vertical="center"/>
      <protection locked="0"/>
    </xf>
    <xf numFmtId="0" fontId="31" fillId="0" borderId="116" xfId="0" applyFont="1" applyBorder="1" applyAlignment="1" applyProtection="1">
      <alignment horizontal="center" vertical="center"/>
      <protection locked="0"/>
    </xf>
    <xf numFmtId="0" fontId="31" fillId="0" borderId="118" xfId="0" applyFont="1" applyBorder="1" applyAlignment="1" applyProtection="1">
      <alignment horizontal="center" vertical="center"/>
      <protection locked="0"/>
    </xf>
    <xf numFmtId="0" fontId="31" fillId="0" borderId="117" xfId="0" applyFont="1" applyBorder="1" applyAlignment="1" applyProtection="1">
      <alignment horizontal="center" vertical="center"/>
      <protection locked="0"/>
    </xf>
    <xf numFmtId="0" fontId="0" fillId="27" borderId="125" xfId="0" applyFill="1" applyBorder="1" applyAlignment="1" applyProtection="1">
      <alignment horizontal="center" vertical="center" wrapText="1"/>
    </xf>
    <xf numFmtId="0" fontId="0" fillId="27" borderId="127" xfId="0" applyFill="1" applyBorder="1" applyAlignment="1" applyProtection="1">
      <alignment horizontal="center" vertical="center" wrapText="1"/>
    </xf>
    <xf numFmtId="0" fontId="0" fillId="27" borderId="129" xfId="0" applyFill="1" applyBorder="1" applyAlignment="1" applyProtection="1">
      <alignment horizontal="center" vertical="center" wrapText="1"/>
    </xf>
    <xf numFmtId="0" fontId="0" fillId="27" borderId="221" xfId="0" applyFill="1" applyBorder="1" applyAlignment="1" applyProtection="1">
      <alignment horizontal="center" vertical="center"/>
    </xf>
    <xf numFmtId="0" fontId="29" fillId="0" borderId="29" xfId="0" applyFont="1" applyBorder="1" applyAlignment="1" applyProtection="1">
      <alignment horizontal="left" vertical="top" wrapText="1"/>
    </xf>
    <xf numFmtId="0" fontId="20" fillId="0" borderId="29" xfId="0" applyFont="1" applyBorder="1" applyAlignment="1" applyProtection="1">
      <alignment horizontal="left" vertical="top" wrapText="1"/>
    </xf>
    <xf numFmtId="0" fontId="59" fillId="0" borderId="0" xfId="0" applyFont="1" applyFill="1" applyBorder="1" applyAlignment="1" applyProtection="1">
      <alignment horizontal="left" wrapText="1"/>
    </xf>
    <xf numFmtId="0" fontId="29" fillId="0" borderId="0" xfId="0" applyFont="1" applyBorder="1" applyAlignment="1" applyProtection="1">
      <alignment horizontal="left" vertical="top" wrapText="1"/>
    </xf>
    <xf numFmtId="0" fontId="62" fillId="27" borderId="204" xfId="0" applyFont="1" applyFill="1" applyBorder="1" applyAlignment="1" applyProtection="1">
      <alignment horizontal="center" vertical="center" wrapText="1"/>
    </xf>
    <xf numFmtId="0" fontId="62" fillId="27" borderId="211" xfId="0" applyFont="1" applyFill="1" applyBorder="1" applyAlignment="1" applyProtection="1">
      <alignment horizontal="center" vertical="center" wrapText="1"/>
    </xf>
    <xf numFmtId="0" fontId="20" fillId="27" borderId="199" xfId="0" applyFont="1" applyFill="1" applyBorder="1" applyAlignment="1" applyProtection="1">
      <alignment horizontal="center" vertical="center" wrapText="1"/>
    </xf>
    <xf numFmtId="0" fontId="20" fillId="27" borderId="281" xfId="0" applyFont="1" applyFill="1" applyBorder="1" applyAlignment="1" applyProtection="1">
      <alignment horizontal="center" vertical="center" wrapText="1"/>
    </xf>
    <xf numFmtId="0" fontId="62" fillId="27" borderId="125" xfId="0" applyFont="1" applyFill="1" applyBorder="1" applyAlignment="1" applyProtection="1">
      <alignment horizontal="center" vertical="center" wrapText="1"/>
    </xf>
    <xf numFmtId="0" fontId="62" fillId="27" borderId="127" xfId="0" applyFont="1" applyFill="1" applyBorder="1" applyAlignment="1" applyProtection="1">
      <alignment horizontal="center" vertical="center" wrapText="1"/>
    </xf>
    <xf numFmtId="0" fontId="62" fillId="27" borderId="129" xfId="0" applyFont="1" applyFill="1" applyBorder="1" applyAlignment="1" applyProtection="1">
      <alignment horizontal="center" vertical="center" wrapText="1"/>
    </xf>
    <xf numFmtId="0" fontId="40" fillId="0" borderId="0" xfId="0" applyFont="1" applyBorder="1" applyAlignment="1" applyProtection="1">
      <alignment horizontal="left" vertical="center"/>
    </xf>
    <xf numFmtId="0" fontId="20" fillId="27" borderId="266" xfId="0" applyFont="1" applyFill="1" applyBorder="1" applyAlignment="1" applyProtection="1">
      <alignment horizontal="center" vertical="center" wrapText="1"/>
    </xf>
    <xf numFmtId="0" fontId="62" fillId="27" borderId="210" xfId="0" applyFont="1" applyFill="1" applyBorder="1" applyAlignment="1" applyProtection="1">
      <alignment horizontal="center" vertical="center" wrapText="1"/>
    </xf>
    <xf numFmtId="0" fontId="31" fillId="0" borderId="0" xfId="0" applyFont="1" applyBorder="1" applyAlignment="1" applyProtection="1">
      <alignment horizontal="left" vertical="center" wrapText="1"/>
    </xf>
    <xf numFmtId="0" fontId="31" fillId="0" borderId="29" xfId="0" applyFont="1" applyFill="1" applyBorder="1" applyAlignment="1" applyProtection="1">
      <alignment horizontal="left" vertical="top" wrapText="1"/>
    </xf>
    <xf numFmtId="0" fontId="25" fillId="25" borderId="0" xfId="0" applyFont="1" applyFill="1" applyBorder="1" applyAlignment="1">
      <alignment horizontal="center" vertical="center"/>
    </xf>
    <xf numFmtId="0" fontId="27" fillId="25" borderId="18" xfId="0" applyFont="1" applyFill="1" applyBorder="1" applyAlignment="1">
      <alignment horizontal="center" vertical="center" wrapText="1"/>
    </xf>
    <xf numFmtId="0" fontId="32" fillId="25" borderId="333" xfId="0" applyFont="1" applyFill="1" applyBorder="1" applyAlignment="1">
      <alignment horizontal="center" vertical="center"/>
    </xf>
    <xf numFmtId="0" fontId="32" fillId="25" borderId="336" xfId="0" applyFont="1" applyFill="1" applyBorder="1" applyAlignment="1">
      <alignment horizontal="center" vertical="center"/>
    </xf>
    <xf numFmtId="0" fontId="33" fillId="25" borderId="298" xfId="0" applyFont="1" applyFill="1" applyBorder="1" applyAlignment="1">
      <alignment horizontal="left" vertical="center"/>
    </xf>
    <xf numFmtId="0" fontId="34" fillId="25" borderId="333" xfId="0" applyFont="1" applyFill="1" applyBorder="1" applyAlignment="1">
      <alignment horizontal="left" vertical="center"/>
    </xf>
    <xf numFmtId="0" fontId="29" fillId="25" borderId="28" xfId="0" applyFont="1" applyFill="1" applyBorder="1" applyAlignment="1" applyProtection="1">
      <alignment horizontal="left" vertical="center" wrapText="1"/>
    </xf>
    <xf numFmtId="0" fontId="29" fillId="25" borderId="66" xfId="0" applyFont="1" applyFill="1" applyBorder="1" applyAlignment="1" applyProtection="1">
      <alignment horizontal="left" vertical="center" wrapText="1"/>
    </xf>
    <xf numFmtId="0" fontId="39" fillId="25" borderId="47" xfId="0" applyFont="1" applyFill="1" applyBorder="1" applyAlignment="1" applyProtection="1">
      <alignment horizontal="center" vertical="center" wrapText="1"/>
    </xf>
    <xf numFmtId="0" fontId="39" fillId="25" borderId="72" xfId="0" applyFont="1" applyFill="1" applyBorder="1" applyAlignment="1" applyProtection="1">
      <alignment horizontal="center" vertical="center" wrapText="1"/>
    </xf>
    <xf numFmtId="0" fontId="34" fillId="25" borderId="296" xfId="0" applyFont="1" applyFill="1" applyBorder="1" applyAlignment="1" applyProtection="1">
      <alignment horizontal="left" vertical="center"/>
    </xf>
    <xf numFmtId="0" fontId="32" fillId="25" borderId="267" xfId="0" applyFont="1" applyFill="1" applyBorder="1" applyAlignment="1" applyProtection="1">
      <alignment horizontal="left" vertical="center"/>
    </xf>
    <xf numFmtId="0" fontId="34" fillId="25" borderId="298" xfId="0" applyFont="1" applyFill="1" applyBorder="1" applyAlignment="1" applyProtection="1">
      <alignment horizontal="left" vertical="center"/>
    </xf>
    <xf numFmtId="0" fontId="32" fillId="25" borderId="297" xfId="0" applyFont="1" applyFill="1" applyBorder="1" applyAlignment="1" applyProtection="1">
      <alignment horizontal="left" vertical="center"/>
    </xf>
    <xf numFmtId="0" fontId="32" fillId="25" borderId="267" xfId="0" applyFont="1" applyFill="1" applyBorder="1" applyAlignment="1" applyProtection="1">
      <alignment horizontal="center" vertical="center"/>
    </xf>
    <xf numFmtId="0" fontId="32" fillId="25" borderId="295" xfId="0" applyFont="1" applyFill="1" applyBorder="1" applyAlignment="1" applyProtection="1">
      <alignment horizontal="center" vertical="center"/>
    </xf>
    <xf numFmtId="0" fontId="32" fillId="25" borderId="297" xfId="0" applyFont="1" applyFill="1" applyBorder="1" applyAlignment="1" applyProtection="1">
      <alignment horizontal="center" vertical="center"/>
    </xf>
    <xf numFmtId="0" fontId="32" fillId="25" borderId="299" xfId="0" applyFont="1" applyFill="1" applyBorder="1" applyAlignment="1" applyProtection="1">
      <alignment horizontal="center" vertical="center"/>
    </xf>
    <xf numFmtId="0" fontId="34" fillId="25" borderId="65" xfId="0" applyFont="1" applyFill="1" applyBorder="1" applyAlignment="1" applyProtection="1">
      <alignment vertical="center" wrapText="1"/>
    </xf>
    <xf numFmtId="0" fontId="35" fillId="25" borderId="234" xfId="0" applyFont="1" applyFill="1" applyBorder="1" applyAlignment="1" applyProtection="1">
      <alignment horizontal="center" vertical="center" wrapText="1"/>
    </xf>
    <xf numFmtId="0" fontId="35" fillId="25" borderId="235" xfId="0" applyFont="1" applyFill="1" applyBorder="1" applyAlignment="1" applyProtection="1">
      <alignment horizontal="center" vertical="center" wrapText="1"/>
    </xf>
    <xf numFmtId="0" fontId="29" fillId="25" borderId="21" xfId="0" applyFont="1" applyFill="1" applyBorder="1" applyAlignment="1" applyProtection="1">
      <alignment vertical="center" wrapText="1"/>
    </xf>
    <xf numFmtId="0" fontId="20" fillId="25" borderId="21" xfId="0" applyFont="1" applyFill="1" applyBorder="1" applyAlignment="1" applyProtection="1">
      <alignment vertical="center" wrapText="1"/>
    </xf>
    <xf numFmtId="0" fontId="20" fillId="25" borderId="21" xfId="0" applyFont="1" applyFill="1" applyBorder="1" applyAlignment="1">
      <alignment vertical="center" wrapText="1"/>
    </xf>
    <xf numFmtId="0" fontId="39" fillId="0" borderId="104" xfId="0" applyFont="1" applyFill="1" applyBorder="1" applyAlignment="1" applyProtection="1">
      <alignment horizontal="center" vertical="center" wrapText="1"/>
      <protection locked="0"/>
    </xf>
    <xf numFmtId="0" fontId="39" fillId="0" borderId="105" xfId="0" applyFont="1" applyFill="1" applyBorder="1" applyAlignment="1" applyProtection="1">
      <alignment horizontal="center" vertical="center" wrapText="1"/>
      <protection locked="0"/>
    </xf>
    <xf numFmtId="0" fontId="20" fillId="25" borderId="66" xfId="0" applyFont="1" applyFill="1" applyBorder="1" applyAlignment="1">
      <alignment vertical="center" wrapText="1"/>
    </xf>
    <xf numFmtId="0" fontId="29" fillId="25" borderId="66" xfId="0" applyFont="1" applyFill="1" applyBorder="1" applyAlignment="1">
      <alignment vertical="center" wrapText="1"/>
    </xf>
    <xf numFmtId="0" fontId="20" fillId="25" borderId="66" xfId="0" applyFont="1" applyFill="1" applyBorder="1" applyAlignment="1" applyProtection="1">
      <alignment horizontal="left" vertical="center" wrapText="1"/>
    </xf>
    <xf numFmtId="0" fontId="39" fillId="0" borderId="47" xfId="0" applyFont="1" applyFill="1" applyBorder="1" applyAlignment="1" applyProtection="1">
      <alignment horizontal="center" vertical="center" wrapText="1"/>
      <protection locked="0"/>
    </xf>
    <xf numFmtId="0" fontId="39" fillId="0" borderId="72" xfId="0" applyFont="1" applyFill="1" applyBorder="1" applyAlignment="1" applyProtection="1">
      <alignment horizontal="center" vertical="center" wrapText="1"/>
      <protection locked="0"/>
    </xf>
    <xf numFmtId="0" fontId="39" fillId="0" borderId="47" xfId="0" applyFont="1" applyBorder="1" applyAlignment="1" applyProtection="1">
      <alignment horizontal="center" vertical="center" wrapText="1"/>
      <protection locked="0"/>
    </xf>
    <xf numFmtId="0" fontId="39" fillId="0" borderId="72" xfId="0" applyFont="1" applyBorder="1" applyAlignment="1" applyProtection="1">
      <alignment horizontal="center" vertical="center" wrapText="1"/>
      <protection locked="0"/>
    </xf>
    <xf numFmtId="0" fontId="43" fillId="0" borderId="47" xfId="0" applyFont="1" applyFill="1" applyBorder="1" applyAlignment="1" applyProtection="1">
      <alignment horizontal="center" vertical="center"/>
      <protection locked="0"/>
    </xf>
    <xf numFmtId="0" fontId="43" fillId="0" borderId="72" xfId="0" applyFont="1" applyFill="1" applyBorder="1" applyAlignment="1" applyProtection="1">
      <alignment horizontal="center" vertical="center"/>
      <protection locked="0"/>
    </xf>
    <xf numFmtId="0" fontId="39" fillId="0" borderId="102" xfId="0" applyFont="1" applyFill="1" applyBorder="1" applyAlignment="1" applyProtection="1">
      <alignment horizontal="center" vertical="center" wrapText="1"/>
      <protection locked="0"/>
    </xf>
    <xf numFmtId="0" fontId="39" fillId="0" borderId="103" xfId="0" applyFont="1" applyFill="1" applyBorder="1" applyAlignment="1" applyProtection="1">
      <alignment horizontal="center" vertical="center" wrapText="1"/>
      <protection locked="0"/>
    </xf>
    <xf numFmtId="0" fontId="20" fillId="32" borderId="68" xfId="0" applyFont="1" applyFill="1" applyBorder="1" applyAlignment="1">
      <alignment horizontal="left" vertical="center"/>
    </xf>
    <xf numFmtId="0" fontId="29" fillId="32" borderId="80" xfId="0" applyFont="1" applyFill="1" applyBorder="1" applyAlignment="1">
      <alignment horizontal="left" vertical="center"/>
    </xf>
    <xf numFmtId="0" fontId="29" fillId="32" borderId="71" xfId="0" applyFont="1" applyFill="1" applyBorder="1" applyAlignment="1">
      <alignment horizontal="left" vertical="center"/>
    </xf>
    <xf numFmtId="0" fontId="32" fillId="25" borderId="110" xfId="0" applyFont="1" applyFill="1" applyBorder="1" applyAlignment="1">
      <alignment vertical="center"/>
    </xf>
    <xf numFmtId="0" fontId="32" fillId="25" borderId="69" xfId="0" applyFont="1" applyFill="1" applyBorder="1" applyAlignment="1">
      <alignment horizontal="center" vertical="center" wrapText="1"/>
    </xf>
    <xf numFmtId="0" fontId="32" fillId="25" borderId="71" xfId="0" applyFont="1" applyFill="1" applyBorder="1" applyAlignment="1">
      <alignment horizontal="center" vertical="center"/>
    </xf>
    <xf numFmtId="0" fontId="33" fillId="32" borderId="68" xfId="0" applyFont="1" applyFill="1" applyBorder="1" applyAlignment="1">
      <alignment horizontal="left" vertical="center"/>
    </xf>
    <xf numFmtId="0" fontId="34" fillId="32" borderId="80" xfId="0" applyFont="1" applyFill="1" applyBorder="1" applyAlignment="1">
      <alignment horizontal="left" vertical="center"/>
    </xf>
    <xf numFmtId="0" fontId="34" fillId="32" borderId="71" xfId="0" applyFont="1" applyFill="1" applyBorder="1" applyAlignment="1">
      <alignment horizontal="left" vertical="center"/>
    </xf>
    <xf numFmtId="0" fontId="20" fillId="25" borderId="82" xfId="0" applyFont="1" applyFill="1" applyBorder="1" applyAlignment="1">
      <alignment vertical="center" wrapText="1"/>
    </xf>
    <xf numFmtId="0" fontId="29" fillId="25" borderId="82" xfId="0" applyFont="1" applyFill="1" applyBorder="1" applyAlignment="1">
      <alignment vertical="center" wrapText="1"/>
    </xf>
    <xf numFmtId="0" fontId="39" fillId="0" borderId="83" xfId="0" applyFont="1" applyBorder="1" applyAlignment="1" applyProtection="1">
      <alignment horizontal="center" vertical="center" wrapText="1"/>
      <protection locked="0"/>
    </xf>
    <xf numFmtId="0" fontId="39" fillId="0" borderId="84" xfId="0" applyFont="1" applyBorder="1" applyAlignment="1" applyProtection="1">
      <alignment horizontal="center" vertical="center" wrapText="1"/>
      <protection locked="0"/>
    </xf>
    <xf numFmtId="0" fontId="29" fillId="25" borderId="28" xfId="0" applyFont="1" applyFill="1" applyBorder="1" applyAlignment="1">
      <alignment vertical="center" wrapText="1"/>
    </xf>
    <xf numFmtId="0" fontId="39" fillId="0" borderId="230" xfId="0" applyFont="1" applyFill="1" applyBorder="1" applyAlignment="1" applyProtection="1">
      <alignment horizontal="center" vertical="center" wrapText="1"/>
      <protection locked="0"/>
    </xf>
    <xf numFmtId="0" fontId="39" fillId="0" borderId="231" xfId="0" applyFont="1" applyFill="1" applyBorder="1" applyAlignment="1" applyProtection="1">
      <alignment horizontal="center" vertical="center" wrapText="1"/>
      <protection locked="0"/>
    </xf>
    <xf numFmtId="0" fontId="20" fillId="25" borderId="232" xfId="0" applyFont="1" applyFill="1" applyBorder="1" applyAlignment="1">
      <alignment horizontal="left" vertical="center" wrapText="1"/>
    </xf>
    <xf numFmtId="0" fontId="20" fillId="25" borderId="228" xfId="0" applyFont="1" applyFill="1" applyBorder="1" applyAlignment="1">
      <alignment horizontal="left" vertical="center" wrapText="1"/>
    </xf>
    <xf numFmtId="0" fontId="39" fillId="0" borderId="100" xfId="0" applyFont="1" applyFill="1" applyBorder="1" applyAlignment="1" applyProtection="1">
      <alignment horizontal="center" vertical="center" wrapText="1"/>
      <protection locked="0"/>
    </xf>
    <xf numFmtId="0" fontId="39" fillId="0" borderId="101" xfId="0" applyFont="1" applyFill="1" applyBorder="1" applyAlignment="1" applyProtection="1">
      <alignment horizontal="center" vertical="center" wrapText="1"/>
      <protection locked="0"/>
    </xf>
    <xf numFmtId="0" fontId="39" fillId="25" borderId="86" xfId="0" applyFont="1" applyFill="1" applyBorder="1" applyAlignment="1" applyProtection="1">
      <alignment horizontal="center" vertical="center" wrapText="1"/>
    </xf>
    <xf numFmtId="0" fontId="39" fillId="25" borderId="87" xfId="0" applyFont="1" applyFill="1" applyBorder="1" applyAlignment="1" applyProtection="1">
      <alignment horizontal="center" vertical="center" wrapText="1"/>
    </xf>
    <xf numFmtId="0" fontId="29" fillId="25" borderId="66" xfId="0" applyFont="1" applyFill="1" applyBorder="1" applyAlignment="1" applyProtection="1">
      <alignment vertical="center" wrapText="1"/>
    </xf>
    <xf numFmtId="0" fontId="37" fillId="25" borderId="106" xfId="0" applyFont="1" applyFill="1" applyBorder="1" applyAlignment="1">
      <alignment horizontal="center" vertical="center"/>
    </xf>
    <xf numFmtId="0" fontId="37" fillId="25" borderId="107" xfId="0" applyFont="1" applyFill="1" applyBorder="1" applyAlignment="1">
      <alignment horizontal="center" vertical="center"/>
    </xf>
    <xf numFmtId="0" fontId="37" fillId="25" borderId="108" xfId="0" applyFont="1" applyFill="1" applyBorder="1" applyAlignment="1">
      <alignment horizontal="center" vertical="center"/>
    </xf>
    <xf numFmtId="0" fontId="33" fillId="25" borderId="111" xfId="0" applyFont="1" applyFill="1" applyBorder="1" applyAlignment="1">
      <alignment horizontal="center" vertical="center"/>
    </xf>
    <xf numFmtId="0" fontId="33" fillId="25" borderId="112" xfId="0" applyFont="1" applyFill="1" applyBorder="1" applyAlignment="1">
      <alignment horizontal="center" vertical="center"/>
    </xf>
    <xf numFmtId="0" fontId="33" fillId="25" borderId="113" xfId="0" applyFont="1" applyFill="1" applyBorder="1" applyAlignment="1">
      <alignment horizontal="center" vertical="center"/>
    </xf>
    <xf numFmtId="0" fontId="20" fillId="25" borderId="157" xfId="0" applyFont="1" applyFill="1" applyBorder="1" applyAlignment="1">
      <alignment vertical="center" wrapText="1"/>
    </xf>
    <xf numFmtId="0" fontId="29" fillId="25" borderId="157" xfId="0" applyFont="1" applyFill="1" applyBorder="1" applyAlignment="1">
      <alignment vertical="center" wrapText="1"/>
    </xf>
    <xf numFmtId="0" fontId="39" fillId="0" borderId="170" xfId="0" applyFont="1" applyFill="1" applyBorder="1" applyAlignment="1" applyProtection="1">
      <alignment horizontal="center" vertical="center" wrapText="1"/>
      <protection locked="0"/>
    </xf>
    <xf numFmtId="0" fontId="39" fillId="0" borderId="226" xfId="0" applyFont="1" applyFill="1" applyBorder="1" applyAlignment="1" applyProtection="1">
      <alignment horizontal="center" vertical="center" wrapText="1"/>
      <protection locked="0"/>
    </xf>
    <xf numFmtId="0" fontId="20" fillId="33" borderId="68" xfId="0" applyFont="1" applyFill="1" applyBorder="1" applyAlignment="1" applyProtection="1">
      <alignment horizontal="left" vertical="center"/>
    </xf>
    <xf numFmtId="0" fontId="29" fillId="33" borderId="80" xfId="0" applyFont="1" applyFill="1" applyBorder="1" applyAlignment="1" applyProtection="1">
      <alignment horizontal="left" vertical="center"/>
    </xf>
    <xf numFmtId="0" fontId="29" fillId="33" borderId="71" xfId="0" applyFont="1" applyFill="1" applyBorder="1" applyAlignment="1" applyProtection="1">
      <alignment horizontal="left" vertical="center"/>
    </xf>
    <xf numFmtId="0" fontId="0" fillId="25" borderId="62" xfId="0" applyFont="1" applyFill="1" applyBorder="1" applyAlignment="1">
      <alignment horizontal="center" vertical="center"/>
    </xf>
    <xf numFmtId="0" fontId="20" fillId="25" borderId="65" xfId="0" applyFont="1" applyFill="1" applyBorder="1" applyAlignment="1">
      <alignment vertical="center" wrapText="1"/>
    </xf>
    <xf numFmtId="0" fontId="29" fillId="25" borderId="85" xfId="0" applyFont="1" applyFill="1" applyBorder="1" applyAlignment="1" applyProtection="1">
      <alignment vertical="center" wrapText="1"/>
    </xf>
    <xf numFmtId="0" fontId="34" fillId="25" borderId="66" xfId="0" applyFont="1" applyFill="1" applyBorder="1" applyAlignment="1" applyProtection="1">
      <alignment vertical="center" wrapText="1"/>
    </xf>
    <xf numFmtId="0" fontId="35" fillId="25" borderId="47" xfId="0" applyFont="1" applyFill="1" applyBorder="1" applyAlignment="1" applyProtection="1">
      <alignment horizontal="center" vertical="center" wrapText="1"/>
    </xf>
    <xf numFmtId="0" fontId="35" fillId="25" borderId="72" xfId="0" applyFont="1" applyFill="1" applyBorder="1" applyAlignment="1" applyProtection="1">
      <alignment horizontal="center" vertical="center" wrapText="1"/>
    </xf>
    <xf numFmtId="0" fontId="20" fillId="25" borderId="28" xfId="0" applyFont="1" applyFill="1" applyBorder="1" applyAlignment="1" applyProtection="1">
      <alignment horizontal="left" vertical="center" wrapText="1"/>
    </xf>
    <xf numFmtId="0" fontId="29" fillId="25" borderId="28" xfId="0" applyFont="1" applyFill="1" applyBorder="1" applyAlignment="1" applyProtection="1">
      <alignment vertical="center" wrapText="1"/>
    </xf>
    <xf numFmtId="0" fontId="36" fillId="31" borderId="122" xfId="0" applyFont="1" applyFill="1" applyBorder="1" applyAlignment="1">
      <alignment horizontal="center" vertical="center" wrapText="1"/>
    </xf>
    <xf numFmtId="0" fontId="36" fillId="31" borderId="123" xfId="0" applyFont="1" applyFill="1" applyBorder="1" applyAlignment="1">
      <alignment horizontal="center" vertical="center" wrapText="1"/>
    </xf>
    <xf numFmtId="0" fontId="21" fillId="24" borderId="12" xfId="0" applyFont="1" applyFill="1" applyBorder="1" applyAlignment="1">
      <alignment horizontal="center" vertical="center" wrapText="1"/>
    </xf>
    <xf numFmtId="0" fontId="21" fillId="24" borderId="18" xfId="0" applyFont="1" applyFill="1" applyBorder="1" applyAlignment="1">
      <alignment horizontal="center" vertical="center" wrapText="1"/>
    </xf>
    <xf numFmtId="0" fontId="21" fillId="24" borderId="17" xfId="0" applyFont="1" applyFill="1" applyBorder="1" applyAlignment="1">
      <alignment horizontal="center" vertical="center" wrapText="1"/>
    </xf>
    <xf numFmtId="0" fontId="0" fillId="0" borderId="25" xfId="0" applyBorder="1" applyAlignment="1">
      <alignment horizontal="center" vertical="center" wrapText="1"/>
    </xf>
    <xf numFmtId="0" fontId="0" fillId="0" borderId="0" xfId="0" applyBorder="1" applyAlignment="1">
      <alignment horizontal="center" vertical="center" wrapText="1"/>
    </xf>
  </cellXfs>
  <cellStyles count="4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Normal" xfId="43" xr:uid="{00000000-0005-0000-0000-000012000000}"/>
    <cellStyle name="アクセント 1" xfId="20" builtinId="29" customBuiltin="1"/>
    <cellStyle name="アクセント 2" xfId="21" builtinId="33" customBuiltin="1"/>
    <cellStyle name="アクセント 3" xfId="22" builtinId="37" customBuiltin="1"/>
    <cellStyle name="アクセント 4" xfId="23" builtinId="41" customBuiltin="1"/>
    <cellStyle name="アクセント 5" xfId="24" builtinId="45" customBuiltin="1"/>
    <cellStyle name="アクセント 6" xfId="25" builtinId="49" customBuiltin="1"/>
    <cellStyle name="タイトル" xfId="26" builtinId="15" customBuiltin="1"/>
    <cellStyle name="チェック セル" xfId="27" builtinId="23" customBuiltin="1"/>
    <cellStyle name="どちらでもない" xfId="19" builtinId="28" customBuiltin="1"/>
    <cellStyle name="ハイパーリンク" xfId="44" builtinId="8"/>
    <cellStyle name="メモ" xfId="28" builtinId="10" customBuiltin="1"/>
    <cellStyle name="リンク セル" xfId="29" builtinId="24" customBuiltin="1"/>
    <cellStyle name="悪い" xfId="32" builtinId="27" customBuiltin="1"/>
    <cellStyle name="計算" xfId="38" builtinId="22" customBuiltin="1"/>
    <cellStyle name="警告文" xfId="40" builtinId="11" customBuiltin="1"/>
    <cellStyle name="桁区切り" xfId="42" builtinId="6"/>
    <cellStyle name="見出し 1" xfId="34" builtinId="16" customBuiltin="1"/>
    <cellStyle name="見出し 2" xfId="35" builtinId="17" customBuiltin="1"/>
    <cellStyle name="見出し 3" xfId="36" builtinId="18" customBuiltin="1"/>
    <cellStyle name="見出し 4" xfId="37" builtinId="19" customBuiltin="1"/>
    <cellStyle name="集計" xfId="41" builtinId="25" customBuiltin="1"/>
    <cellStyle name="出力" xfId="31" builtinId="21" customBuiltin="1"/>
    <cellStyle name="説明文" xfId="39" builtinId="53" customBuiltin="1"/>
    <cellStyle name="入力" xfId="30" builtinId="20" customBuiltin="1"/>
    <cellStyle name="標準" xfId="0" builtinId="0"/>
    <cellStyle name="良い" xfId="33" builtinId="26" customBuiltin="1"/>
  </cellStyles>
  <dxfs count="17">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5" tint="0.7999816888943144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2" defaultPivotStyle="PivotStyleLight16"/>
  <colors>
    <mruColors>
      <color rgb="FF4AF8F8"/>
      <color rgb="FFCB1B23"/>
      <color rgb="FFFE7AEB"/>
      <color rgb="FFF8F8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133350</xdr:colOff>
      <xdr:row>3</xdr:row>
      <xdr:rowOff>132715</xdr:rowOff>
    </xdr:from>
    <xdr:to>
      <xdr:col>2</xdr:col>
      <xdr:colOff>1149985</xdr:colOff>
      <xdr:row>3</xdr:row>
      <xdr:rowOff>400050</xdr:rowOff>
    </xdr:to>
    <xdr:sp macro="" textlink="" fLocksText="0">
      <xdr:nvSpPr>
        <xdr:cNvPr id="2" name="Rectangle 2">
          <a:extLst>
            <a:ext uri="{FF2B5EF4-FFF2-40B4-BE49-F238E27FC236}">
              <a16:creationId xmlns:a16="http://schemas.microsoft.com/office/drawing/2014/main" id="{00000000-0008-0000-0600-000002000000}"/>
            </a:ext>
          </a:extLst>
        </xdr:cNvPr>
        <xdr:cNvSpPr>
          <a:spLocks noChangeArrowheads="1"/>
        </xdr:cNvSpPr>
      </xdr:nvSpPr>
      <xdr:spPr>
        <a:xfrm>
          <a:off x="361950" y="1100455"/>
          <a:ext cx="1169035" cy="267335"/>
        </a:xfrm>
        <a:prstGeom prst="rect">
          <a:avLst/>
        </a:prstGeom>
        <a:noFill/>
        <a:ln>
          <a:noFill/>
        </a:ln>
        <a:effectLst/>
      </xdr:spPr>
      <xdr:txBody>
        <a:bodyPr vertOverflow="clip" horzOverflow="overflow" wrap="square" lIns="20160" tIns="20160" rIns="20160" bIns="20160" anchor="t"/>
        <a:lstStyle/>
        <a:p>
          <a:pPr algn="l" rtl="0">
            <a:defRPr sz="1000"/>
          </a:pPr>
          <a:r>
            <a:rPr lang="ja-JP" altLang="en-US" sz="1400" b="0" i="0" u="none" strike="noStrike" baseline="0">
              <a:solidFill>
                <a:srgbClr val="000000"/>
              </a:solidFill>
              <a:latin typeface="ＭＳ Ｐゴシック"/>
              <a:ea typeface="ＭＳ Ｐゴシック"/>
            </a:rPr>
            <a:t>チェック項目</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spDef>
      <a:spPr>
        <a:xfrm>
          <a:off x="0" y="0"/>
          <a:ext cx="0" cy="0"/>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spPr>
      <a:bodyPr vertOverflow="clip" horzOverflow="overflow" wrap="square" lIns="18288" tIns="0" rIns="0" bIns="0" upright="1"/>
      <a:lstStyle/>
    </a:spDef>
    <a:lnDef>
      <a:spPr>
        <a:xfrm>
          <a:off x="0" y="0"/>
          <a:ext cx="0" cy="0"/>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spPr>
      <a:bodyPr vertOverflow="clip" horzOverflow="overflow"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6">
    <pageSetUpPr fitToPage="1"/>
  </sheetPr>
  <dimension ref="A1:EA482"/>
  <sheetViews>
    <sheetView showGridLines="0" tabSelected="1" view="pageBreakPreview" zoomScale="50" zoomScaleNormal="50" zoomScaleSheetLayoutView="50" workbookViewId="0">
      <selection activeCell="C8" sqref="C8:K67"/>
    </sheetView>
  </sheetViews>
  <sheetFormatPr defaultColWidth="9" defaultRowHeight="17.25" x14ac:dyDescent="0.15"/>
  <cols>
    <col min="1" max="1" width="9" style="105"/>
    <col min="2" max="2" width="36.125" style="105" customWidth="1"/>
    <col min="3" max="3" width="6.875" style="105" customWidth="1"/>
    <col min="4" max="4" width="11" style="105" customWidth="1"/>
    <col min="5" max="5" width="13.375" style="105" customWidth="1"/>
    <col min="6" max="6" width="11" style="105" customWidth="1"/>
    <col min="7" max="7" width="16.625" style="105" customWidth="1"/>
    <col min="8" max="8" width="20.5" style="105" customWidth="1"/>
    <col min="9" max="9" width="33.125" style="105" customWidth="1"/>
    <col min="10" max="10" width="22.75" style="105" customWidth="1"/>
    <col min="11" max="11" width="15.75" style="198" customWidth="1"/>
    <col min="12" max="12" width="17.875" style="198" customWidth="1"/>
    <col min="13" max="13" width="44.125" style="198" customWidth="1"/>
    <col min="14" max="14" width="28" style="198" customWidth="1"/>
    <col min="15" max="16" width="28" style="105" customWidth="1"/>
    <col min="17" max="18" width="31.25" style="105" customWidth="1"/>
    <col min="19" max="22" width="23.875" style="105" hidden="1" customWidth="1"/>
    <col min="23" max="27" width="3.875" style="105" hidden="1" customWidth="1"/>
    <col min="28" max="31" width="27.875" style="105" customWidth="1"/>
    <col min="32" max="32" width="76.375" style="105" customWidth="1"/>
    <col min="33" max="37" width="17.625" style="105" customWidth="1"/>
    <col min="38" max="38" width="33.25" style="201" customWidth="1"/>
    <col min="39" max="39" width="54.5" style="201" customWidth="1"/>
    <col min="40" max="40" width="23.125" style="105" customWidth="1"/>
    <col min="41" max="41" width="21.75" style="105" customWidth="1"/>
    <col min="42" max="42" width="22.125" style="105" customWidth="1"/>
    <col min="43" max="43" width="20.875" style="105" customWidth="1"/>
    <col min="44" max="44" width="16.5" style="105" customWidth="1"/>
    <col min="45" max="45" width="16.25" style="105" customWidth="1"/>
    <col min="46" max="46" width="14.875" style="105" customWidth="1"/>
    <col min="47" max="49" width="15" style="105" customWidth="1"/>
    <col min="50" max="51" width="9" style="105"/>
    <col min="52" max="52" width="10.625" style="105" bestFit="1" customWidth="1"/>
    <col min="53" max="60" width="9" style="105"/>
    <col min="61" max="61" width="12.125" style="105" customWidth="1"/>
    <col min="62" max="62" width="9" style="105"/>
    <col min="63" max="63" width="9.875" style="105" customWidth="1"/>
    <col min="64" max="64" width="10.625" style="105" bestFit="1" customWidth="1"/>
    <col min="65" max="66" width="10.75" style="105" bestFit="1" customWidth="1"/>
    <col min="67" max="69" width="9" style="105"/>
    <col min="70" max="71" width="10.75" style="105" bestFit="1" customWidth="1"/>
    <col min="72" max="72" width="11.125" style="105" bestFit="1" customWidth="1"/>
    <col min="73" max="73" width="10.75" style="105" bestFit="1" customWidth="1"/>
    <col min="74" max="74" width="9" style="105"/>
    <col min="75" max="78" width="10.75" style="105" bestFit="1" customWidth="1"/>
    <col min="79" max="79" width="9" style="105"/>
    <col min="80" max="80" width="10.75" style="105" bestFit="1" customWidth="1"/>
    <col min="81" max="86" width="9" style="105"/>
    <col min="87" max="87" width="9" style="105" customWidth="1"/>
    <col min="88" max="88" width="8.875" style="105" customWidth="1"/>
    <col min="89" max="92" width="9" style="105" customWidth="1"/>
    <col min="93" max="93" width="8.875" style="105" customWidth="1"/>
    <col min="94" max="94" width="9" style="105" customWidth="1"/>
    <col min="95" max="107" width="8.875" style="105" customWidth="1"/>
    <col min="108" max="110" width="9" style="105" customWidth="1"/>
    <col min="111" max="113" width="8.875" style="105" customWidth="1"/>
    <col min="114" max="116" width="9" style="105" customWidth="1"/>
    <col min="117" max="118" width="9" style="105"/>
    <col min="119" max="119" width="8.875" style="105" customWidth="1"/>
    <col min="120" max="16384" width="9" style="105"/>
  </cols>
  <sheetData>
    <row r="1" spans="1:131" s="1" customFormat="1" ht="45.75" customHeight="1" x14ac:dyDescent="0.15">
      <c r="A1" s="369" t="s">
        <v>7609</v>
      </c>
      <c r="B1" s="369"/>
      <c r="C1" s="971" t="s">
        <v>7598</v>
      </c>
      <c r="D1" s="971"/>
      <c r="E1" s="971"/>
      <c r="F1" s="971"/>
      <c r="G1" s="971"/>
      <c r="H1" s="971"/>
      <c r="I1" s="971"/>
      <c r="J1" s="971"/>
      <c r="K1" s="971"/>
      <c r="L1" s="971"/>
      <c r="M1" s="971"/>
      <c r="N1" s="971"/>
      <c r="O1" s="971"/>
      <c r="P1" s="971"/>
      <c r="Q1" s="971"/>
      <c r="R1" s="971"/>
      <c r="S1" s="971"/>
      <c r="T1" s="971"/>
      <c r="U1" s="971"/>
      <c r="V1" s="971"/>
      <c r="W1" s="971"/>
      <c r="X1" s="971"/>
      <c r="Y1" s="971"/>
      <c r="Z1" s="971"/>
      <c r="AA1" s="971"/>
      <c r="AB1" s="971"/>
      <c r="AC1" s="971"/>
      <c r="AD1" s="971"/>
      <c r="AE1" s="971"/>
      <c r="AF1" s="971"/>
      <c r="AG1" s="971"/>
      <c r="AH1" s="971"/>
      <c r="AI1" s="971"/>
      <c r="AJ1" s="971"/>
      <c r="AK1" s="971"/>
      <c r="AL1" s="971"/>
      <c r="AM1" s="971"/>
      <c r="AN1" s="971"/>
      <c r="AO1" s="971"/>
      <c r="AP1" s="971"/>
      <c r="AQ1" s="971"/>
      <c r="BL1" s="115"/>
      <c r="BM1" s="115"/>
      <c r="BN1" s="115"/>
      <c r="BO1" s="115"/>
      <c r="BP1" s="115"/>
      <c r="BQ1" s="115"/>
      <c r="BR1" s="115"/>
      <c r="BS1" s="115"/>
      <c r="BT1" s="115"/>
      <c r="BU1" s="115"/>
      <c r="BV1" s="115"/>
      <c r="BW1" s="115"/>
      <c r="BX1" s="115"/>
      <c r="BY1" s="115"/>
      <c r="BZ1" s="115"/>
      <c r="CA1" s="115"/>
      <c r="CB1" s="115"/>
      <c r="CC1" s="115"/>
      <c r="CD1" s="115"/>
      <c r="CE1" s="115"/>
      <c r="CF1" s="115"/>
      <c r="CG1" s="115"/>
      <c r="CH1" s="115"/>
      <c r="CI1" s="115"/>
      <c r="CJ1" s="115"/>
      <c r="CK1" s="115"/>
      <c r="CL1" s="115"/>
      <c r="CM1" s="115"/>
      <c r="CN1" s="115"/>
      <c r="CO1" s="115"/>
      <c r="CP1" s="115"/>
      <c r="CQ1" s="115"/>
      <c r="CR1" s="115"/>
      <c r="CS1" s="115"/>
    </row>
    <row r="2" spans="1:131" s="1" customFormat="1" ht="24.75" customHeight="1" thickBot="1" x14ac:dyDescent="0.2">
      <c r="A2" s="32"/>
      <c r="B2" s="32"/>
      <c r="C2" s="75"/>
      <c r="D2" s="75"/>
      <c r="E2" s="75"/>
      <c r="F2" s="75"/>
      <c r="G2" s="75"/>
      <c r="H2" s="75"/>
      <c r="I2" s="31"/>
      <c r="J2" s="31"/>
      <c r="K2" s="31"/>
      <c r="L2" s="31"/>
      <c r="M2" s="31"/>
      <c r="N2" s="31"/>
      <c r="O2" s="31"/>
      <c r="P2" s="31"/>
      <c r="Q2" s="100"/>
      <c r="R2" s="100"/>
      <c r="S2" s="155"/>
      <c r="T2" s="155"/>
      <c r="U2" s="155"/>
      <c r="V2" s="155"/>
      <c r="W2" s="155"/>
      <c r="X2" s="155"/>
      <c r="Y2" s="155"/>
      <c r="Z2" s="155"/>
      <c r="AA2" s="155"/>
      <c r="AB2" s="155"/>
      <c r="AC2" s="155"/>
      <c r="AD2" s="155"/>
      <c r="AE2" s="155"/>
      <c r="AF2" s="31"/>
      <c r="AG2" s="31"/>
      <c r="AH2" s="31"/>
      <c r="AI2" s="31"/>
      <c r="AJ2" s="32"/>
      <c r="AK2" s="32"/>
      <c r="AL2" s="30"/>
      <c r="AM2" s="31"/>
      <c r="AN2" s="31"/>
      <c r="AO2" s="31"/>
      <c r="AP2" s="31"/>
      <c r="AQ2" s="67" t="s">
        <v>386</v>
      </c>
      <c r="AR2" s="393"/>
      <c r="AX2" s="116"/>
      <c r="AY2" s="116"/>
      <c r="AZ2" s="116"/>
      <c r="BA2" s="116"/>
      <c r="BB2" s="116"/>
      <c r="BC2" s="116"/>
      <c r="BD2" s="116"/>
      <c r="BE2" s="116"/>
      <c r="BF2" s="116"/>
      <c r="BG2" s="116"/>
      <c r="BH2" s="116"/>
      <c r="BI2" s="116"/>
      <c r="BJ2" s="116"/>
      <c r="BK2" s="116"/>
      <c r="BL2" s="116"/>
      <c r="BM2" s="116"/>
      <c r="BN2" s="115"/>
      <c r="BO2" s="115"/>
      <c r="BP2" s="115"/>
      <c r="BQ2" s="115"/>
      <c r="BR2" s="115"/>
      <c r="BS2" s="115"/>
      <c r="BT2" s="115"/>
      <c r="BU2" s="115"/>
      <c r="BV2" s="115"/>
      <c r="BW2" s="115"/>
      <c r="BX2" s="115"/>
      <c r="BY2" s="115"/>
      <c r="BZ2" s="115"/>
      <c r="CA2" s="115"/>
      <c r="CB2" s="115"/>
      <c r="CC2" s="115"/>
      <c r="CD2" s="115"/>
      <c r="CE2" s="115"/>
      <c r="CF2" s="115"/>
      <c r="CG2" s="115"/>
      <c r="CH2" s="115"/>
      <c r="CI2" s="115"/>
      <c r="CJ2" s="115"/>
      <c r="CK2" s="115"/>
      <c r="CL2" s="115"/>
      <c r="CM2" s="115"/>
      <c r="CN2" s="115"/>
      <c r="CO2" s="115"/>
      <c r="CP2" s="115"/>
      <c r="CQ2" s="115"/>
      <c r="CR2" s="115"/>
      <c r="CS2" s="115"/>
      <c r="CT2" s="114"/>
      <c r="CU2" s="114"/>
      <c r="CV2" s="114"/>
      <c r="CW2" s="114"/>
      <c r="CX2" s="114"/>
      <c r="CY2" s="114"/>
      <c r="CZ2" s="114"/>
      <c r="DA2" s="114"/>
      <c r="DB2" s="114"/>
    </row>
    <row r="3" spans="1:131" s="1" customFormat="1" ht="39" customHeight="1" thickBot="1" x14ac:dyDescent="0.2">
      <c r="A3" s="96"/>
      <c r="B3" s="97"/>
      <c r="C3" s="975" t="s">
        <v>12</v>
      </c>
      <c r="D3" s="975"/>
      <c r="E3" s="975"/>
      <c r="F3" s="975"/>
      <c r="G3" s="975"/>
      <c r="H3" s="160"/>
      <c r="I3" s="991" t="s">
        <v>7678</v>
      </c>
      <c r="J3" s="992"/>
      <c r="K3" s="993"/>
      <c r="L3" s="444" t="s">
        <v>22</v>
      </c>
      <c r="M3" s="103"/>
      <c r="N3" s="103"/>
      <c r="O3" s="103"/>
      <c r="P3" s="103"/>
      <c r="Q3" s="1007" t="s">
        <v>7680</v>
      </c>
      <c r="R3" s="1008"/>
      <c r="S3" s="536"/>
      <c r="T3" s="536"/>
      <c r="U3" s="536"/>
      <c r="V3" s="537"/>
      <c r="W3" s="156"/>
      <c r="X3" s="156"/>
      <c r="Y3" s="156"/>
      <c r="Z3" s="156"/>
      <c r="AA3" s="156"/>
      <c r="AB3" s="1029"/>
      <c r="AC3" s="1029"/>
      <c r="AD3" s="1029"/>
      <c r="AE3" s="1030"/>
      <c r="AF3" s="398" t="s">
        <v>7311</v>
      </c>
      <c r="AG3" s="956">
        <v>0</v>
      </c>
      <c r="AH3" s="957"/>
      <c r="AI3" s="957"/>
      <c r="AJ3" s="958"/>
      <c r="AK3" s="988" t="s">
        <v>7392</v>
      </c>
      <c r="AL3" s="989"/>
      <c r="AM3" s="990"/>
      <c r="AN3" s="972">
        <v>60756</v>
      </c>
      <c r="AO3" s="973"/>
      <c r="AP3" s="973"/>
      <c r="AQ3" s="974"/>
      <c r="AR3" s="866" t="s">
        <v>7124</v>
      </c>
      <c r="AS3" s="944" t="s">
        <v>7125</v>
      </c>
      <c r="AT3" s="1001" t="s">
        <v>7126</v>
      </c>
      <c r="AU3" s="944" t="s">
        <v>7127</v>
      </c>
      <c r="AV3" s="866" t="s">
        <v>7607</v>
      </c>
      <c r="AX3" s="116"/>
      <c r="AY3" s="116"/>
      <c r="AZ3" s="116"/>
      <c r="BA3" s="59"/>
      <c r="BB3" s="59"/>
      <c r="BC3" s="59"/>
      <c r="BD3" s="59"/>
      <c r="BE3" s="59"/>
      <c r="BF3" s="59"/>
      <c r="BG3" s="59"/>
      <c r="BH3" s="59"/>
      <c r="BI3" s="59"/>
      <c r="BJ3" s="59"/>
      <c r="BK3" s="59"/>
      <c r="BL3" s="59"/>
      <c r="BM3" s="59"/>
      <c r="BN3" s="59"/>
      <c r="BO3" s="59"/>
      <c r="BP3" s="59"/>
      <c r="BQ3" s="59"/>
      <c r="BR3" s="59"/>
      <c r="BS3" s="59"/>
      <c r="BT3" s="59"/>
      <c r="BU3" s="59"/>
      <c r="BV3" s="59"/>
      <c r="BW3" s="59"/>
      <c r="BX3" s="117"/>
      <c r="BY3" s="118"/>
      <c r="BZ3" s="118"/>
      <c r="CA3" s="118"/>
      <c r="CB3" s="59"/>
      <c r="CC3" s="59"/>
      <c r="CD3" s="59"/>
      <c r="CE3" s="59"/>
      <c r="CF3" s="59"/>
      <c r="CG3" s="59"/>
      <c r="CH3" s="59"/>
      <c r="CI3" s="59"/>
      <c r="CJ3" s="59"/>
      <c r="CK3" s="59"/>
      <c r="CL3" s="59"/>
      <c r="CM3" s="59"/>
      <c r="CN3" s="59"/>
      <c r="CO3" s="59"/>
      <c r="CP3" s="59"/>
      <c r="CQ3" s="59"/>
      <c r="CR3" s="59"/>
      <c r="CS3" s="59"/>
      <c r="CT3" s="59"/>
      <c r="CU3" s="59"/>
      <c r="CV3" s="59"/>
      <c r="CW3" s="59"/>
      <c r="CX3" s="59"/>
      <c r="CY3" s="59"/>
      <c r="CZ3" s="59"/>
      <c r="DA3" s="59"/>
      <c r="DB3" s="59"/>
      <c r="DC3" s="59"/>
      <c r="DD3" s="117"/>
      <c r="DE3" s="118"/>
      <c r="DF3" s="118"/>
      <c r="DG3" s="59"/>
      <c r="DH3" s="59"/>
      <c r="DI3" s="59"/>
      <c r="DJ3" s="59"/>
      <c r="DK3" s="59"/>
      <c r="DL3" s="59"/>
      <c r="DM3" s="59"/>
      <c r="DN3" s="59"/>
      <c r="DO3" s="59"/>
      <c r="DP3" s="117"/>
      <c r="DQ3" s="117"/>
      <c r="DR3" s="117"/>
      <c r="DS3" s="117"/>
      <c r="DT3" s="117"/>
      <c r="DU3" s="117"/>
      <c r="DV3" s="117"/>
      <c r="DW3" s="117"/>
      <c r="DX3" s="4"/>
      <c r="DY3" s="4"/>
      <c r="DZ3" s="4"/>
      <c r="EA3" s="4"/>
    </row>
    <row r="4" spans="1:131" s="1" customFormat="1" ht="39" customHeight="1" thickTop="1" thickBot="1" x14ac:dyDescent="0.2">
      <c r="A4" s="98"/>
      <c r="B4" s="99"/>
      <c r="C4" s="976" t="s">
        <v>29</v>
      </c>
      <c r="D4" s="976"/>
      <c r="E4" s="976"/>
      <c r="F4" s="976"/>
      <c r="G4" s="976"/>
      <c r="H4" s="161"/>
      <c r="I4" s="994" t="s">
        <v>7679</v>
      </c>
      <c r="J4" s="995"/>
      <c r="K4" s="996"/>
      <c r="L4" s="405" t="s">
        <v>5</v>
      </c>
      <c r="M4" s="406"/>
      <c r="N4" s="406"/>
      <c r="O4" s="406"/>
      <c r="P4" s="406"/>
      <c r="Q4" s="939" t="s">
        <v>7681</v>
      </c>
      <c r="R4" s="940"/>
      <c r="S4" s="538"/>
      <c r="T4" s="538"/>
      <c r="U4" s="538"/>
      <c r="V4" s="539"/>
      <c r="W4" s="157"/>
      <c r="X4" s="395"/>
      <c r="Y4" s="395"/>
      <c r="Z4" s="395"/>
      <c r="AA4" s="395"/>
      <c r="AB4" s="1031"/>
      <c r="AC4" s="1031"/>
      <c r="AD4" s="1031"/>
      <c r="AE4" s="1032"/>
      <c r="AF4" s="374" t="s">
        <v>7636</v>
      </c>
      <c r="AG4" s="985">
        <v>104888</v>
      </c>
      <c r="AH4" s="986"/>
      <c r="AI4" s="986"/>
      <c r="AJ4" s="987"/>
      <c r="AK4" s="400"/>
      <c r="AL4" s="1009" t="s">
        <v>7646</v>
      </c>
      <c r="AM4" s="952"/>
      <c r="AN4" s="979">
        <v>104888</v>
      </c>
      <c r="AO4" s="980"/>
      <c r="AP4" s="980"/>
      <c r="AQ4" s="981"/>
      <c r="AR4" s="867"/>
      <c r="AS4" s="945"/>
      <c r="AT4" s="1002"/>
      <c r="AU4" s="945"/>
      <c r="AV4" s="867"/>
      <c r="AX4" s="116"/>
      <c r="AY4" s="116"/>
      <c r="AZ4" s="116"/>
      <c r="BA4" s="59"/>
      <c r="BB4" s="59"/>
      <c r="BC4" s="59"/>
      <c r="BD4" s="59"/>
      <c r="BE4" s="59"/>
      <c r="BF4" s="59"/>
      <c r="BG4" s="59"/>
      <c r="BH4" s="59"/>
      <c r="BI4" s="59"/>
      <c r="BJ4" s="59"/>
      <c r="BK4" s="59"/>
      <c r="BL4" s="59"/>
      <c r="BM4" s="59"/>
      <c r="BN4" s="59"/>
      <c r="BO4" s="59"/>
      <c r="BP4" s="59"/>
      <c r="BQ4" s="59"/>
      <c r="BR4" s="59"/>
      <c r="BS4" s="59"/>
      <c r="BT4" s="59"/>
      <c r="BU4" s="59"/>
      <c r="BV4" s="59"/>
      <c r="BW4" s="59"/>
      <c r="BX4" s="118"/>
      <c r="BY4" s="118"/>
      <c r="BZ4" s="118"/>
      <c r="CA4" s="118"/>
      <c r="CB4" s="59"/>
      <c r="CC4" s="59"/>
      <c r="CD4" s="59"/>
      <c r="CE4" s="59"/>
      <c r="CF4" s="59"/>
      <c r="CG4" s="59"/>
      <c r="CH4" s="59"/>
      <c r="CI4" s="59"/>
      <c r="CJ4" s="59"/>
      <c r="CK4" s="59"/>
      <c r="CL4" s="59"/>
      <c r="CM4" s="59"/>
      <c r="CN4" s="59"/>
      <c r="CO4" s="59"/>
      <c r="CP4" s="59"/>
      <c r="CQ4" s="59"/>
      <c r="CR4" s="59"/>
      <c r="CS4" s="59"/>
      <c r="CT4" s="59"/>
      <c r="CU4" s="59"/>
      <c r="CV4" s="59"/>
      <c r="CW4" s="59"/>
      <c r="CX4" s="59"/>
      <c r="CY4" s="59"/>
      <c r="CZ4" s="59"/>
      <c r="DA4" s="59"/>
      <c r="DB4" s="59"/>
      <c r="DC4" s="59"/>
      <c r="DD4" s="118"/>
      <c r="DE4" s="118"/>
      <c r="DF4" s="118"/>
      <c r="DG4" s="59"/>
      <c r="DH4" s="59"/>
      <c r="DI4" s="59"/>
      <c r="DJ4" s="59"/>
      <c r="DK4" s="59"/>
      <c r="DL4" s="59"/>
      <c r="DM4" s="59"/>
      <c r="DN4" s="59"/>
      <c r="DO4" s="59"/>
      <c r="DP4" s="117"/>
      <c r="DQ4" s="117"/>
      <c r="DR4" s="117"/>
      <c r="DS4" s="117"/>
      <c r="DT4" s="117"/>
      <c r="DU4" s="117"/>
      <c r="DV4" s="117"/>
      <c r="DW4" s="117"/>
      <c r="DX4" s="56"/>
      <c r="DY4" s="56"/>
      <c r="DZ4" s="56"/>
      <c r="EA4" s="56"/>
    </row>
    <row r="5" spans="1:131" s="1" customFormat="1" ht="39" customHeight="1" thickTop="1" thickBot="1" x14ac:dyDescent="0.2">
      <c r="A5" s="98"/>
      <c r="B5" s="99"/>
      <c r="C5" s="977" t="s">
        <v>37</v>
      </c>
      <c r="D5" s="977"/>
      <c r="E5" s="977"/>
      <c r="F5" s="977"/>
      <c r="G5" s="977"/>
      <c r="H5" s="162"/>
      <c r="I5" s="982" t="str">
        <f>VLOOKUP(I3&amp;I4,自治体コード!A$2:B$1789,2,FALSE)</f>
        <v>28365</v>
      </c>
      <c r="J5" s="983"/>
      <c r="K5" s="984"/>
      <c r="L5" s="1053" t="s">
        <v>7427</v>
      </c>
      <c r="M5" s="1054"/>
      <c r="N5" s="999" t="s">
        <v>7314</v>
      </c>
      <c r="O5" s="999"/>
      <c r="P5" s="1000"/>
      <c r="Q5" s="1080">
        <f>P72</f>
        <v>69520</v>
      </c>
      <c r="R5" s="1081"/>
      <c r="S5" s="623"/>
      <c r="T5" s="623"/>
      <c r="U5" s="524"/>
      <c r="V5" s="525"/>
      <c r="W5" s="154"/>
      <c r="X5" s="387"/>
      <c r="Y5" s="387"/>
      <c r="Z5" s="387"/>
      <c r="AA5" s="387"/>
      <c r="AB5" s="1031"/>
      <c r="AC5" s="1031"/>
      <c r="AD5" s="1031"/>
      <c r="AE5" s="1032"/>
      <c r="AF5" s="146" t="s">
        <v>7424</v>
      </c>
      <c r="AG5" s="985">
        <v>3746</v>
      </c>
      <c r="AH5" s="986"/>
      <c r="AI5" s="986"/>
      <c r="AJ5" s="987"/>
      <c r="AK5" s="401"/>
      <c r="AL5" s="1009" t="s">
        <v>7645</v>
      </c>
      <c r="AM5" s="952"/>
      <c r="AN5" s="978">
        <v>26222</v>
      </c>
      <c r="AO5" s="961"/>
      <c r="AP5" s="961"/>
      <c r="AQ5" s="962"/>
      <c r="AR5" s="867"/>
      <c r="AS5" s="945"/>
      <c r="AT5" s="1002"/>
      <c r="AU5" s="945"/>
      <c r="AV5" s="867"/>
      <c r="AX5" s="116"/>
      <c r="AY5" s="116"/>
      <c r="AZ5" s="116"/>
      <c r="BA5" s="56"/>
      <c r="BB5" s="59"/>
      <c r="BC5" s="59"/>
      <c r="BD5" s="59"/>
      <c r="BE5" s="59"/>
      <c r="BF5" s="59"/>
      <c r="BG5" s="59"/>
      <c r="BH5" s="59"/>
      <c r="BI5" s="59"/>
      <c r="BJ5" s="59"/>
      <c r="BK5" s="59"/>
      <c r="BL5" s="59"/>
      <c r="BM5" s="59"/>
      <c r="BN5" s="59"/>
      <c r="BO5" s="59"/>
      <c r="BP5" s="59"/>
      <c r="BQ5" s="59"/>
      <c r="BR5" s="59"/>
      <c r="BS5" s="59"/>
      <c r="BT5" s="59"/>
      <c r="BU5" s="59"/>
      <c r="BV5" s="59"/>
      <c r="BW5" s="59"/>
      <c r="BX5" s="118"/>
      <c r="BY5" s="118"/>
      <c r="BZ5" s="118"/>
      <c r="CA5" s="118"/>
      <c r="CB5" s="59"/>
      <c r="CC5" s="59"/>
      <c r="CD5" s="59"/>
      <c r="CE5" s="59"/>
      <c r="CF5" s="59"/>
      <c r="CG5" s="59"/>
      <c r="CH5" s="59"/>
      <c r="CI5" s="59"/>
      <c r="CJ5" s="59"/>
      <c r="CK5" s="59"/>
      <c r="CL5" s="59"/>
      <c r="CM5" s="59"/>
      <c r="CN5" s="59"/>
      <c r="CO5" s="59"/>
      <c r="CP5" s="59"/>
      <c r="CQ5" s="59"/>
      <c r="CR5" s="59"/>
      <c r="CS5" s="59"/>
      <c r="CT5" s="59"/>
      <c r="CU5" s="59"/>
      <c r="CV5" s="59"/>
      <c r="CW5" s="59"/>
      <c r="CX5" s="59"/>
      <c r="CY5" s="59"/>
      <c r="CZ5" s="59"/>
      <c r="DA5" s="59"/>
      <c r="DB5" s="59"/>
      <c r="DC5" s="59"/>
      <c r="DD5" s="118"/>
      <c r="DE5" s="118"/>
      <c r="DF5" s="118"/>
      <c r="DG5" s="59"/>
      <c r="DH5" s="59"/>
      <c r="DI5" s="59"/>
      <c r="DJ5" s="59"/>
      <c r="DK5" s="59"/>
      <c r="DL5" s="59"/>
      <c r="DM5" s="59"/>
      <c r="DN5" s="59"/>
      <c r="DO5" s="59"/>
      <c r="DP5" s="117"/>
      <c r="DQ5" s="117"/>
      <c r="DR5" s="117"/>
      <c r="DS5" s="117"/>
      <c r="DT5" s="117"/>
      <c r="DU5" s="117"/>
      <c r="DV5" s="117"/>
      <c r="DW5" s="117"/>
      <c r="DX5" s="56"/>
      <c r="DY5" s="56"/>
      <c r="DZ5" s="56"/>
      <c r="EA5" s="56"/>
    </row>
    <row r="6" spans="1:131" s="1" customFormat="1" ht="39" customHeight="1" thickTop="1" thickBot="1" x14ac:dyDescent="0.2">
      <c r="A6" s="98"/>
      <c r="B6" s="99"/>
      <c r="C6" s="1038" t="s">
        <v>7411</v>
      </c>
      <c r="D6" s="1039"/>
      <c r="E6" s="1039"/>
      <c r="F6" s="1039"/>
      <c r="G6" s="1039"/>
      <c r="H6" s="1040"/>
      <c r="I6" s="1035"/>
      <c r="J6" s="1036"/>
      <c r="K6" s="1036"/>
      <c r="L6" s="1055"/>
      <c r="M6" s="1056"/>
      <c r="N6" s="1027" t="s">
        <v>7664</v>
      </c>
      <c r="O6" s="1027"/>
      <c r="P6" s="1028"/>
      <c r="Q6" s="963">
        <f>Q72</f>
        <v>141400</v>
      </c>
      <c r="R6" s="964"/>
      <c r="S6" s="526"/>
      <c r="T6" s="526"/>
      <c r="U6" s="526"/>
      <c r="V6" s="527"/>
      <c r="W6" s="158"/>
      <c r="X6" s="158"/>
      <c r="Y6" s="158"/>
      <c r="Z6" s="158"/>
      <c r="AA6" s="158"/>
      <c r="AB6" s="1031"/>
      <c r="AC6" s="1031"/>
      <c r="AD6" s="1031"/>
      <c r="AE6" s="1032"/>
      <c r="AF6" s="370" t="s">
        <v>7637</v>
      </c>
      <c r="AG6" s="997">
        <v>0</v>
      </c>
      <c r="AH6" s="997"/>
      <c r="AI6" s="997"/>
      <c r="AJ6" s="998"/>
      <c r="AK6" s="913" t="s">
        <v>7415</v>
      </c>
      <c r="AL6" s="951"/>
      <c r="AM6" s="952"/>
      <c r="AN6" s="953">
        <f>SUM(AN4:AQ5)</f>
        <v>131110</v>
      </c>
      <c r="AO6" s="954"/>
      <c r="AP6" s="954"/>
      <c r="AQ6" s="955"/>
      <c r="AR6" s="867"/>
      <c r="AS6" s="945"/>
      <c r="AT6" s="1002"/>
      <c r="AU6" s="945"/>
      <c r="AV6" s="867"/>
      <c r="AX6" s="72"/>
      <c r="AY6" s="111"/>
      <c r="AZ6" s="111"/>
      <c r="BA6" s="56"/>
      <c r="BB6" s="292"/>
      <c r="BC6" s="292"/>
      <c r="BD6" s="292"/>
      <c r="BE6" s="292"/>
      <c r="BF6" s="292"/>
      <c r="BG6" s="292"/>
      <c r="BH6" s="292"/>
      <c r="BI6" s="292"/>
      <c r="BJ6" s="292"/>
      <c r="BK6" s="307"/>
      <c r="BL6" s="307"/>
      <c r="BM6" s="307"/>
      <c r="BN6" s="307"/>
      <c r="BO6" s="307"/>
      <c r="BP6" s="307"/>
      <c r="BQ6" s="307"/>
      <c r="BR6" s="307"/>
      <c r="BS6" s="307"/>
      <c r="BT6" s="307"/>
      <c r="BU6" s="307"/>
      <c r="BV6" s="307"/>
      <c r="BW6" s="307"/>
      <c r="BX6" s="307"/>
      <c r="BY6" s="59"/>
      <c r="BZ6" s="59"/>
      <c r="CA6" s="56"/>
      <c r="CB6" s="56"/>
      <c r="CC6" s="56"/>
      <c r="CD6" s="56"/>
      <c r="CE6" s="56"/>
      <c r="CF6" s="56"/>
      <c r="CG6" s="56"/>
      <c r="CH6" s="56"/>
      <c r="CI6" s="56"/>
      <c r="CJ6" s="56"/>
      <c r="CK6" s="294"/>
      <c r="CL6" s="294"/>
      <c r="CM6" s="294"/>
      <c r="CN6" s="294"/>
      <c r="CO6" s="294"/>
      <c r="CP6" s="294"/>
      <c r="CQ6" s="294"/>
      <c r="CR6" s="294"/>
      <c r="CS6" s="294"/>
      <c r="CT6" s="56"/>
      <c r="CU6" s="56"/>
      <c r="CV6" s="56"/>
      <c r="CW6" s="56"/>
      <c r="CX6" s="56"/>
      <c r="CY6" s="294"/>
      <c r="CZ6" s="294"/>
      <c r="DA6" s="294"/>
      <c r="DB6" s="294"/>
      <c r="DC6" s="294"/>
      <c r="DD6" s="56"/>
      <c r="DE6" s="56"/>
      <c r="DF6" s="56"/>
      <c r="DG6" s="294"/>
      <c r="DH6" s="294"/>
      <c r="DI6" s="294"/>
      <c r="DJ6" s="56"/>
      <c r="DK6" s="56"/>
      <c r="DL6" s="56"/>
      <c r="DM6" s="293"/>
      <c r="DN6" s="293"/>
      <c r="DO6" s="293"/>
      <c r="DP6" s="295"/>
      <c r="DQ6" s="295"/>
      <c r="DR6" s="295"/>
      <c r="DS6" s="295"/>
      <c r="DT6" s="295"/>
      <c r="DU6" s="295"/>
      <c r="DV6" s="295"/>
      <c r="DW6" s="295"/>
      <c r="DX6" s="56"/>
      <c r="DY6" s="56"/>
      <c r="DZ6" s="56"/>
      <c r="EA6" s="56"/>
    </row>
    <row r="7" spans="1:131" s="1" customFormat="1" ht="45" customHeight="1" thickTop="1" thickBot="1" x14ac:dyDescent="0.2">
      <c r="A7" s="98"/>
      <c r="B7" s="99"/>
      <c r="C7" s="1082" t="s">
        <v>7412</v>
      </c>
      <c r="D7" s="1083"/>
      <c r="E7" s="1083"/>
      <c r="F7" s="1083"/>
      <c r="G7" s="1083"/>
      <c r="H7" s="1084"/>
      <c r="I7" s="1035"/>
      <c r="J7" s="1036"/>
      <c r="K7" s="1036"/>
      <c r="L7" s="1055"/>
      <c r="M7" s="1056"/>
      <c r="N7" s="1073" t="s">
        <v>7484</v>
      </c>
      <c r="O7" s="1073"/>
      <c r="P7" s="1074"/>
      <c r="Q7" s="963">
        <f>R72</f>
        <v>5150</v>
      </c>
      <c r="R7" s="964"/>
      <c r="S7" s="526"/>
      <c r="T7" s="526"/>
      <c r="U7" s="528"/>
      <c r="V7" s="529"/>
      <c r="W7" s="159"/>
      <c r="X7" s="159"/>
      <c r="Y7" s="159"/>
      <c r="Z7" s="159"/>
      <c r="AA7" s="159"/>
      <c r="AB7" s="1031"/>
      <c r="AC7" s="1031"/>
      <c r="AD7" s="1031"/>
      <c r="AE7" s="1032"/>
      <c r="AF7" s="370" t="s">
        <v>7584</v>
      </c>
      <c r="AG7" s="1005">
        <v>0</v>
      </c>
      <c r="AH7" s="1005"/>
      <c r="AI7" s="1005"/>
      <c r="AJ7" s="1006"/>
      <c r="AK7" s="463"/>
      <c r="AL7" s="1023" t="s">
        <v>7647</v>
      </c>
      <c r="AM7" s="952"/>
      <c r="AN7" s="960">
        <v>3746</v>
      </c>
      <c r="AO7" s="961"/>
      <c r="AP7" s="961"/>
      <c r="AQ7" s="962"/>
      <c r="AR7" s="867"/>
      <c r="AS7" s="945"/>
      <c r="AT7" s="1002"/>
      <c r="AU7" s="945"/>
      <c r="AV7" s="867"/>
      <c r="AX7" s="72"/>
      <c r="AY7" s="111"/>
      <c r="AZ7" s="111"/>
      <c r="BA7" s="59"/>
      <c r="BB7" s="59"/>
      <c r="BC7" s="59"/>
      <c r="BD7" s="59"/>
      <c r="BE7" s="59"/>
      <c r="BF7" s="59"/>
      <c r="BG7" s="59"/>
      <c r="BH7" s="59"/>
      <c r="BI7" s="59"/>
      <c r="BJ7" s="59"/>
      <c r="BK7" s="59"/>
      <c r="BL7" s="59"/>
      <c r="BM7" s="59"/>
      <c r="BN7" s="59"/>
      <c r="BO7" s="59"/>
      <c r="BP7" s="59"/>
      <c r="BQ7" s="59"/>
      <c r="BR7" s="59"/>
      <c r="BS7" s="59"/>
      <c r="BT7" s="59"/>
      <c r="BU7" s="59"/>
      <c r="BV7" s="59"/>
      <c r="BW7" s="59"/>
      <c r="BX7" s="117"/>
      <c r="BY7" s="117"/>
      <c r="BZ7" s="117"/>
      <c r="CA7" s="117"/>
      <c r="CB7" s="59"/>
      <c r="CC7" s="59"/>
      <c r="CD7" s="59"/>
      <c r="CE7" s="59"/>
      <c r="CF7" s="59"/>
      <c r="CG7" s="59"/>
      <c r="CH7" s="59"/>
      <c r="CI7" s="59"/>
      <c r="CJ7" s="59"/>
      <c r="CK7" s="59"/>
      <c r="CL7" s="59"/>
      <c r="CM7" s="59"/>
      <c r="CN7" s="59"/>
      <c r="CO7" s="59"/>
      <c r="CP7" s="59"/>
      <c r="CQ7" s="59"/>
      <c r="CR7" s="59"/>
      <c r="CS7" s="59"/>
      <c r="CT7" s="59"/>
      <c r="CU7" s="59"/>
      <c r="CV7" s="59"/>
      <c r="CW7" s="59"/>
      <c r="CX7" s="59"/>
      <c r="CY7" s="59"/>
      <c r="CZ7" s="59"/>
      <c r="DA7" s="59"/>
      <c r="DB7" s="59"/>
      <c r="DC7" s="59"/>
      <c r="DD7" s="59"/>
      <c r="DE7" s="59"/>
      <c r="DF7" s="59"/>
      <c r="DG7" s="59"/>
      <c r="DH7" s="59"/>
      <c r="DI7" s="59"/>
      <c r="DJ7" s="59"/>
      <c r="DK7" s="59"/>
      <c r="DL7" s="59"/>
      <c r="DM7" s="59"/>
      <c r="DN7" s="59"/>
      <c r="DO7" s="59"/>
      <c r="DP7" s="117"/>
      <c r="DQ7" s="117"/>
      <c r="DR7" s="117"/>
      <c r="DS7" s="117"/>
      <c r="DT7" s="117"/>
      <c r="DU7" s="117"/>
      <c r="DV7" s="117"/>
      <c r="DW7" s="117"/>
      <c r="DX7" s="59"/>
      <c r="DY7" s="56"/>
      <c r="DZ7" s="56"/>
      <c r="EA7" s="56"/>
    </row>
    <row r="8" spans="1:131" s="1" customFormat="1" ht="39" customHeight="1" thickTop="1" thickBot="1" x14ac:dyDescent="0.2">
      <c r="A8" s="98"/>
      <c r="B8" s="99"/>
      <c r="C8" s="1064"/>
      <c r="D8" s="1065"/>
      <c r="E8" s="1065"/>
      <c r="F8" s="1065"/>
      <c r="G8" s="1065"/>
      <c r="H8" s="1065"/>
      <c r="I8" s="1065"/>
      <c r="J8" s="1065"/>
      <c r="K8" s="1065"/>
      <c r="L8" s="1055"/>
      <c r="M8" s="1056"/>
      <c r="N8" s="1027" t="s">
        <v>7665</v>
      </c>
      <c r="O8" s="1027"/>
      <c r="P8" s="1069"/>
      <c r="Q8" s="965">
        <f>AB72</f>
        <v>61500</v>
      </c>
      <c r="R8" s="964"/>
      <c r="S8" s="526"/>
      <c r="T8" s="526"/>
      <c r="U8" s="530"/>
      <c r="V8" s="531"/>
      <c r="W8" s="159"/>
      <c r="X8" s="159"/>
      <c r="Y8" s="159"/>
      <c r="Z8" s="159"/>
      <c r="AA8" s="159"/>
      <c r="AB8" s="1031"/>
      <c r="AC8" s="1031"/>
      <c r="AD8" s="1031"/>
      <c r="AE8" s="1032"/>
      <c r="AF8" s="626" t="s">
        <v>7615</v>
      </c>
      <c r="AG8" s="921">
        <v>0</v>
      </c>
      <c r="AH8" s="921"/>
      <c r="AI8" s="921"/>
      <c r="AJ8" s="1004"/>
      <c r="AK8" s="464"/>
      <c r="AL8" s="1024" t="s">
        <v>7648</v>
      </c>
      <c r="AM8" s="1025"/>
      <c r="AN8" s="869">
        <v>937</v>
      </c>
      <c r="AO8" s="870"/>
      <c r="AP8" s="870"/>
      <c r="AQ8" s="871"/>
      <c r="AR8" s="868"/>
      <c r="AS8" s="946"/>
      <c r="AT8" s="1003"/>
      <c r="AU8" s="946"/>
      <c r="AV8" s="868"/>
      <c r="AZ8" s="72"/>
      <c r="BA8" s="119"/>
      <c r="BB8" s="119"/>
      <c r="BC8" s="119"/>
      <c r="BD8" s="119"/>
      <c r="BE8" s="119"/>
      <c r="BF8" s="119"/>
      <c r="BG8" s="119"/>
      <c r="BH8" s="119"/>
      <c r="BI8" s="119"/>
      <c r="BJ8" s="119"/>
      <c r="BK8" s="119"/>
      <c r="BL8" s="119"/>
      <c r="BM8" s="119"/>
      <c r="BN8" s="119"/>
      <c r="BO8" s="119"/>
      <c r="BP8" s="119"/>
      <c r="BQ8" s="119"/>
      <c r="BR8" s="119"/>
      <c r="BS8" s="119"/>
      <c r="BT8" s="119"/>
      <c r="BU8" s="119"/>
      <c r="BV8" s="119"/>
      <c r="BW8" s="119"/>
      <c r="BX8" s="120"/>
      <c r="BY8" s="120"/>
      <c r="BZ8" s="121"/>
      <c r="CA8" s="121"/>
      <c r="CB8" s="119"/>
      <c r="CC8" s="119"/>
      <c r="CD8" s="119"/>
      <c r="CE8" s="119"/>
      <c r="CF8" s="119"/>
      <c r="CG8" s="119"/>
      <c r="CH8" s="119"/>
      <c r="CI8" s="119"/>
      <c r="CJ8" s="119"/>
      <c r="CK8" s="119"/>
      <c r="CL8" s="119"/>
      <c r="CM8" s="119"/>
      <c r="CN8" s="119"/>
      <c r="CO8" s="119"/>
      <c r="CP8" s="119"/>
      <c r="CQ8" s="119"/>
      <c r="CR8" s="119"/>
      <c r="CS8" s="119"/>
      <c r="CT8" s="119"/>
      <c r="CU8" s="119"/>
      <c r="CV8" s="119"/>
      <c r="CW8" s="119"/>
      <c r="CX8" s="119"/>
      <c r="CY8" s="119"/>
      <c r="CZ8" s="119"/>
      <c r="DA8" s="119"/>
      <c r="DB8" s="119"/>
      <c r="DC8" s="119"/>
      <c r="DD8" s="119"/>
      <c r="DE8" s="119"/>
      <c r="DF8" s="119"/>
      <c r="DG8" s="119"/>
      <c r="DH8" s="119"/>
      <c r="DI8" s="119"/>
      <c r="DJ8" s="119"/>
      <c r="DK8" s="119"/>
      <c r="DL8" s="119"/>
      <c r="DM8" s="119"/>
      <c r="DN8" s="119"/>
      <c r="DO8" s="119"/>
      <c r="DP8" s="120"/>
      <c r="DQ8" s="120"/>
      <c r="DR8" s="120"/>
      <c r="DS8" s="120"/>
      <c r="DT8" s="120"/>
      <c r="DU8" s="120"/>
      <c r="DV8" s="120"/>
      <c r="DW8" s="120"/>
      <c r="DX8" s="59"/>
      <c r="DY8" s="59"/>
      <c r="DZ8" s="59"/>
      <c r="EA8" s="59"/>
    </row>
    <row r="9" spans="1:131" s="1" customFormat="1" ht="39" customHeight="1" thickBot="1" x14ac:dyDescent="0.2">
      <c r="A9" s="98"/>
      <c r="B9" s="99"/>
      <c r="C9" s="1064"/>
      <c r="D9" s="1065"/>
      <c r="E9" s="1065"/>
      <c r="F9" s="1065"/>
      <c r="G9" s="1065"/>
      <c r="H9" s="1065"/>
      <c r="I9" s="1065"/>
      <c r="J9" s="1065"/>
      <c r="K9" s="1065"/>
      <c r="L9" s="1055"/>
      <c r="M9" s="1056"/>
      <c r="N9" s="1043" t="s">
        <v>7583</v>
      </c>
      <c r="O9" s="1043"/>
      <c r="P9" s="1044"/>
      <c r="Q9" s="963">
        <f>AC72</f>
        <v>1595</v>
      </c>
      <c r="R9" s="964"/>
      <c r="S9" s="526"/>
      <c r="T9" s="526"/>
      <c r="U9" s="530"/>
      <c r="V9" s="531"/>
      <c r="W9" s="159"/>
      <c r="X9" s="159"/>
      <c r="Y9" s="159"/>
      <c r="Z9" s="159"/>
      <c r="AA9" s="159"/>
      <c r="AB9" s="1031"/>
      <c r="AC9" s="1031"/>
      <c r="AD9" s="1031"/>
      <c r="AE9" s="1032"/>
      <c r="AF9" s="910"/>
      <c r="AG9" s="911"/>
      <c r="AH9" s="911"/>
      <c r="AI9" s="911"/>
      <c r="AJ9" s="912"/>
      <c r="AK9" s="1026" t="s">
        <v>7473</v>
      </c>
      <c r="AL9" s="1027"/>
      <c r="AM9" s="1028"/>
      <c r="AN9" s="875">
        <f>SUM(AN7:AQ8)</f>
        <v>4683</v>
      </c>
      <c r="AO9" s="876"/>
      <c r="AP9" s="876"/>
      <c r="AQ9" s="877"/>
      <c r="AR9" s="72" t="str">
        <f>IF(ISERROR(I5)=TRUE,"error","")</f>
        <v/>
      </c>
      <c r="AS9" s="435" t="str">
        <f>IF(OR(I6="",I7="",Q3="",Q4=""),"error","")</f>
        <v>error</v>
      </c>
      <c r="AT9" s="796" t="str">
        <f>IF(OR(AG3="",AG4="",AG5="",AG6="",AG7="",AG8=""),"error","")</f>
        <v/>
      </c>
      <c r="AU9" s="795" t="str">
        <f>IF(OR(AN3="",AN4="",AN5="",AN7="",AN8="",AN10="",AN11="",AN12=""),"error","")</f>
        <v/>
      </c>
      <c r="AV9" s="795" t="str">
        <f>IF(OR(AN3&lt;AG3,AN6&lt;AG4,AN9&lt;AG5,AN10&lt;AG6,AN11&lt;AG7,AN12&lt;AG8),"error","")</f>
        <v/>
      </c>
      <c r="AZ9" s="72"/>
      <c r="BA9" s="56"/>
      <c r="BB9" s="56"/>
      <c r="BC9" s="56"/>
      <c r="BD9" s="56"/>
      <c r="BE9" s="56"/>
      <c r="BF9" s="56"/>
      <c r="BG9" s="56"/>
      <c r="BH9" s="56"/>
      <c r="BI9" s="56"/>
      <c r="BJ9" s="56"/>
      <c r="BK9" s="59"/>
      <c r="BL9" s="59"/>
      <c r="BM9" s="59"/>
      <c r="BN9" s="59"/>
      <c r="BO9" s="59"/>
      <c r="BP9" s="59"/>
      <c r="BQ9" s="59"/>
      <c r="BR9" s="59"/>
      <c r="BS9" s="59"/>
      <c r="BT9" s="59"/>
      <c r="BU9" s="59"/>
      <c r="BV9" s="59"/>
      <c r="BW9" s="59"/>
      <c r="BX9" s="59"/>
      <c r="BY9" s="59"/>
      <c r="BZ9" s="59"/>
      <c r="CA9" s="56"/>
      <c r="CB9" s="56"/>
      <c r="CC9" s="56"/>
      <c r="CD9" s="56"/>
      <c r="CE9" s="56"/>
      <c r="CF9" s="56"/>
      <c r="CG9" s="56"/>
      <c r="CH9" s="56"/>
      <c r="CI9" s="56"/>
      <c r="CJ9" s="56"/>
      <c r="CK9" s="56"/>
      <c r="CL9" s="56"/>
      <c r="CM9" s="56"/>
      <c r="CN9" s="56"/>
      <c r="CO9" s="56"/>
      <c r="CP9" s="56"/>
      <c r="CQ9" s="56"/>
      <c r="CR9" s="56"/>
      <c r="CS9" s="56"/>
      <c r="CT9" s="56"/>
      <c r="CU9" s="56"/>
      <c r="CV9" s="56"/>
      <c r="CW9" s="56"/>
      <c r="CX9" s="56"/>
      <c r="CY9" s="56"/>
      <c r="CZ9" s="56"/>
      <c r="DA9" s="56"/>
      <c r="DB9" s="56"/>
      <c r="DC9" s="56"/>
      <c r="DD9" s="56"/>
      <c r="DE9" s="56"/>
      <c r="DF9" s="56"/>
      <c r="DG9" s="56"/>
      <c r="DH9" s="56"/>
      <c r="DI9" s="56"/>
      <c r="DJ9" s="56"/>
      <c r="DK9" s="56"/>
      <c r="DL9" s="56"/>
      <c r="DM9" s="56"/>
      <c r="DN9" s="56"/>
      <c r="DO9" s="56"/>
      <c r="DP9" s="56"/>
      <c r="DQ9" s="56"/>
      <c r="DR9" s="56"/>
      <c r="DS9" s="56"/>
      <c r="DT9" s="56"/>
      <c r="DU9" s="56"/>
      <c r="DV9" s="56"/>
      <c r="DW9" s="56"/>
      <c r="DX9" s="56"/>
      <c r="DY9" s="56"/>
      <c r="DZ9" s="56"/>
      <c r="EA9" s="56"/>
    </row>
    <row r="10" spans="1:131" s="1" customFormat="1" ht="47.45" customHeight="1" thickBot="1" x14ac:dyDescent="0.2">
      <c r="A10" s="98"/>
      <c r="B10" s="99"/>
      <c r="C10" s="1064"/>
      <c r="D10" s="1065"/>
      <c r="E10" s="1065"/>
      <c r="F10" s="1065"/>
      <c r="G10" s="1065"/>
      <c r="H10" s="1065"/>
      <c r="I10" s="1065"/>
      <c r="J10" s="1065"/>
      <c r="K10" s="1065"/>
      <c r="L10" s="1057"/>
      <c r="M10" s="1058"/>
      <c r="N10" s="1051" t="s">
        <v>7619</v>
      </c>
      <c r="O10" s="1051"/>
      <c r="P10" s="1068"/>
      <c r="Q10" s="1041">
        <f>AD72</f>
        <v>0</v>
      </c>
      <c r="R10" s="1042"/>
      <c r="S10" s="526"/>
      <c r="T10" s="526"/>
      <c r="U10" s="530"/>
      <c r="V10" s="531"/>
      <c r="W10" s="159"/>
      <c r="X10" s="159"/>
      <c r="Y10" s="159"/>
      <c r="Z10" s="159"/>
      <c r="AA10" s="159"/>
      <c r="AB10" s="1031"/>
      <c r="AC10" s="1031"/>
      <c r="AD10" s="1031"/>
      <c r="AE10" s="1032"/>
      <c r="AF10" s="910"/>
      <c r="AG10" s="911"/>
      <c r="AH10" s="911"/>
      <c r="AI10" s="911"/>
      <c r="AJ10" s="912"/>
      <c r="AK10" s="959" t="s">
        <v>7642</v>
      </c>
      <c r="AL10" s="951"/>
      <c r="AM10" s="952"/>
      <c r="AN10" s="960">
        <v>142300</v>
      </c>
      <c r="AO10" s="961"/>
      <c r="AP10" s="961"/>
      <c r="AQ10" s="962"/>
      <c r="AR10" s="403"/>
      <c r="AS10" s="403"/>
      <c r="AT10" s="72"/>
      <c r="AU10" s="72"/>
      <c r="AZ10" s="72"/>
      <c r="BA10" s="56"/>
      <c r="BB10" s="56"/>
      <c r="BC10" s="56"/>
      <c r="BD10" s="56"/>
      <c r="BE10" s="56"/>
      <c r="BF10" s="56"/>
      <c r="BG10" s="56"/>
      <c r="BH10" s="56"/>
      <c r="BI10" s="56"/>
      <c r="BJ10" s="56"/>
      <c r="BK10" s="59"/>
      <c r="BL10" s="59"/>
      <c r="BM10" s="59"/>
      <c r="BN10" s="59"/>
      <c r="BO10" s="59"/>
      <c r="BP10" s="59"/>
      <c r="BQ10" s="59"/>
      <c r="BR10" s="59"/>
      <c r="BS10" s="59"/>
      <c r="BT10" s="59"/>
      <c r="BU10" s="59"/>
      <c r="BV10" s="59"/>
      <c r="BW10" s="59"/>
      <c r="BX10" s="59"/>
      <c r="BY10" s="59"/>
      <c r="BZ10" s="59"/>
      <c r="CA10" s="56"/>
      <c r="CB10" s="56"/>
      <c r="CC10" s="56"/>
      <c r="CD10" s="56"/>
      <c r="CE10" s="56"/>
      <c r="CF10" s="56"/>
      <c r="CG10" s="56"/>
      <c r="CH10" s="56"/>
      <c r="CI10" s="56"/>
      <c r="CJ10" s="56"/>
      <c r="CK10" s="56"/>
      <c r="CL10" s="56"/>
      <c r="CM10" s="56"/>
      <c r="CN10" s="56"/>
      <c r="CO10" s="56"/>
      <c r="CP10" s="56"/>
      <c r="CQ10" s="56"/>
      <c r="CR10" s="56"/>
      <c r="CS10" s="56"/>
      <c r="CT10" s="56"/>
      <c r="CU10" s="56"/>
      <c r="CV10" s="56"/>
      <c r="CW10" s="56"/>
      <c r="CX10" s="56"/>
      <c r="CY10" s="56"/>
      <c r="CZ10" s="56"/>
      <c r="DA10" s="56"/>
      <c r="DB10" s="56"/>
      <c r="DC10" s="56"/>
      <c r="DD10" s="56"/>
      <c r="DE10" s="56"/>
      <c r="DF10" s="56"/>
      <c r="DG10" s="56"/>
      <c r="DH10" s="56"/>
      <c r="DI10" s="56"/>
      <c r="DJ10" s="56"/>
      <c r="DK10" s="56"/>
      <c r="DL10" s="56"/>
      <c r="DM10" s="56"/>
      <c r="DN10" s="56"/>
      <c r="DO10" s="56"/>
      <c r="DP10" s="56"/>
      <c r="DQ10" s="56"/>
      <c r="DR10" s="56"/>
      <c r="DS10" s="56"/>
      <c r="DT10" s="56"/>
      <c r="DU10" s="56"/>
      <c r="DV10" s="56"/>
      <c r="DW10" s="56"/>
      <c r="DX10" s="56"/>
      <c r="DY10" s="56"/>
      <c r="DZ10" s="56"/>
      <c r="EA10" s="56"/>
    </row>
    <row r="11" spans="1:131" s="1" customFormat="1" ht="39" customHeight="1" thickBot="1" x14ac:dyDescent="0.2">
      <c r="A11" s="98"/>
      <c r="B11" s="99"/>
      <c r="C11" s="1064"/>
      <c r="D11" s="1065"/>
      <c r="E11" s="1065"/>
      <c r="F11" s="1065"/>
      <c r="G11" s="1065"/>
      <c r="H11" s="1065"/>
      <c r="I11" s="1065"/>
      <c r="J11" s="1065"/>
      <c r="K11" s="1065"/>
      <c r="L11" s="1053"/>
      <c r="M11" s="1059"/>
      <c r="N11" s="1059"/>
      <c r="O11" s="1059"/>
      <c r="P11" s="1059"/>
      <c r="Q11" s="1059"/>
      <c r="R11" s="1059"/>
      <c r="S11" s="526"/>
      <c r="T11" s="526"/>
      <c r="U11" s="526"/>
      <c r="V11" s="527"/>
      <c r="W11" s="159"/>
      <c r="X11" s="159"/>
      <c r="Y11" s="159"/>
      <c r="Z11" s="159"/>
      <c r="AA11" s="159"/>
      <c r="AB11" s="1031"/>
      <c r="AC11" s="1031"/>
      <c r="AD11" s="1031"/>
      <c r="AE11" s="1032"/>
      <c r="AF11" s="910"/>
      <c r="AG11" s="911"/>
      <c r="AH11" s="911"/>
      <c r="AI11" s="911"/>
      <c r="AJ11" s="912"/>
      <c r="AK11" s="1013" t="s">
        <v>7587</v>
      </c>
      <c r="AL11" s="1013"/>
      <c r="AM11" s="1014"/>
      <c r="AN11" s="872">
        <v>9930</v>
      </c>
      <c r="AO11" s="873"/>
      <c r="AP11" s="873"/>
      <c r="AQ11" s="874"/>
      <c r="AR11" s="402" t="s">
        <v>7109</v>
      </c>
      <c r="AS11" s="106">
        <f>COUNTIF(F73:F481,"○")</f>
        <v>5</v>
      </c>
      <c r="AT11" s="65" t="s">
        <v>7135</v>
      </c>
      <c r="AU11" s="64">
        <f>COUNTIF(AI73:AI481,"○")</f>
        <v>0</v>
      </c>
      <c r="AZ11" s="72"/>
      <c r="BA11" s="56"/>
      <c r="BB11" s="56"/>
      <c r="BC11" s="56"/>
      <c r="BD11" s="56"/>
      <c r="BE11" s="56"/>
      <c r="BF11" s="56"/>
      <c r="BG11" s="56"/>
      <c r="BH11" s="56"/>
      <c r="BI11" s="56"/>
      <c r="BJ11" s="56"/>
      <c r="BK11" s="59"/>
      <c r="BL11" s="59"/>
      <c r="BM11" s="59"/>
      <c r="BN11" s="59"/>
      <c r="BO11" s="59"/>
      <c r="BP11" s="59"/>
      <c r="BQ11" s="59"/>
      <c r="BR11" s="59"/>
      <c r="BS11" s="59"/>
      <c r="BT11" s="59"/>
      <c r="BU11" s="59"/>
      <c r="BV11" s="59"/>
      <c r="BW11" s="59"/>
      <c r="BX11" s="59"/>
      <c r="BY11" s="59"/>
      <c r="BZ11" s="59"/>
      <c r="CA11" s="56"/>
      <c r="CB11" s="56"/>
      <c r="CC11" s="56"/>
      <c r="CD11" s="56"/>
      <c r="CE11" s="56"/>
      <c r="CF11" s="56"/>
      <c r="CG11" s="56"/>
      <c r="CH11" s="56"/>
      <c r="CI11" s="56"/>
      <c r="CJ11" s="56"/>
      <c r="CK11" s="56"/>
      <c r="CL11" s="56"/>
      <c r="CM11" s="56"/>
      <c r="CN11" s="56"/>
      <c r="CO11" s="56"/>
      <c r="CP11" s="56"/>
      <c r="CQ11" s="56"/>
      <c r="CR11" s="56"/>
      <c r="CS11" s="56"/>
      <c r="CT11" s="56"/>
      <c r="CU11" s="56"/>
      <c r="CV11" s="56"/>
      <c r="CW11" s="56"/>
      <c r="CX11" s="56"/>
      <c r="CY11" s="56"/>
      <c r="CZ11" s="56"/>
      <c r="DA11" s="56"/>
      <c r="DB11" s="56"/>
      <c r="DC11" s="56"/>
      <c r="DD11" s="56"/>
      <c r="DE11" s="56"/>
      <c r="DF11" s="56"/>
      <c r="DG11" s="56"/>
      <c r="DH11" s="56"/>
      <c r="DI11" s="56"/>
      <c r="DJ11" s="56"/>
      <c r="DK11" s="56"/>
      <c r="DL11" s="56"/>
      <c r="DM11" s="56"/>
      <c r="DN11" s="56"/>
      <c r="DO11" s="56"/>
      <c r="DP11" s="56"/>
      <c r="DQ11" s="56"/>
      <c r="DR11" s="56"/>
      <c r="DS11" s="56"/>
      <c r="DT11" s="56"/>
      <c r="DU11" s="56"/>
      <c r="DV11" s="56"/>
      <c r="DW11" s="56"/>
      <c r="DX11" s="56"/>
      <c r="DY11" s="56"/>
      <c r="DZ11" s="56"/>
      <c r="EA11" s="56"/>
    </row>
    <row r="12" spans="1:131" s="1" customFormat="1" ht="39" customHeight="1" thickBot="1" x14ac:dyDescent="0.2">
      <c r="A12" s="98"/>
      <c r="B12" s="99"/>
      <c r="C12" s="1064"/>
      <c r="D12" s="1065"/>
      <c r="E12" s="1065"/>
      <c r="F12" s="1065"/>
      <c r="G12" s="1065"/>
      <c r="H12" s="1065"/>
      <c r="I12" s="1065"/>
      <c r="J12" s="1065"/>
      <c r="K12" s="1065"/>
      <c r="L12" s="1055"/>
      <c r="M12" s="1060"/>
      <c r="N12" s="1060"/>
      <c r="O12" s="1060"/>
      <c r="P12" s="1060"/>
      <c r="Q12" s="1060"/>
      <c r="R12" s="1060"/>
      <c r="S12" s="624"/>
      <c r="T12" s="624"/>
      <c r="U12" s="532"/>
      <c r="V12" s="533"/>
      <c r="W12" s="159"/>
      <c r="X12" s="159"/>
      <c r="Y12" s="159"/>
      <c r="Z12" s="159"/>
      <c r="AA12" s="159"/>
      <c r="AB12" s="1031"/>
      <c r="AC12" s="1031"/>
      <c r="AD12" s="1031"/>
      <c r="AE12" s="1032"/>
      <c r="AF12" s="910"/>
      <c r="AG12" s="911"/>
      <c r="AH12" s="911"/>
      <c r="AI12" s="911"/>
      <c r="AJ12" s="912"/>
      <c r="AK12" s="1015" t="s">
        <v>7614</v>
      </c>
      <c r="AL12" s="1016"/>
      <c r="AM12" s="1016"/>
      <c r="AN12" s="898">
        <v>0</v>
      </c>
      <c r="AO12" s="899"/>
      <c r="AP12" s="899"/>
      <c r="AQ12" s="900"/>
      <c r="AR12" s="68" t="s">
        <v>7193</v>
      </c>
      <c r="AS12" s="69">
        <f>IF(COUNTIF(F87:F481,"○")&gt;0,MATCH("",F87:F481,-1)+5,IF(COUNTIF(F76:F77,"○")&gt;0,MATCH("",F76:F77,-1)+3,IF(F75="○",3,IF(F74="○",2,IF(F73="○",1,"")))))</f>
        <v>11</v>
      </c>
      <c r="AT12" s="70"/>
      <c r="AU12" s="69"/>
      <c r="AZ12" s="72"/>
      <c r="BA12" s="56"/>
      <c r="BB12" s="56"/>
      <c r="BC12" s="56"/>
      <c r="BD12" s="56"/>
      <c r="BE12" s="56"/>
      <c r="BF12" s="56"/>
      <c r="BG12" s="56"/>
      <c r="BH12" s="56"/>
      <c r="BI12" s="56"/>
      <c r="BJ12" s="56"/>
      <c r="BK12" s="59"/>
      <c r="BL12" s="59"/>
      <c r="BM12" s="59"/>
      <c r="BN12" s="59"/>
      <c r="BO12" s="59"/>
      <c r="BP12" s="59"/>
      <c r="BQ12" s="59"/>
      <c r="BR12" s="59"/>
      <c r="BS12" s="59"/>
      <c r="BT12" s="59"/>
      <c r="BU12" s="59"/>
      <c r="BV12" s="59"/>
      <c r="BW12" s="59"/>
      <c r="BX12" s="59"/>
      <c r="BY12" s="59"/>
      <c r="BZ12" s="59"/>
      <c r="CA12" s="56"/>
      <c r="CB12" s="56"/>
      <c r="CC12" s="56"/>
      <c r="CD12" s="56"/>
      <c r="CE12" s="56"/>
      <c r="CF12" s="56"/>
      <c r="CG12" s="56"/>
      <c r="CH12" s="56"/>
      <c r="CI12" s="56"/>
      <c r="CJ12" s="56"/>
      <c r="CK12" s="56"/>
      <c r="CL12" s="56"/>
      <c r="CM12" s="56"/>
      <c r="CN12" s="56"/>
      <c r="CO12" s="56"/>
      <c r="CP12" s="56"/>
      <c r="CQ12" s="56"/>
      <c r="CR12" s="56"/>
      <c r="CS12" s="56"/>
      <c r="CT12" s="56"/>
      <c r="CU12" s="56"/>
      <c r="CV12" s="56"/>
      <c r="CW12" s="56"/>
      <c r="CX12" s="56"/>
      <c r="CY12" s="56"/>
      <c r="CZ12" s="56"/>
      <c r="DA12" s="56"/>
      <c r="DB12" s="56"/>
      <c r="DC12" s="56"/>
      <c r="DD12" s="56"/>
      <c r="DE12" s="56"/>
      <c r="DF12" s="56"/>
      <c r="DG12" s="56"/>
      <c r="DH12" s="56"/>
      <c r="DI12" s="56"/>
      <c r="DJ12" s="56"/>
      <c r="DK12" s="56"/>
      <c r="DL12" s="56"/>
      <c r="DM12" s="56"/>
      <c r="DN12" s="56"/>
      <c r="DO12" s="56"/>
      <c r="DP12" s="56"/>
      <c r="DQ12" s="56"/>
      <c r="DR12" s="56"/>
      <c r="DS12" s="56"/>
      <c r="DT12" s="56"/>
      <c r="DU12" s="56"/>
      <c r="DV12" s="56"/>
      <c r="DW12" s="56"/>
      <c r="DX12" s="56"/>
      <c r="DY12" s="56"/>
      <c r="DZ12" s="56"/>
      <c r="EA12" s="56"/>
    </row>
    <row r="13" spans="1:131" s="1" customFormat="1" ht="39" customHeight="1" thickBot="1" x14ac:dyDescent="0.2">
      <c r="A13" s="98"/>
      <c r="B13" s="99"/>
      <c r="C13" s="1064"/>
      <c r="D13" s="1065"/>
      <c r="E13" s="1065"/>
      <c r="F13" s="1065"/>
      <c r="G13" s="1065"/>
      <c r="H13" s="1065"/>
      <c r="I13" s="1065"/>
      <c r="J13" s="1065"/>
      <c r="K13" s="1065"/>
      <c r="L13" s="1055"/>
      <c r="M13" s="1060"/>
      <c r="N13" s="1060"/>
      <c r="O13" s="1060"/>
      <c r="P13" s="1060"/>
      <c r="Q13" s="1060"/>
      <c r="R13" s="1060"/>
      <c r="S13" s="625"/>
      <c r="T13" s="625"/>
      <c r="U13" s="534"/>
      <c r="V13" s="535"/>
      <c r="W13" s="159"/>
      <c r="X13" s="159"/>
      <c r="Y13" s="159"/>
      <c r="Z13" s="159"/>
      <c r="AA13" s="159"/>
      <c r="AB13" s="1031"/>
      <c r="AC13" s="1031"/>
      <c r="AD13" s="1031"/>
      <c r="AE13" s="1032"/>
      <c r="AF13" s="910"/>
      <c r="AG13" s="911"/>
      <c r="AH13" s="911"/>
      <c r="AI13" s="911"/>
      <c r="AJ13" s="912"/>
      <c r="AK13" s="907"/>
      <c r="AL13" s="908"/>
      <c r="AM13" s="908"/>
      <c r="AN13" s="908"/>
      <c r="AO13" s="908"/>
      <c r="AP13" s="908"/>
      <c r="AQ13" s="909"/>
      <c r="AR13" s="72"/>
      <c r="AS13" s="72"/>
      <c r="AT13" s="72"/>
      <c r="AU13" s="72"/>
      <c r="AZ13" s="72"/>
      <c r="BA13" s="56"/>
      <c r="BB13" s="56"/>
      <c r="BC13" s="56"/>
      <c r="BD13" s="56"/>
      <c r="BE13" s="56"/>
      <c r="BF13" s="56"/>
      <c r="BG13" s="56"/>
      <c r="BH13" s="56"/>
      <c r="BI13" s="56"/>
      <c r="BJ13" s="56"/>
      <c r="BK13" s="59"/>
      <c r="BL13" s="59"/>
      <c r="BM13" s="59"/>
      <c r="BN13" s="59"/>
      <c r="BO13" s="59"/>
      <c r="BP13" s="59"/>
      <c r="BQ13" s="59"/>
      <c r="BR13" s="59"/>
      <c r="BS13" s="59"/>
      <c r="BT13" s="59"/>
      <c r="BU13" s="59"/>
      <c r="BV13" s="59"/>
      <c r="BW13" s="59"/>
      <c r="BX13" s="59"/>
      <c r="BY13" s="59"/>
      <c r="BZ13" s="59"/>
      <c r="CA13" s="56"/>
      <c r="CB13" s="56"/>
      <c r="CC13" s="56"/>
      <c r="CD13" s="56"/>
      <c r="CE13" s="56"/>
      <c r="CF13" s="56"/>
      <c r="CG13" s="56"/>
      <c r="CH13" s="56"/>
      <c r="CI13" s="56"/>
      <c r="CJ13" s="56"/>
      <c r="CK13" s="56"/>
      <c r="CL13" s="56"/>
      <c r="CM13" s="56"/>
      <c r="CN13" s="56"/>
      <c r="CO13" s="56"/>
      <c r="CP13" s="56"/>
      <c r="CQ13" s="56"/>
      <c r="CR13" s="56"/>
      <c r="CS13" s="56"/>
      <c r="CT13" s="56"/>
      <c r="CU13" s="56"/>
      <c r="CV13" s="56"/>
      <c r="CW13" s="56"/>
      <c r="CX13" s="56"/>
      <c r="CY13" s="56"/>
      <c r="CZ13" s="56"/>
      <c r="DA13" s="56"/>
      <c r="DB13" s="56"/>
      <c r="DC13" s="56"/>
      <c r="DD13" s="56"/>
      <c r="DE13" s="56"/>
      <c r="DF13" s="56"/>
      <c r="DG13" s="56"/>
      <c r="DH13" s="56"/>
      <c r="DI13" s="56"/>
      <c r="DJ13" s="56"/>
      <c r="DK13" s="56"/>
      <c r="DL13" s="56"/>
      <c r="DM13" s="56"/>
      <c r="DN13" s="56"/>
      <c r="DO13" s="56"/>
      <c r="DP13" s="56"/>
      <c r="DQ13" s="56"/>
      <c r="DR13" s="56"/>
      <c r="DS13" s="56"/>
      <c r="DT13" s="56"/>
      <c r="DU13" s="56"/>
      <c r="DV13" s="56"/>
      <c r="DW13" s="56"/>
      <c r="DX13" s="56"/>
      <c r="DY13" s="56"/>
      <c r="DZ13" s="56"/>
      <c r="EA13" s="56"/>
    </row>
    <row r="14" spans="1:131" s="1" customFormat="1" ht="39" customHeight="1" thickBot="1" x14ac:dyDescent="0.2">
      <c r="A14" s="98"/>
      <c r="B14" s="99"/>
      <c r="C14" s="1064"/>
      <c r="D14" s="1065"/>
      <c r="E14" s="1065"/>
      <c r="F14" s="1065"/>
      <c r="G14" s="1065"/>
      <c r="H14" s="1065"/>
      <c r="I14" s="1065"/>
      <c r="J14" s="1065"/>
      <c r="K14" s="1065"/>
      <c r="L14" s="1017"/>
      <c r="M14" s="1018"/>
      <c r="N14" s="1018"/>
      <c r="O14" s="1018"/>
      <c r="P14" s="1018"/>
      <c r="Q14" s="1018"/>
      <c r="R14" s="1018"/>
      <c r="S14" s="1018"/>
      <c r="T14" s="1018"/>
      <c r="U14" s="1018"/>
      <c r="V14" s="1018"/>
      <c r="W14" s="1018"/>
      <c r="X14" s="1018"/>
      <c r="Y14" s="1018"/>
      <c r="Z14" s="1018"/>
      <c r="AA14" s="1018"/>
      <c r="AB14" s="1018"/>
      <c r="AC14" s="1018"/>
      <c r="AD14" s="1018"/>
      <c r="AE14" s="1019"/>
      <c r="AF14" s="1050"/>
      <c r="AG14" s="1051"/>
      <c r="AH14" s="1051"/>
      <c r="AI14" s="1051"/>
      <c r="AJ14" s="1052"/>
      <c r="AK14" s="910"/>
      <c r="AL14" s="911"/>
      <c r="AM14" s="911"/>
      <c r="AN14" s="911"/>
      <c r="AO14" s="911"/>
      <c r="AP14" s="911"/>
      <c r="AQ14" s="912"/>
      <c r="AR14" s="72"/>
      <c r="AS14" s="72"/>
      <c r="AT14" s="72"/>
      <c r="AU14" s="72"/>
      <c r="AZ14" s="72"/>
      <c r="BA14" s="56"/>
      <c r="BB14" s="56"/>
      <c r="BC14" s="56"/>
      <c r="BD14" s="56"/>
      <c r="BE14" s="56"/>
      <c r="BF14" s="56"/>
      <c r="BG14" s="56"/>
      <c r="BH14" s="56"/>
      <c r="BI14" s="56"/>
      <c r="BJ14" s="56"/>
      <c r="BK14" s="59"/>
      <c r="BL14" s="59"/>
      <c r="BM14" s="59"/>
      <c r="BN14" s="59"/>
      <c r="BO14" s="59"/>
      <c r="BP14" s="59"/>
      <c r="BQ14" s="59"/>
      <c r="BR14" s="59"/>
      <c r="BS14" s="59"/>
      <c r="BT14" s="59"/>
      <c r="BU14" s="59"/>
      <c r="BV14" s="59"/>
      <c r="BW14" s="59"/>
      <c r="BX14" s="59"/>
      <c r="BY14" s="59"/>
      <c r="BZ14" s="59"/>
      <c r="CA14" s="56"/>
      <c r="CB14" s="56"/>
      <c r="CC14" s="56"/>
      <c r="CD14" s="56"/>
      <c r="CE14" s="56"/>
      <c r="CF14" s="56"/>
      <c r="CG14" s="56"/>
      <c r="CH14" s="56"/>
      <c r="CI14" s="56"/>
      <c r="CJ14" s="56"/>
      <c r="CK14" s="56"/>
      <c r="CL14" s="56"/>
      <c r="CM14" s="56"/>
      <c r="CN14" s="56"/>
      <c r="CO14" s="56"/>
      <c r="CP14" s="56"/>
      <c r="CQ14" s="56"/>
      <c r="CR14" s="56"/>
      <c r="CS14" s="56"/>
      <c r="CT14" s="56"/>
      <c r="CU14" s="56"/>
      <c r="CV14" s="56"/>
      <c r="CW14" s="56"/>
      <c r="CX14" s="56"/>
      <c r="CY14" s="56"/>
      <c r="CZ14" s="56"/>
      <c r="DA14" s="56"/>
      <c r="DB14" s="56"/>
      <c r="DC14" s="56"/>
      <c r="DD14" s="56"/>
      <c r="DE14" s="56"/>
      <c r="DF14" s="56"/>
      <c r="DG14" s="56"/>
      <c r="DH14" s="56"/>
      <c r="DI14" s="56"/>
      <c r="DJ14" s="56"/>
      <c r="DK14" s="56"/>
      <c r="DL14" s="56"/>
      <c r="DM14" s="56"/>
      <c r="DN14" s="56"/>
      <c r="DO14" s="56"/>
      <c r="DP14" s="56"/>
      <c r="DQ14" s="56"/>
      <c r="DR14" s="56"/>
      <c r="DS14" s="56"/>
      <c r="DT14" s="56"/>
      <c r="DU14" s="56"/>
      <c r="DV14" s="56"/>
      <c r="DW14" s="56"/>
      <c r="DX14" s="56"/>
      <c r="DY14" s="56"/>
      <c r="DZ14" s="56"/>
      <c r="EA14" s="56"/>
    </row>
    <row r="15" spans="1:131" s="1" customFormat="1" ht="39" customHeight="1" x14ac:dyDescent="0.15">
      <c r="A15" s="98"/>
      <c r="B15" s="99"/>
      <c r="C15" s="1064"/>
      <c r="D15" s="1065"/>
      <c r="E15" s="1065"/>
      <c r="F15" s="1065"/>
      <c r="G15" s="1065"/>
      <c r="H15" s="1065"/>
      <c r="I15" s="1065"/>
      <c r="J15" s="1065"/>
      <c r="K15" s="1065"/>
      <c r="L15" s="1017"/>
      <c r="M15" s="1018"/>
      <c r="N15" s="1018"/>
      <c r="O15" s="1018"/>
      <c r="P15" s="1018"/>
      <c r="Q15" s="1018"/>
      <c r="R15" s="1018"/>
      <c r="S15" s="1018"/>
      <c r="T15" s="1018"/>
      <c r="U15" s="1018"/>
      <c r="V15" s="1018"/>
      <c r="W15" s="1018"/>
      <c r="X15" s="1018"/>
      <c r="Y15" s="1018"/>
      <c r="Z15" s="1018"/>
      <c r="AA15" s="1018"/>
      <c r="AB15" s="1018"/>
      <c r="AC15" s="1018"/>
      <c r="AD15" s="1018"/>
      <c r="AE15" s="1019"/>
      <c r="AF15" s="151" t="s">
        <v>7312</v>
      </c>
      <c r="AG15" s="904">
        <f>MAX(MIN(AN3-AN29,Q5)-AG3,0)</f>
        <v>1236</v>
      </c>
      <c r="AH15" s="905"/>
      <c r="AI15" s="905"/>
      <c r="AJ15" s="906"/>
      <c r="AK15" s="910"/>
      <c r="AL15" s="911"/>
      <c r="AM15" s="911"/>
      <c r="AN15" s="911"/>
      <c r="AO15" s="911"/>
      <c r="AP15" s="911"/>
      <c r="AQ15" s="912"/>
      <c r="AR15" s="72"/>
      <c r="AS15" s="72"/>
      <c r="AT15" s="72"/>
      <c r="AU15" s="72"/>
      <c r="AZ15" s="72"/>
      <c r="BA15" s="56"/>
      <c r="BB15" s="56"/>
      <c r="BC15" s="56"/>
      <c r="BD15" s="56"/>
      <c r="BE15" s="56"/>
      <c r="BF15" s="56"/>
      <c r="BG15" s="56"/>
      <c r="BH15" s="56"/>
      <c r="BI15" s="56"/>
      <c r="BJ15" s="56"/>
      <c r="BK15" s="59"/>
      <c r="BL15" s="59"/>
      <c r="BM15" s="59"/>
      <c r="BN15" s="59"/>
      <c r="BO15" s="59"/>
      <c r="BP15" s="59"/>
      <c r="BQ15" s="59"/>
      <c r="BR15" s="59"/>
      <c r="BS15" s="59"/>
      <c r="BT15" s="59"/>
      <c r="BU15" s="59"/>
      <c r="BV15" s="59"/>
      <c r="BW15" s="59"/>
      <c r="BX15" s="59"/>
      <c r="BY15" s="59"/>
      <c r="BZ15" s="59"/>
      <c r="CA15" s="56"/>
      <c r="CB15" s="56"/>
      <c r="CC15" s="56"/>
      <c r="CD15" s="56"/>
      <c r="CE15" s="56"/>
      <c r="CF15" s="56"/>
      <c r="CG15" s="56"/>
      <c r="CH15" s="56"/>
      <c r="CI15" s="56"/>
      <c r="CJ15" s="56"/>
      <c r="CK15" s="56"/>
      <c r="CL15" s="56"/>
      <c r="CM15" s="56"/>
      <c r="CN15" s="56"/>
      <c r="CO15" s="56"/>
      <c r="CP15" s="56"/>
      <c r="CQ15" s="56"/>
      <c r="CR15" s="56"/>
      <c r="CS15" s="56"/>
      <c r="CT15" s="56"/>
      <c r="CU15" s="56"/>
      <c r="CV15" s="56"/>
      <c r="CW15" s="56"/>
      <c r="CX15" s="56"/>
      <c r="CY15" s="56"/>
      <c r="CZ15" s="56"/>
      <c r="DA15" s="56"/>
      <c r="DB15" s="56"/>
      <c r="DC15" s="56"/>
      <c r="DD15" s="56"/>
      <c r="DE15" s="56"/>
      <c r="DF15" s="56"/>
      <c r="DG15" s="56"/>
      <c r="DH15" s="56"/>
      <c r="DI15" s="56"/>
      <c r="DJ15" s="56"/>
      <c r="DK15" s="56"/>
      <c r="DL15" s="56"/>
      <c r="DM15" s="56"/>
      <c r="DN15" s="56"/>
      <c r="DO15" s="56"/>
      <c r="DP15" s="56"/>
      <c r="DQ15" s="56"/>
      <c r="DR15" s="56"/>
      <c r="DS15" s="56"/>
      <c r="DT15" s="56"/>
      <c r="DU15" s="56"/>
      <c r="DV15" s="56"/>
      <c r="DW15" s="56"/>
      <c r="DX15" s="56"/>
      <c r="DY15" s="56"/>
      <c r="DZ15" s="56"/>
      <c r="EA15" s="56"/>
    </row>
    <row r="16" spans="1:131" s="1" customFormat="1" ht="39" customHeight="1" x14ac:dyDescent="0.15">
      <c r="A16" s="98"/>
      <c r="B16" s="99"/>
      <c r="C16" s="1064"/>
      <c r="D16" s="1065"/>
      <c r="E16" s="1065"/>
      <c r="F16" s="1065"/>
      <c r="G16" s="1065"/>
      <c r="H16" s="1065"/>
      <c r="I16" s="1065"/>
      <c r="J16" s="1065"/>
      <c r="K16" s="1065"/>
      <c r="L16" s="1017"/>
      <c r="M16" s="1018"/>
      <c r="N16" s="1018"/>
      <c r="O16" s="1018"/>
      <c r="P16" s="1018"/>
      <c r="Q16" s="1018"/>
      <c r="R16" s="1018"/>
      <c r="S16" s="1018"/>
      <c r="T16" s="1018"/>
      <c r="U16" s="1018"/>
      <c r="V16" s="1018"/>
      <c r="W16" s="1018"/>
      <c r="X16" s="1018"/>
      <c r="Y16" s="1018"/>
      <c r="Z16" s="1018"/>
      <c r="AA16" s="1018"/>
      <c r="AB16" s="1018"/>
      <c r="AC16" s="1018"/>
      <c r="AD16" s="1018"/>
      <c r="AE16" s="1019"/>
      <c r="AF16" s="386" t="s">
        <v>7638</v>
      </c>
      <c r="AG16" s="892">
        <f>MAX(MIN(AN6-AN30,Q6)-AG4,0)</f>
        <v>26222</v>
      </c>
      <c r="AH16" s="893"/>
      <c r="AI16" s="893"/>
      <c r="AJ16" s="894"/>
      <c r="AK16" s="910"/>
      <c r="AL16" s="911"/>
      <c r="AM16" s="911"/>
      <c r="AN16" s="911"/>
      <c r="AO16" s="911"/>
      <c r="AP16" s="911"/>
      <c r="AQ16" s="912"/>
      <c r="AR16" s="72"/>
      <c r="AS16" s="72"/>
      <c r="AT16" s="72"/>
      <c r="AU16" s="72"/>
      <c r="AZ16" s="72"/>
      <c r="BA16" s="56"/>
      <c r="BB16" s="56"/>
      <c r="BC16" s="56"/>
      <c r="BD16" s="56"/>
      <c r="BE16" s="56"/>
      <c r="BF16" s="56"/>
      <c r="BG16" s="56"/>
      <c r="BH16" s="56"/>
      <c r="BI16" s="56"/>
      <c r="BJ16" s="56"/>
      <c r="BK16" s="59"/>
      <c r="BL16" s="59"/>
      <c r="BM16" s="59"/>
      <c r="BN16" s="59"/>
      <c r="BO16" s="59"/>
      <c r="BP16" s="59"/>
      <c r="BQ16" s="59"/>
      <c r="BR16" s="59"/>
      <c r="BS16" s="59"/>
      <c r="BT16" s="59"/>
      <c r="BU16" s="59"/>
      <c r="BV16" s="59"/>
      <c r="BW16" s="59"/>
      <c r="BX16" s="59"/>
      <c r="BY16" s="59"/>
      <c r="BZ16" s="59"/>
      <c r="CA16" s="56"/>
      <c r="CB16" s="56"/>
      <c r="CC16" s="56"/>
      <c r="CD16" s="56"/>
      <c r="CE16" s="56"/>
      <c r="CF16" s="56"/>
      <c r="CG16" s="56"/>
      <c r="CH16" s="56"/>
      <c r="CI16" s="56"/>
      <c r="CJ16" s="56"/>
      <c r="CK16" s="56"/>
      <c r="CL16" s="56"/>
      <c r="CM16" s="56"/>
      <c r="CN16" s="56"/>
      <c r="CO16" s="56"/>
      <c r="CP16" s="56"/>
      <c r="CQ16" s="56"/>
      <c r="CR16" s="56"/>
      <c r="CS16" s="56"/>
      <c r="CT16" s="56"/>
      <c r="CU16" s="56"/>
      <c r="CV16" s="56"/>
      <c r="CW16" s="56"/>
      <c r="CX16" s="56"/>
      <c r="CY16" s="56"/>
      <c r="CZ16" s="56"/>
      <c r="DA16" s="56"/>
      <c r="DB16" s="56"/>
      <c r="DC16" s="56"/>
      <c r="DD16" s="56"/>
      <c r="DE16" s="56"/>
      <c r="DF16" s="56"/>
      <c r="DG16" s="56"/>
      <c r="DH16" s="56"/>
      <c r="DI16" s="56"/>
      <c r="DJ16" s="56"/>
      <c r="DK16" s="56"/>
      <c r="DL16" s="56"/>
      <c r="DM16" s="56"/>
      <c r="DN16" s="56"/>
      <c r="DO16" s="56"/>
      <c r="DP16" s="56"/>
      <c r="DQ16" s="56"/>
      <c r="DR16" s="56"/>
      <c r="DS16" s="56"/>
      <c r="DT16" s="56"/>
      <c r="DU16" s="56"/>
      <c r="DV16" s="56"/>
      <c r="DW16" s="56"/>
      <c r="DX16" s="56"/>
      <c r="DY16" s="56"/>
      <c r="DZ16" s="56"/>
      <c r="EA16" s="56"/>
    </row>
    <row r="17" spans="1:131" s="1" customFormat="1" ht="39" customHeight="1" x14ac:dyDescent="0.15">
      <c r="A17" s="98"/>
      <c r="B17" s="99"/>
      <c r="C17" s="1064"/>
      <c r="D17" s="1065"/>
      <c r="E17" s="1065"/>
      <c r="F17" s="1065"/>
      <c r="G17" s="1065"/>
      <c r="H17" s="1065"/>
      <c r="I17" s="1065"/>
      <c r="J17" s="1065"/>
      <c r="K17" s="1065"/>
      <c r="L17" s="1017"/>
      <c r="M17" s="1018"/>
      <c r="N17" s="1018"/>
      <c r="O17" s="1018"/>
      <c r="P17" s="1018"/>
      <c r="Q17" s="1018"/>
      <c r="R17" s="1018"/>
      <c r="S17" s="1018"/>
      <c r="T17" s="1018"/>
      <c r="U17" s="1018"/>
      <c r="V17" s="1018"/>
      <c r="W17" s="1018"/>
      <c r="X17" s="1018"/>
      <c r="Y17" s="1018"/>
      <c r="Z17" s="1018"/>
      <c r="AA17" s="1018"/>
      <c r="AB17" s="1018"/>
      <c r="AC17" s="1018"/>
      <c r="AD17" s="1018"/>
      <c r="AE17" s="1019"/>
      <c r="AF17" s="386" t="s">
        <v>7425</v>
      </c>
      <c r="AG17" s="892">
        <f>MAX(MIN(AN9-AN31,Q7)-AG5,0)</f>
        <v>937</v>
      </c>
      <c r="AH17" s="893"/>
      <c r="AI17" s="893"/>
      <c r="AJ17" s="894"/>
      <c r="AK17" s="910"/>
      <c r="AL17" s="911"/>
      <c r="AM17" s="911"/>
      <c r="AN17" s="911"/>
      <c r="AO17" s="911"/>
      <c r="AP17" s="911"/>
      <c r="AQ17" s="912"/>
      <c r="AR17" s="72"/>
      <c r="AS17" s="72"/>
      <c r="AT17" s="72"/>
      <c r="AU17" s="72"/>
      <c r="AZ17" s="72"/>
      <c r="BA17" s="56"/>
      <c r="BB17" s="56"/>
      <c r="BC17" s="56"/>
      <c r="BD17" s="56"/>
      <c r="BE17" s="56"/>
      <c r="BF17" s="56"/>
      <c r="BG17" s="56"/>
      <c r="BH17" s="56"/>
      <c r="BI17" s="56"/>
      <c r="BJ17" s="56"/>
      <c r="BK17" s="59"/>
      <c r="BL17" s="59"/>
      <c r="BM17" s="59"/>
      <c r="BN17" s="59"/>
      <c r="BO17" s="59"/>
      <c r="BP17" s="59"/>
      <c r="BQ17" s="59"/>
      <c r="BR17" s="59"/>
      <c r="BS17" s="59"/>
      <c r="BT17" s="59"/>
      <c r="BU17" s="59"/>
      <c r="BV17" s="59"/>
      <c r="BW17" s="59"/>
      <c r="BX17" s="59"/>
      <c r="BY17" s="59"/>
      <c r="BZ17" s="59"/>
      <c r="CA17" s="56"/>
      <c r="CB17" s="56"/>
      <c r="CC17" s="56"/>
      <c r="CD17" s="56"/>
      <c r="CE17" s="56"/>
      <c r="CF17" s="56"/>
      <c r="CG17" s="56"/>
      <c r="CH17" s="56"/>
      <c r="CI17" s="56"/>
      <c r="CJ17" s="56"/>
      <c r="CK17" s="56"/>
      <c r="CL17" s="56"/>
      <c r="CM17" s="56"/>
      <c r="CN17" s="56"/>
      <c r="CO17" s="56"/>
      <c r="CP17" s="56"/>
      <c r="CQ17" s="56"/>
      <c r="CR17" s="56"/>
      <c r="CS17" s="56"/>
      <c r="CT17" s="56"/>
      <c r="CU17" s="56"/>
      <c r="CV17" s="56"/>
      <c r="CW17" s="56"/>
      <c r="CX17" s="56"/>
      <c r="CY17" s="56"/>
      <c r="CZ17" s="56"/>
      <c r="DA17" s="56"/>
      <c r="DB17" s="56"/>
      <c r="DC17" s="56"/>
      <c r="DD17" s="56"/>
      <c r="DE17" s="56"/>
      <c r="DF17" s="56"/>
      <c r="DG17" s="56"/>
      <c r="DH17" s="56"/>
      <c r="DI17" s="56"/>
      <c r="DJ17" s="56"/>
      <c r="DK17" s="56"/>
      <c r="DL17" s="56"/>
      <c r="DM17" s="56"/>
      <c r="DN17" s="56"/>
      <c r="DO17" s="56"/>
      <c r="DP17" s="56"/>
      <c r="DQ17" s="56"/>
      <c r="DR17" s="56"/>
      <c r="DS17" s="56"/>
      <c r="DT17" s="56"/>
      <c r="DU17" s="56"/>
      <c r="DV17" s="56"/>
      <c r="DW17" s="56"/>
      <c r="DX17" s="56"/>
      <c r="DY17" s="56"/>
      <c r="DZ17" s="56"/>
      <c r="EA17" s="56"/>
    </row>
    <row r="18" spans="1:131" s="1" customFormat="1" ht="39" customHeight="1" x14ac:dyDescent="0.15">
      <c r="A18" s="98"/>
      <c r="B18" s="99"/>
      <c r="C18" s="1064"/>
      <c r="D18" s="1065"/>
      <c r="E18" s="1065"/>
      <c r="F18" s="1065"/>
      <c r="G18" s="1065"/>
      <c r="H18" s="1065"/>
      <c r="I18" s="1065"/>
      <c r="J18" s="1065"/>
      <c r="K18" s="1065"/>
      <c r="L18" s="1017"/>
      <c r="M18" s="1018"/>
      <c r="N18" s="1018"/>
      <c r="O18" s="1018"/>
      <c r="P18" s="1018"/>
      <c r="Q18" s="1018"/>
      <c r="R18" s="1018"/>
      <c r="S18" s="1018"/>
      <c r="T18" s="1018"/>
      <c r="U18" s="1018"/>
      <c r="V18" s="1018"/>
      <c r="W18" s="1018"/>
      <c r="X18" s="1018"/>
      <c r="Y18" s="1018"/>
      <c r="Z18" s="1018"/>
      <c r="AA18" s="1018"/>
      <c r="AB18" s="1018"/>
      <c r="AC18" s="1018"/>
      <c r="AD18" s="1018"/>
      <c r="AE18" s="1019"/>
      <c r="AF18" s="373" t="s">
        <v>7639</v>
      </c>
      <c r="AG18" s="892">
        <f>MAX(MIN(AN10-AN32,Q8)-AG6,0)</f>
        <v>61500</v>
      </c>
      <c r="AH18" s="893"/>
      <c r="AI18" s="893"/>
      <c r="AJ18" s="894"/>
      <c r="AK18" s="910"/>
      <c r="AL18" s="911"/>
      <c r="AM18" s="911"/>
      <c r="AN18" s="911"/>
      <c r="AO18" s="911"/>
      <c r="AP18" s="911"/>
      <c r="AQ18" s="912"/>
      <c r="AR18" s="72"/>
      <c r="AS18" s="72"/>
      <c r="AT18" s="72"/>
      <c r="AU18" s="72"/>
      <c r="AZ18" s="72"/>
      <c r="BA18" s="56"/>
      <c r="BB18" s="56"/>
      <c r="BC18" s="56"/>
      <c r="BD18" s="56"/>
      <c r="BE18" s="56"/>
      <c r="BF18" s="56"/>
      <c r="BG18" s="56"/>
      <c r="BH18" s="56"/>
      <c r="BI18" s="56"/>
      <c r="BJ18" s="56"/>
      <c r="BK18" s="59"/>
      <c r="BL18" s="59"/>
      <c r="BM18" s="59"/>
      <c r="BN18" s="59"/>
      <c r="BO18" s="59"/>
      <c r="BP18" s="59"/>
      <c r="BQ18" s="59"/>
      <c r="BR18" s="59"/>
      <c r="BS18" s="59"/>
      <c r="BT18" s="59"/>
      <c r="BU18" s="59"/>
      <c r="BV18" s="59"/>
      <c r="BW18" s="59"/>
      <c r="BX18" s="59"/>
      <c r="BY18" s="59"/>
      <c r="BZ18" s="59"/>
      <c r="CA18" s="56"/>
      <c r="CB18" s="56"/>
      <c r="CC18" s="56"/>
      <c r="CD18" s="56"/>
      <c r="CE18" s="56"/>
      <c r="CF18" s="56"/>
      <c r="CG18" s="56"/>
      <c r="CH18" s="56"/>
      <c r="CI18" s="56"/>
      <c r="CJ18" s="56"/>
      <c r="CK18" s="56"/>
      <c r="CL18" s="56"/>
      <c r="CM18" s="56"/>
      <c r="CN18" s="56"/>
      <c r="CO18" s="56"/>
      <c r="CP18" s="56"/>
      <c r="CQ18" s="56"/>
      <c r="CR18" s="56"/>
      <c r="CS18" s="56"/>
      <c r="CT18" s="56"/>
      <c r="CU18" s="56"/>
      <c r="CV18" s="56"/>
      <c r="CW18" s="56"/>
      <c r="CX18" s="56"/>
      <c r="CY18" s="56"/>
      <c r="CZ18" s="56"/>
      <c r="DA18" s="56"/>
      <c r="DB18" s="56"/>
      <c r="DC18" s="56"/>
      <c r="DD18" s="56"/>
      <c r="DE18" s="56"/>
      <c r="DF18" s="56"/>
      <c r="DG18" s="56"/>
      <c r="DH18" s="56"/>
      <c r="DI18" s="56"/>
      <c r="DJ18" s="56"/>
      <c r="DK18" s="56"/>
      <c r="DL18" s="56"/>
      <c r="DM18" s="56"/>
      <c r="DN18" s="56"/>
      <c r="DO18" s="56"/>
      <c r="DP18" s="56"/>
      <c r="DQ18" s="56"/>
      <c r="DR18" s="56"/>
      <c r="DS18" s="56"/>
      <c r="DT18" s="56"/>
      <c r="DU18" s="56"/>
      <c r="DV18" s="56"/>
      <c r="DW18" s="56"/>
      <c r="DX18" s="56"/>
      <c r="DY18" s="56"/>
      <c r="DZ18" s="56"/>
      <c r="EA18" s="56"/>
    </row>
    <row r="19" spans="1:131" s="1" customFormat="1" ht="45" customHeight="1" x14ac:dyDescent="0.15">
      <c r="A19" s="98"/>
      <c r="B19" s="99"/>
      <c r="C19" s="1064"/>
      <c r="D19" s="1065"/>
      <c r="E19" s="1065"/>
      <c r="F19" s="1065"/>
      <c r="G19" s="1065"/>
      <c r="H19" s="1065"/>
      <c r="I19" s="1065"/>
      <c r="J19" s="1065"/>
      <c r="K19" s="1065"/>
      <c r="L19" s="1017"/>
      <c r="M19" s="1018"/>
      <c r="N19" s="1018"/>
      <c r="O19" s="1018"/>
      <c r="P19" s="1018"/>
      <c r="Q19" s="1018"/>
      <c r="R19" s="1018"/>
      <c r="S19" s="1018"/>
      <c r="T19" s="1018"/>
      <c r="U19" s="1018"/>
      <c r="V19" s="1018"/>
      <c r="W19" s="1018"/>
      <c r="X19" s="1018"/>
      <c r="Y19" s="1018"/>
      <c r="Z19" s="1018"/>
      <c r="AA19" s="1018"/>
      <c r="AB19" s="1018"/>
      <c r="AC19" s="1018"/>
      <c r="AD19" s="1018"/>
      <c r="AE19" s="1019"/>
      <c r="AF19" s="374" t="s">
        <v>7585</v>
      </c>
      <c r="AG19" s="892">
        <f>MAX(MIN(AN11-AN33,Q9)-AG7,0)</f>
        <v>1595</v>
      </c>
      <c r="AH19" s="893"/>
      <c r="AI19" s="893"/>
      <c r="AJ19" s="894"/>
      <c r="AK19" s="910"/>
      <c r="AL19" s="911"/>
      <c r="AM19" s="911"/>
      <c r="AN19" s="911"/>
      <c r="AO19" s="911"/>
      <c r="AP19" s="911"/>
      <c r="AQ19" s="912"/>
      <c r="AR19" s="72"/>
      <c r="AS19" s="72"/>
      <c r="AT19" s="72"/>
      <c r="AU19" s="72"/>
      <c r="AZ19" s="72"/>
      <c r="BA19" s="56"/>
      <c r="BB19" s="56"/>
      <c r="BC19" s="56"/>
      <c r="BD19" s="56"/>
      <c r="BE19" s="56"/>
      <c r="BF19" s="56"/>
      <c r="BG19" s="56"/>
      <c r="BH19" s="56"/>
      <c r="BI19" s="56"/>
      <c r="BJ19" s="56"/>
      <c r="BK19" s="59"/>
      <c r="BL19" s="59"/>
      <c r="BM19" s="59"/>
      <c r="BN19" s="59"/>
      <c r="BO19" s="59"/>
      <c r="BP19" s="59"/>
      <c r="BQ19" s="59"/>
      <c r="BR19" s="59"/>
      <c r="BS19" s="59"/>
      <c r="BT19" s="59"/>
      <c r="BU19" s="59"/>
      <c r="BV19" s="59"/>
      <c r="BW19" s="59"/>
      <c r="BX19" s="59"/>
      <c r="BY19" s="59"/>
      <c r="BZ19" s="59"/>
      <c r="CA19" s="56"/>
      <c r="CB19" s="56"/>
      <c r="CC19" s="56"/>
      <c r="CD19" s="56"/>
      <c r="CE19" s="56"/>
      <c r="CF19" s="56"/>
      <c r="CG19" s="56"/>
      <c r="CH19" s="56"/>
      <c r="CI19" s="56"/>
      <c r="CJ19" s="56"/>
      <c r="CK19" s="56"/>
      <c r="CL19" s="56"/>
      <c r="CM19" s="56"/>
      <c r="CN19" s="56"/>
      <c r="CO19" s="56"/>
      <c r="CP19" s="56"/>
      <c r="CQ19" s="56"/>
      <c r="CR19" s="56"/>
      <c r="CS19" s="56"/>
      <c r="CT19" s="56"/>
      <c r="CU19" s="56"/>
      <c r="CV19" s="56"/>
      <c r="CW19" s="56"/>
      <c r="CX19" s="56"/>
      <c r="CY19" s="56"/>
      <c r="CZ19" s="56"/>
      <c r="DA19" s="56"/>
      <c r="DB19" s="56"/>
      <c r="DC19" s="56"/>
      <c r="DD19" s="56"/>
      <c r="DE19" s="56"/>
      <c r="DF19" s="56"/>
      <c r="DG19" s="56"/>
      <c r="DH19" s="56"/>
      <c r="DI19" s="56"/>
      <c r="DJ19" s="56"/>
      <c r="DK19" s="56"/>
      <c r="DL19" s="56"/>
      <c r="DM19" s="56"/>
      <c r="DN19" s="56"/>
      <c r="DO19" s="56"/>
      <c r="DP19" s="56"/>
      <c r="DQ19" s="56"/>
      <c r="DR19" s="56"/>
      <c r="DS19" s="56"/>
      <c r="DT19" s="56"/>
      <c r="DU19" s="56"/>
      <c r="DV19" s="56"/>
      <c r="DW19" s="56"/>
      <c r="DX19" s="56"/>
      <c r="DY19" s="56"/>
      <c r="DZ19" s="56"/>
      <c r="EA19" s="56"/>
    </row>
    <row r="20" spans="1:131" s="1" customFormat="1" ht="50.45" customHeight="1" thickBot="1" x14ac:dyDescent="0.2">
      <c r="A20" s="98"/>
      <c r="B20" s="99"/>
      <c r="C20" s="1064"/>
      <c r="D20" s="1065"/>
      <c r="E20" s="1065"/>
      <c r="F20" s="1065"/>
      <c r="G20" s="1065"/>
      <c r="H20" s="1065"/>
      <c r="I20" s="1065"/>
      <c r="J20" s="1065"/>
      <c r="K20" s="1065"/>
      <c r="L20" s="1017"/>
      <c r="M20" s="1018"/>
      <c r="N20" s="1018"/>
      <c r="O20" s="1018"/>
      <c r="P20" s="1018"/>
      <c r="Q20" s="1018"/>
      <c r="R20" s="1018"/>
      <c r="S20" s="1018"/>
      <c r="T20" s="1018"/>
      <c r="U20" s="1018"/>
      <c r="V20" s="1018"/>
      <c r="W20" s="1018"/>
      <c r="X20" s="1018"/>
      <c r="Y20" s="1018"/>
      <c r="Z20" s="1018"/>
      <c r="AA20" s="1018"/>
      <c r="AB20" s="1018"/>
      <c r="AC20" s="1018"/>
      <c r="AD20" s="1018"/>
      <c r="AE20" s="1019"/>
      <c r="AF20" s="626" t="s">
        <v>7616</v>
      </c>
      <c r="AG20" s="920">
        <f>MAX(MIN(AN12-AN34,Q10)-AG8,0)</f>
        <v>0</v>
      </c>
      <c r="AH20" s="921"/>
      <c r="AI20" s="921"/>
      <c r="AJ20" s="922"/>
      <c r="AK20" s="910"/>
      <c r="AL20" s="911"/>
      <c r="AM20" s="911"/>
      <c r="AN20" s="911"/>
      <c r="AO20" s="911"/>
      <c r="AP20" s="911"/>
      <c r="AQ20" s="912"/>
      <c r="AR20" s="72"/>
      <c r="AS20" s="72"/>
      <c r="AT20" s="72"/>
      <c r="AU20" s="72"/>
      <c r="AZ20" s="72"/>
      <c r="BA20" s="56"/>
      <c r="BB20" s="56"/>
      <c r="BC20" s="56"/>
      <c r="BD20" s="56"/>
      <c r="BE20" s="56"/>
      <c r="BF20" s="56"/>
      <c r="BG20" s="56"/>
      <c r="BH20" s="56"/>
      <c r="BI20" s="56"/>
      <c r="BJ20" s="56"/>
      <c r="BK20" s="59"/>
      <c r="BL20" s="59"/>
      <c r="BM20" s="59"/>
      <c r="BN20" s="59"/>
      <c r="BO20" s="59"/>
      <c r="BP20" s="59"/>
      <c r="BQ20" s="59"/>
      <c r="BR20" s="59"/>
      <c r="BS20" s="59"/>
      <c r="BT20" s="59"/>
      <c r="BU20" s="59"/>
      <c r="BV20" s="59"/>
      <c r="BW20" s="59"/>
      <c r="BX20" s="59"/>
      <c r="BY20" s="59"/>
      <c r="BZ20" s="59"/>
      <c r="CA20" s="56"/>
      <c r="CB20" s="56"/>
      <c r="CC20" s="56"/>
      <c r="CD20" s="56"/>
      <c r="CE20" s="56"/>
      <c r="CF20" s="56"/>
      <c r="CG20" s="56"/>
      <c r="CH20" s="56"/>
      <c r="CI20" s="56"/>
      <c r="CJ20" s="56"/>
      <c r="CK20" s="56"/>
      <c r="CL20" s="56"/>
      <c r="CM20" s="56"/>
      <c r="CN20" s="56"/>
      <c r="CO20" s="56"/>
      <c r="CP20" s="56"/>
      <c r="CQ20" s="56"/>
      <c r="CR20" s="56"/>
      <c r="CS20" s="56"/>
      <c r="CT20" s="56"/>
      <c r="CU20" s="56"/>
      <c r="CV20" s="56"/>
      <c r="CW20" s="56"/>
      <c r="CX20" s="56"/>
      <c r="CY20" s="56"/>
      <c r="CZ20" s="56"/>
      <c r="DA20" s="56"/>
      <c r="DB20" s="56"/>
      <c r="DC20" s="56"/>
      <c r="DD20" s="56"/>
      <c r="DE20" s="56"/>
      <c r="DF20" s="56"/>
      <c r="DG20" s="56"/>
      <c r="DH20" s="56"/>
      <c r="DI20" s="56"/>
      <c r="DJ20" s="56"/>
      <c r="DK20" s="56"/>
      <c r="DL20" s="56"/>
      <c r="DM20" s="56"/>
      <c r="DN20" s="56"/>
      <c r="DO20" s="56"/>
      <c r="DP20" s="56"/>
      <c r="DQ20" s="56"/>
      <c r="DR20" s="56"/>
      <c r="DS20" s="56"/>
      <c r="DT20" s="56"/>
      <c r="DU20" s="56"/>
      <c r="DV20" s="56"/>
      <c r="DW20" s="56"/>
      <c r="DX20" s="56"/>
      <c r="DY20" s="56"/>
      <c r="DZ20" s="56"/>
      <c r="EA20" s="56"/>
    </row>
    <row r="21" spans="1:131" s="1" customFormat="1" ht="55.15" customHeight="1" x14ac:dyDescent="0.15">
      <c r="A21" s="98"/>
      <c r="B21" s="99"/>
      <c r="C21" s="1064"/>
      <c r="D21" s="1065"/>
      <c r="E21" s="1065"/>
      <c r="F21" s="1065"/>
      <c r="G21" s="1065"/>
      <c r="H21" s="1065"/>
      <c r="I21" s="1065"/>
      <c r="J21" s="1065"/>
      <c r="K21" s="1065"/>
      <c r="L21" s="1017"/>
      <c r="M21" s="1018"/>
      <c r="N21" s="1018"/>
      <c r="O21" s="1018"/>
      <c r="P21" s="1018"/>
      <c r="Q21" s="1018"/>
      <c r="R21" s="1018"/>
      <c r="S21" s="1018"/>
      <c r="T21" s="1018"/>
      <c r="U21" s="1018"/>
      <c r="V21" s="1018"/>
      <c r="W21" s="1018"/>
      <c r="X21" s="1018"/>
      <c r="Y21" s="1018"/>
      <c r="Z21" s="1018"/>
      <c r="AA21" s="1018"/>
      <c r="AB21" s="1018"/>
      <c r="AC21" s="1018"/>
      <c r="AD21" s="1018"/>
      <c r="AE21" s="1019"/>
      <c r="AF21" s="907"/>
      <c r="AG21" s="908"/>
      <c r="AH21" s="908"/>
      <c r="AI21" s="908"/>
      <c r="AJ21" s="909"/>
      <c r="AK21" s="910"/>
      <c r="AL21" s="911"/>
      <c r="AM21" s="911"/>
      <c r="AN21" s="911"/>
      <c r="AO21" s="911"/>
      <c r="AP21" s="911"/>
      <c r="AQ21" s="912"/>
      <c r="AR21" s="72"/>
      <c r="AS21" s="72"/>
      <c r="AT21" s="72"/>
      <c r="AU21" s="72"/>
      <c r="AZ21" s="72"/>
      <c r="BA21" s="56"/>
      <c r="BB21" s="56"/>
      <c r="BC21" s="56"/>
      <c r="BD21" s="56"/>
      <c r="BE21" s="56"/>
      <c r="BF21" s="56"/>
      <c r="BG21" s="56"/>
      <c r="BH21" s="56"/>
      <c r="BI21" s="56"/>
      <c r="BJ21" s="56"/>
      <c r="BK21" s="59"/>
      <c r="BL21" s="59"/>
      <c r="BM21" s="59"/>
      <c r="BN21" s="59"/>
      <c r="BO21" s="59"/>
      <c r="BP21" s="59"/>
      <c r="BQ21" s="59"/>
      <c r="BR21" s="59"/>
      <c r="BS21" s="59"/>
      <c r="BT21" s="59"/>
      <c r="BU21" s="59"/>
      <c r="BV21" s="59"/>
      <c r="BW21" s="59"/>
      <c r="BX21" s="59"/>
      <c r="BY21" s="59"/>
      <c r="BZ21" s="59"/>
      <c r="CA21" s="56"/>
      <c r="CB21" s="56"/>
      <c r="CC21" s="56"/>
      <c r="CD21" s="56"/>
      <c r="CE21" s="56"/>
      <c r="CF21" s="56"/>
      <c r="CG21" s="56"/>
      <c r="CH21" s="56"/>
      <c r="CI21" s="56"/>
      <c r="CJ21" s="56"/>
      <c r="CK21" s="56"/>
      <c r="CL21" s="56"/>
      <c r="CM21" s="56"/>
      <c r="CN21" s="56"/>
      <c r="CO21" s="56"/>
      <c r="CP21" s="56"/>
      <c r="CQ21" s="56"/>
      <c r="CR21" s="56"/>
      <c r="CS21" s="56"/>
      <c r="CT21" s="56"/>
      <c r="CU21" s="56"/>
      <c r="CV21" s="56"/>
      <c r="CW21" s="56"/>
      <c r="CX21" s="56"/>
      <c r="CY21" s="56"/>
      <c r="CZ21" s="56"/>
      <c r="DA21" s="56"/>
      <c r="DB21" s="56"/>
      <c r="DC21" s="56"/>
      <c r="DD21" s="56"/>
      <c r="DE21" s="56"/>
      <c r="DF21" s="56"/>
      <c r="DG21" s="56"/>
      <c r="DH21" s="56"/>
      <c r="DI21" s="56"/>
      <c r="DJ21" s="56"/>
      <c r="DK21" s="56"/>
      <c r="DL21" s="56"/>
      <c r="DM21" s="56"/>
      <c r="DN21" s="56"/>
      <c r="DO21" s="56"/>
      <c r="DP21" s="56"/>
      <c r="DQ21" s="56"/>
      <c r="DR21" s="56"/>
      <c r="DS21" s="56"/>
      <c r="DT21" s="56"/>
      <c r="DU21" s="56"/>
      <c r="DV21" s="56"/>
      <c r="DW21" s="56"/>
      <c r="DX21" s="56"/>
      <c r="DY21" s="56"/>
      <c r="DZ21" s="56"/>
      <c r="EA21" s="56"/>
    </row>
    <row r="22" spans="1:131" s="1" customFormat="1" ht="46.9" customHeight="1" x14ac:dyDescent="0.15">
      <c r="A22" s="98"/>
      <c r="B22" s="99"/>
      <c r="C22" s="1064"/>
      <c r="D22" s="1065"/>
      <c r="E22" s="1065"/>
      <c r="F22" s="1065"/>
      <c r="G22" s="1065"/>
      <c r="H22" s="1065"/>
      <c r="I22" s="1065"/>
      <c r="J22" s="1065"/>
      <c r="K22" s="1065"/>
      <c r="L22" s="1017"/>
      <c r="M22" s="1018"/>
      <c r="N22" s="1018"/>
      <c r="O22" s="1018"/>
      <c r="P22" s="1018"/>
      <c r="Q22" s="1018"/>
      <c r="R22" s="1018"/>
      <c r="S22" s="1018"/>
      <c r="T22" s="1018"/>
      <c r="U22" s="1018"/>
      <c r="V22" s="1018"/>
      <c r="W22" s="1018"/>
      <c r="X22" s="1018"/>
      <c r="Y22" s="1018"/>
      <c r="Z22" s="1018"/>
      <c r="AA22" s="1018"/>
      <c r="AB22" s="1018"/>
      <c r="AC22" s="1018"/>
      <c r="AD22" s="1018"/>
      <c r="AE22" s="1019"/>
      <c r="AF22" s="910"/>
      <c r="AG22" s="911"/>
      <c r="AH22" s="911"/>
      <c r="AI22" s="911"/>
      <c r="AJ22" s="912"/>
      <c r="AK22" s="910"/>
      <c r="AL22" s="911"/>
      <c r="AM22" s="911"/>
      <c r="AN22" s="911"/>
      <c r="AO22" s="911"/>
      <c r="AP22" s="911"/>
      <c r="AQ22" s="912"/>
      <c r="AR22" s="71"/>
      <c r="AS22" s="72"/>
      <c r="AT22" s="72"/>
      <c r="AU22" s="72"/>
      <c r="AV22" s="72"/>
      <c r="AW22" s="72"/>
      <c r="AZ22" s="72"/>
      <c r="BA22" s="56"/>
      <c r="BB22" s="56"/>
      <c r="BC22" s="56"/>
      <c r="BD22" s="56"/>
      <c r="BE22" s="56"/>
      <c r="BF22" s="56"/>
      <c r="BG22" s="56"/>
      <c r="BH22" s="56"/>
      <c r="BI22" s="56"/>
      <c r="BJ22" s="56"/>
      <c r="BK22" s="59"/>
      <c r="BL22" s="59"/>
      <c r="BM22" s="59"/>
      <c r="BN22" s="59"/>
      <c r="BO22" s="59"/>
      <c r="BP22" s="59"/>
      <c r="BQ22" s="59"/>
      <c r="BR22" s="59"/>
      <c r="BS22" s="59"/>
      <c r="BT22" s="59"/>
      <c r="BU22" s="59"/>
      <c r="BV22" s="59"/>
      <c r="BW22" s="59"/>
      <c r="BX22" s="59"/>
      <c r="BY22" s="59"/>
      <c r="BZ22" s="59"/>
      <c r="CA22" s="56"/>
      <c r="CB22" s="56"/>
      <c r="CC22" s="56"/>
      <c r="CD22" s="56"/>
      <c r="CE22" s="56"/>
      <c r="CF22" s="56"/>
      <c r="CG22" s="56"/>
      <c r="CH22" s="56"/>
      <c r="CI22" s="56"/>
      <c r="CJ22" s="56"/>
      <c r="CK22" s="56"/>
      <c r="CL22" s="56"/>
      <c r="CM22" s="56"/>
      <c r="CN22" s="56"/>
      <c r="CO22" s="56"/>
      <c r="CP22" s="56"/>
      <c r="CQ22" s="56"/>
      <c r="CR22" s="56"/>
      <c r="CS22" s="56"/>
      <c r="CT22" s="56"/>
      <c r="CU22" s="56"/>
      <c r="CV22" s="56"/>
      <c r="CW22" s="56"/>
      <c r="CX22" s="56"/>
      <c r="CY22" s="56"/>
      <c r="CZ22" s="56"/>
      <c r="DA22" s="56"/>
      <c r="DB22" s="56"/>
      <c r="DC22" s="56"/>
      <c r="DD22" s="56"/>
      <c r="DE22" s="56"/>
      <c r="DF22" s="56"/>
      <c r="DG22" s="56"/>
      <c r="DH22" s="56"/>
      <c r="DI22" s="56"/>
      <c r="DJ22" s="56"/>
      <c r="DK22" s="56"/>
      <c r="DL22" s="56"/>
      <c r="DM22" s="56"/>
      <c r="DN22" s="56"/>
      <c r="DO22" s="56"/>
      <c r="DP22" s="56"/>
      <c r="DQ22" s="56"/>
      <c r="DR22" s="56"/>
      <c r="DS22" s="56"/>
      <c r="DT22" s="56"/>
      <c r="DU22" s="56"/>
      <c r="DV22" s="56"/>
      <c r="DW22" s="56"/>
      <c r="DX22" s="56"/>
      <c r="DY22" s="56"/>
      <c r="DZ22" s="56"/>
      <c r="EA22" s="56"/>
    </row>
    <row r="23" spans="1:131" s="1" customFormat="1" ht="39" customHeight="1" x14ac:dyDescent="0.15">
      <c r="A23" s="98"/>
      <c r="B23" s="99"/>
      <c r="C23" s="1064"/>
      <c r="D23" s="1065"/>
      <c r="E23" s="1065"/>
      <c r="F23" s="1065"/>
      <c r="G23" s="1065"/>
      <c r="H23" s="1065"/>
      <c r="I23" s="1065"/>
      <c r="J23" s="1065"/>
      <c r="K23" s="1065"/>
      <c r="L23" s="1017"/>
      <c r="M23" s="1018"/>
      <c r="N23" s="1018"/>
      <c r="O23" s="1018"/>
      <c r="P23" s="1018"/>
      <c r="Q23" s="1018"/>
      <c r="R23" s="1018"/>
      <c r="S23" s="1018"/>
      <c r="T23" s="1018"/>
      <c r="U23" s="1018"/>
      <c r="V23" s="1018"/>
      <c r="W23" s="1018"/>
      <c r="X23" s="1018"/>
      <c r="Y23" s="1018"/>
      <c r="Z23" s="1018"/>
      <c r="AA23" s="1018"/>
      <c r="AB23" s="1018"/>
      <c r="AC23" s="1018"/>
      <c r="AD23" s="1018"/>
      <c r="AE23" s="1019"/>
      <c r="AF23" s="910"/>
      <c r="AG23" s="911"/>
      <c r="AH23" s="911"/>
      <c r="AI23" s="911"/>
      <c r="AJ23" s="912"/>
      <c r="AK23" s="910"/>
      <c r="AL23" s="911"/>
      <c r="AM23" s="911"/>
      <c r="AN23" s="911"/>
      <c r="AO23" s="911"/>
      <c r="AP23" s="911"/>
      <c r="AQ23" s="912"/>
      <c r="AR23" s="392"/>
      <c r="AS23" s="393"/>
      <c r="AT23" s="393"/>
      <c r="AU23" s="393"/>
      <c r="AV23" s="393"/>
      <c r="AW23" s="393"/>
      <c r="AZ23" s="72"/>
      <c r="BA23" s="56"/>
      <c r="BB23" s="56"/>
      <c r="BC23" s="56"/>
      <c r="BD23" s="56"/>
      <c r="BE23" s="56"/>
      <c r="BF23" s="56"/>
      <c r="BG23" s="56"/>
      <c r="BH23" s="56"/>
      <c r="BI23" s="56"/>
      <c r="BJ23" s="56"/>
      <c r="BK23" s="59"/>
      <c r="BL23" s="59"/>
      <c r="BM23" s="59"/>
      <c r="BN23" s="59"/>
      <c r="BO23" s="59"/>
      <c r="BP23" s="59"/>
      <c r="BQ23" s="59"/>
      <c r="BR23" s="59"/>
      <c r="BS23" s="59"/>
      <c r="BT23" s="59"/>
      <c r="BU23" s="59"/>
      <c r="BV23" s="59"/>
      <c r="BW23" s="59"/>
      <c r="BX23" s="59"/>
      <c r="BY23" s="59"/>
      <c r="BZ23" s="59"/>
      <c r="CA23" s="56"/>
      <c r="CB23" s="56"/>
      <c r="CC23" s="56"/>
      <c r="CD23" s="56"/>
      <c r="CE23" s="56"/>
      <c r="CF23" s="56"/>
      <c r="CG23" s="56"/>
      <c r="CH23" s="56"/>
      <c r="CI23" s="56"/>
      <c r="CJ23" s="56"/>
      <c r="CK23" s="56"/>
      <c r="CL23" s="56"/>
      <c r="CM23" s="56"/>
      <c r="CN23" s="56"/>
      <c r="CO23" s="56"/>
      <c r="CP23" s="56"/>
      <c r="CQ23" s="56"/>
      <c r="CR23" s="56"/>
      <c r="CS23" s="56"/>
      <c r="CT23" s="56"/>
      <c r="CU23" s="56"/>
      <c r="CV23" s="56"/>
      <c r="CW23" s="56"/>
      <c r="CX23" s="56"/>
      <c r="CY23" s="56"/>
      <c r="CZ23" s="56"/>
      <c r="DA23" s="56"/>
      <c r="DB23" s="56"/>
      <c r="DC23" s="56"/>
      <c r="DD23" s="56"/>
      <c r="DE23" s="56"/>
      <c r="DF23" s="56"/>
      <c r="DG23" s="56"/>
      <c r="DH23" s="56"/>
      <c r="DI23" s="56"/>
      <c r="DJ23" s="56"/>
      <c r="DK23" s="56"/>
      <c r="DL23" s="56"/>
      <c r="DM23" s="56"/>
      <c r="DN23" s="56"/>
      <c r="DO23" s="56"/>
      <c r="DP23" s="56"/>
      <c r="DQ23" s="56"/>
      <c r="DR23" s="56"/>
      <c r="DS23" s="56"/>
      <c r="DT23" s="56"/>
      <c r="DU23" s="56"/>
      <c r="DV23" s="56"/>
      <c r="DW23" s="56"/>
      <c r="DX23" s="56"/>
      <c r="DY23" s="56"/>
      <c r="DZ23" s="56"/>
      <c r="EA23" s="56"/>
    </row>
    <row r="24" spans="1:131" s="1" customFormat="1" ht="39" customHeight="1" x14ac:dyDescent="0.15">
      <c r="A24" s="98"/>
      <c r="B24" s="99"/>
      <c r="C24" s="1064"/>
      <c r="D24" s="1065"/>
      <c r="E24" s="1065"/>
      <c r="F24" s="1065"/>
      <c r="G24" s="1065"/>
      <c r="H24" s="1065"/>
      <c r="I24" s="1065"/>
      <c r="J24" s="1065"/>
      <c r="K24" s="1065"/>
      <c r="L24" s="1017"/>
      <c r="M24" s="1018"/>
      <c r="N24" s="1018"/>
      <c r="O24" s="1018"/>
      <c r="P24" s="1018"/>
      <c r="Q24" s="1018"/>
      <c r="R24" s="1018"/>
      <c r="S24" s="1018"/>
      <c r="T24" s="1018"/>
      <c r="U24" s="1018"/>
      <c r="V24" s="1018"/>
      <c r="W24" s="1018"/>
      <c r="X24" s="1018"/>
      <c r="Y24" s="1018"/>
      <c r="Z24" s="1018"/>
      <c r="AA24" s="1018"/>
      <c r="AB24" s="1018"/>
      <c r="AC24" s="1018"/>
      <c r="AD24" s="1018"/>
      <c r="AE24" s="1019"/>
      <c r="AF24" s="910"/>
      <c r="AG24" s="911"/>
      <c r="AH24" s="911"/>
      <c r="AI24" s="911"/>
      <c r="AJ24" s="912"/>
      <c r="AK24" s="910"/>
      <c r="AL24" s="911"/>
      <c r="AM24" s="911"/>
      <c r="AN24" s="911"/>
      <c r="AO24" s="911"/>
      <c r="AP24" s="911"/>
      <c r="AQ24" s="912"/>
      <c r="AR24" s="392"/>
      <c r="AS24" s="393"/>
      <c r="AT24" s="393"/>
      <c r="AU24" s="393"/>
      <c r="AV24" s="393"/>
      <c r="AW24" s="393"/>
      <c r="AZ24" s="72"/>
      <c r="BA24" s="56"/>
      <c r="BB24" s="56"/>
      <c r="BC24" s="56"/>
      <c r="BD24" s="56"/>
      <c r="BE24" s="56"/>
      <c r="BF24" s="56"/>
      <c r="BG24" s="56"/>
      <c r="BH24" s="56"/>
      <c r="BI24" s="56"/>
      <c r="BJ24" s="56"/>
      <c r="BK24" s="59"/>
      <c r="BL24" s="59"/>
      <c r="BM24" s="59"/>
      <c r="BN24" s="59"/>
      <c r="BO24" s="59"/>
      <c r="BP24" s="59"/>
      <c r="BQ24" s="59"/>
      <c r="BR24" s="59"/>
      <c r="BS24" s="59"/>
      <c r="BT24" s="59"/>
      <c r="BU24" s="59"/>
      <c r="BV24" s="59"/>
      <c r="BW24" s="59"/>
      <c r="BX24" s="59"/>
      <c r="BY24" s="59"/>
      <c r="BZ24" s="59"/>
      <c r="CA24" s="56"/>
      <c r="CB24" s="56"/>
      <c r="CC24" s="56"/>
      <c r="CD24" s="56"/>
      <c r="CE24" s="56"/>
      <c r="CF24" s="56"/>
      <c r="CG24" s="56"/>
      <c r="CH24" s="56"/>
      <c r="CI24" s="56"/>
      <c r="CJ24" s="56"/>
      <c r="CK24" s="56"/>
      <c r="CL24" s="56"/>
      <c r="CM24" s="56"/>
      <c r="CN24" s="56"/>
      <c r="CO24" s="56"/>
      <c r="CP24" s="56"/>
      <c r="CQ24" s="56"/>
      <c r="CR24" s="56"/>
      <c r="CS24" s="56"/>
      <c r="CT24" s="56"/>
      <c r="CU24" s="56"/>
      <c r="CV24" s="56"/>
      <c r="CW24" s="56"/>
      <c r="CX24" s="56"/>
      <c r="CY24" s="56"/>
      <c r="CZ24" s="56"/>
      <c r="DA24" s="56"/>
      <c r="DB24" s="56"/>
      <c r="DC24" s="56"/>
      <c r="DD24" s="56"/>
      <c r="DE24" s="56"/>
      <c r="DF24" s="56"/>
      <c r="DG24" s="56"/>
      <c r="DH24" s="56"/>
      <c r="DI24" s="56"/>
      <c r="DJ24" s="56"/>
      <c r="DK24" s="56"/>
      <c r="DL24" s="56"/>
      <c r="DM24" s="56"/>
      <c r="DN24" s="56"/>
      <c r="DO24" s="56"/>
      <c r="DP24" s="56"/>
      <c r="DQ24" s="56"/>
      <c r="DR24" s="56"/>
      <c r="DS24" s="56"/>
      <c r="DT24" s="56"/>
      <c r="DU24" s="56"/>
      <c r="DV24" s="56"/>
      <c r="DW24" s="56"/>
      <c r="DX24" s="56"/>
      <c r="DY24" s="56"/>
      <c r="DZ24" s="56"/>
      <c r="EA24" s="56"/>
    </row>
    <row r="25" spans="1:131" s="1" customFormat="1" ht="39" customHeight="1" thickBot="1" x14ac:dyDescent="0.2">
      <c r="A25" s="98"/>
      <c r="B25" s="99"/>
      <c r="C25" s="1064"/>
      <c r="D25" s="1065"/>
      <c r="E25" s="1065"/>
      <c r="F25" s="1065"/>
      <c r="G25" s="1065"/>
      <c r="H25" s="1065"/>
      <c r="I25" s="1065"/>
      <c r="J25" s="1065"/>
      <c r="K25" s="1065"/>
      <c r="L25" s="1017"/>
      <c r="M25" s="1018"/>
      <c r="N25" s="1018"/>
      <c r="O25" s="1018"/>
      <c r="P25" s="1018"/>
      <c r="Q25" s="1018"/>
      <c r="R25" s="1018"/>
      <c r="S25" s="1018"/>
      <c r="T25" s="1018"/>
      <c r="U25" s="1018"/>
      <c r="V25" s="1018"/>
      <c r="W25" s="1018"/>
      <c r="X25" s="1018"/>
      <c r="Y25" s="1018"/>
      <c r="Z25" s="1018"/>
      <c r="AA25" s="1018"/>
      <c r="AB25" s="1018"/>
      <c r="AC25" s="1018"/>
      <c r="AD25" s="1018"/>
      <c r="AE25" s="1019"/>
      <c r="AF25" s="1050"/>
      <c r="AG25" s="1051"/>
      <c r="AH25" s="1051"/>
      <c r="AI25" s="1051"/>
      <c r="AJ25" s="1052"/>
      <c r="AK25" s="910"/>
      <c r="AL25" s="911"/>
      <c r="AM25" s="911"/>
      <c r="AN25" s="911"/>
      <c r="AO25" s="911"/>
      <c r="AP25" s="911"/>
      <c r="AQ25" s="912"/>
      <c r="AR25" s="393"/>
      <c r="AS25" s="393"/>
      <c r="AT25" s="393"/>
      <c r="AU25" s="393"/>
      <c r="AV25" s="393"/>
      <c r="AW25" s="393"/>
      <c r="AZ25" s="72"/>
      <c r="BA25" s="56"/>
      <c r="BB25" s="56"/>
      <c r="BC25" s="56"/>
      <c r="BD25" s="56"/>
      <c r="BE25" s="56"/>
      <c r="BF25" s="56"/>
      <c r="BG25" s="56"/>
      <c r="BH25" s="56"/>
      <c r="BI25" s="56"/>
      <c r="BJ25" s="56"/>
      <c r="BK25" s="59"/>
      <c r="BL25" s="59"/>
      <c r="BM25" s="59"/>
      <c r="BN25" s="59"/>
      <c r="BO25" s="59"/>
      <c r="BP25" s="59"/>
      <c r="BQ25" s="59"/>
      <c r="BR25" s="59"/>
      <c r="BS25" s="59"/>
      <c r="BT25" s="59"/>
      <c r="BU25" s="59"/>
      <c r="BV25" s="59"/>
      <c r="BW25" s="59"/>
      <c r="BX25" s="59"/>
      <c r="BY25" s="59"/>
      <c r="BZ25" s="59"/>
      <c r="CA25" s="56"/>
      <c r="CB25" s="56"/>
      <c r="CC25" s="56"/>
      <c r="CD25" s="56"/>
      <c r="CE25" s="56"/>
      <c r="CF25" s="56"/>
      <c r="CG25" s="56"/>
      <c r="CH25" s="56"/>
      <c r="CI25" s="56"/>
      <c r="CJ25" s="56"/>
      <c r="CK25" s="56"/>
      <c r="CL25" s="56"/>
      <c r="CM25" s="56"/>
      <c r="CN25" s="56"/>
      <c r="CO25" s="56"/>
      <c r="CP25" s="56"/>
      <c r="CQ25" s="56"/>
      <c r="CR25" s="56"/>
      <c r="CS25" s="56"/>
      <c r="CT25" s="56"/>
      <c r="CU25" s="56"/>
      <c r="CV25" s="56"/>
      <c r="CW25" s="56"/>
      <c r="CX25" s="56"/>
      <c r="CY25" s="56"/>
      <c r="CZ25" s="56"/>
      <c r="DA25" s="56"/>
      <c r="DB25" s="56"/>
      <c r="DC25" s="56"/>
      <c r="DD25" s="56"/>
      <c r="DE25" s="56"/>
      <c r="DF25" s="56"/>
      <c r="DG25" s="56"/>
      <c r="DH25" s="56"/>
      <c r="DI25" s="56"/>
      <c r="DJ25" s="56"/>
      <c r="DK25" s="56"/>
      <c r="DL25" s="56"/>
      <c r="DM25" s="56"/>
      <c r="DN25" s="56"/>
      <c r="DO25" s="56"/>
      <c r="DP25" s="56"/>
      <c r="DQ25" s="56"/>
      <c r="DR25" s="56"/>
      <c r="DS25" s="56"/>
      <c r="DT25" s="56"/>
      <c r="DU25" s="56"/>
      <c r="DV25" s="56"/>
      <c r="DW25" s="56"/>
      <c r="DX25" s="56"/>
      <c r="DY25" s="56"/>
      <c r="DZ25" s="56"/>
      <c r="EA25" s="56"/>
    </row>
    <row r="26" spans="1:131" s="1" customFormat="1" ht="49.15" customHeight="1" x14ac:dyDescent="0.15">
      <c r="A26" s="98"/>
      <c r="B26" s="99"/>
      <c r="C26" s="1064"/>
      <c r="D26" s="1065"/>
      <c r="E26" s="1065"/>
      <c r="F26" s="1065"/>
      <c r="G26" s="1065"/>
      <c r="H26" s="1065"/>
      <c r="I26" s="1065"/>
      <c r="J26" s="1065"/>
      <c r="K26" s="1065"/>
      <c r="L26" s="1017"/>
      <c r="M26" s="1018"/>
      <c r="N26" s="1018"/>
      <c r="O26" s="1018"/>
      <c r="P26" s="1018"/>
      <c r="Q26" s="1018"/>
      <c r="R26" s="1018"/>
      <c r="S26" s="1018"/>
      <c r="T26" s="1018"/>
      <c r="U26" s="1018"/>
      <c r="V26" s="1018"/>
      <c r="W26" s="1018"/>
      <c r="X26" s="1018"/>
      <c r="Y26" s="1018"/>
      <c r="Z26" s="1018"/>
      <c r="AA26" s="1018"/>
      <c r="AB26" s="1018"/>
      <c r="AC26" s="1018"/>
      <c r="AD26" s="1018"/>
      <c r="AE26" s="1019"/>
      <c r="AF26" s="150" t="s">
        <v>7313</v>
      </c>
      <c r="AG26" s="904">
        <f>SUM(AG3,AG15)</f>
        <v>1236</v>
      </c>
      <c r="AH26" s="905"/>
      <c r="AI26" s="905"/>
      <c r="AJ26" s="906"/>
      <c r="AK26" s="913"/>
      <c r="AL26" s="914"/>
      <c r="AM26" s="914"/>
      <c r="AN26" s="914"/>
      <c r="AO26" s="914"/>
      <c r="AP26" s="914"/>
      <c r="AQ26" s="915"/>
      <c r="AR26" s="72"/>
      <c r="AS26" s="72"/>
      <c r="AT26" s="72"/>
      <c r="AU26" s="72"/>
      <c r="AZ26" s="72"/>
      <c r="BA26" s="56"/>
      <c r="BB26" s="56"/>
      <c r="BC26" s="56"/>
      <c r="BD26" s="56"/>
      <c r="BE26" s="56"/>
      <c r="BF26" s="56"/>
      <c r="BG26" s="56"/>
      <c r="BH26" s="56"/>
      <c r="BI26" s="56"/>
      <c r="BJ26" s="56"/>
      <c r="BK26" s="59"/>
      <c r="BL26" s="59"/>
      <c r="BM26" s="59"/>
      <c r="BN26" s="59"/>
      <c r="BO26" s="59"/>
      <c r="BP26" s="59"/>
      <c r="BQ26" s="59"/>
      <c r="BR26" s="59"/>
      <c r="BS26" s="59"/>
      <c r="BT26" s="59"/>
      <c r="BU26" s="59"/>
      <c r="BV26" s="59"/>
      <c r="BW26" s="59"/>
      <c r="BX26" s="59"/>
      <c r="BY26" s="59"/>
      <c r="BZ26" s="59"/>
      <c r="CA26" s="56"/>
      <c r="CB26" s="56"/>
      <c r="CC26" s="56"/>
      <c r="CD26" s="56"/>
      <c r="CE26" s="56"/>
      <c r="CF26" s="56"/>
      <c r="CG26" s="56"/>
      <c r="CH26" s="56"/>
      <c r="CI26" s="56"/>
      <c r="CJ26" s="56"/>
      <c r="CK26" s="56"/>
      <c r="CL26" s="56"/>
      <c r="CM26" s="56"/>
      <c r="CN26" s="56"/>
      <c r="CO26" s="56"/>
      <c r="CP26" s="56"/>
      <c r="CQ26" s="56"/>
      <c r="CR26" s="56"/>
      <c r="CS26" s="56"/>
      <c r="CT26" s="56"/>
      <c r="CU26" s="56"/>
      <c r="CV26" s="56"/>
      <c r="CW26" s="56"/>
      <c r="CX26" s="56"/>
      <c r="CY26" s="56"/>
      <c r="CZ26" s="56"/>
      <c r="DA26" s="56"/>
      <c r="DB26" s="56"/>
      <c r="DC26" s="56"/>
      <c r="DD26" s="56"/>
      <c r="DE26" s="56"/>
      <c r="DF26" s="56"/>
      <c r="DG26" s="56"/>
      <c r="DH26" s="56"/>
      <c r="DI26" s="56"/>
      <c r="DJ26" s="56"/>
      <c r="DK26" s="56"/>
      <c r="DL26" s="56"/>
      <c r="DM26" s="56"/>
      <c r="DN26" s="56"/>
      <c r="DO26" s="56"/>
      <c r="DP26" s="56"/>
      <c r="DQ26" s="56"/>
      <c r="DR26" s="56"/>
      <c r="DS26" s="56"/>
      <c r="DT26" s="56"/>
      <c r="DU26" s="56"/>
      <c r="DV26" s="56"/>
      <c r="DW26" s="56"/>
      <c r="DX26" s="56"/>
      <c r="DY26" s="56"/>
      <c r="DZ26" s="56"/>
      <c r="EA26" s="56"/>
    </row>
    <row r="27" spans="1:131" s="1" customFormat="1" ht="49.15" customHeight="1" x14ac:dyDescent="0.15">
      <c r="A27" s="98"/>
      <c r="B27" s="99"/>
      <c r="C27" s="1064"/>
      <c r="D27" s="1065"/>
      <c r="E27" s="1065"/>
      <c r="F27" s="1065"/>
      <c r="G27" s="1065"/>
      <c r="H27" s="1065"/>
      <c r="I27" s="1065"/>
      <c r="J27" s="1065"/>
      <c r="K27" s="1065"/>
      <c r="L27" s="1017"/>
      <c r="M27" s="1018"/>
      <c r="N27" s="1018"/>
      <c r="O27" s="1018"/>
      <c r="P27" s="1018"/>
      <c r="Q27" s="1018"/>
      <c r="R27" s="1018"/>
      <c r="S27" s="1018"/>
      <c r="T27" s="1018"/>
      <c r="U27" s="1018"/>
      <c r="V27" s="1018"/>
      <c r="W27" s="1018"/>
      <c r="X27" s="1018"/>
      <c r="Y27" s="1018"/>
      <c r="Z27" s="1018"/>
      <c r="AA27" s="1018"/>
      <c r="AB27" s="1018"/>
      <c r="AC27" s="1018"/>
      <c r="AD27" s="1018"/>
      <c r="AE27" s="1019"/>
      <c r="AF27" s="148" t="s">
        <v>7640</v>
      </c>
      <c r="AG27" s="888">
        <f>SUM(AG4,AG16)</f>
        <v>131110</v>
      </c>
      <c r="AH27" s="889"/>
      <c r="AI27" s="889"/>
      <c r="AJ27" s="890"/>
      <c r="AK27" s="783"/>
      <c r="AL27" s="916" t="s">
        <v>7570</v>
      </c>
      <c r="AM27" s="896"/>
      <c r="AN27" s="892">
        <f>MAX(AN3-MAX(Q5,AG3),0)</f>
        <v>0</v>
      </c>
      <c r="AO27" s="893"/>
      <c r="AP27" s="893"/>
      <c r="AQ27" s="894"/>
      <c r="AR27" s="72"/>
      <c r="AS27" s="72"/>
      <c r="AT27" s="72"/>
      <c r="AU27" s="72"/>
      <c r="AZ27" s="72"/>
      <c r="BA27" s="56"/>
      <c r="BB27" s="56"/>
      <c r="BC27" s="56"/>
      <c r="BD27" s="56"/>
      <c r="BE27" s="56"/>
      <c r="BF27" s="56"/>
      <c r="BG27" s="56"/>
      <c r="BH27" s="56"/>
      <c r="BI27" s="56"/>
      <c r="BJ27" s="56"/>
      <c r="BK27" s="59"/>
      <c r="BL27" s="59"/>
      <c r="BM27" s="59"/>
      <c r="BN27" s="59"/>
      <c r="BO27" s="59"/>
      <c r="BP27" s="59"/>
      <c r="BQ27" s="59"/>
      <c r="BR27" s="59"/>
      <c r="BS27" s="59"/>
      <c r="BT27" s="59"/>
      <c r="BU27" s="59"/>
      <c r="BV27" s="59"/>
      <c r="BW27" s="59"/>
      <c r="BX27" s="59"/>
      <c r="BY27" s="59"/>
      <c r="BZ27" s="59"/>
      <c r="CA27" s="56"/>
      <c r="CB27" s="56"/>
      <c r="CC27" s="56"/>
      <c r="CD27" s="56"/>
      <c r="CE27" s="56"/>
      <c r="CF27" s="56"/>
      <c r="CG27" s="56"/>
      <c r="CH27" s="56"/>
      <c r="CI27" s="56"/>
      <c r="CJ27" s="56"/>
      <c r="CK27" s="56"/>
      <c r="CL27" s="56"/>
      <c r="CM27" s="56"/>
      <c r="CN27" s="56"/>
      <c r="CO27" s="56"/>
      <c r="CP27" s="56"/>
      <c r="CQ27" s="56"/>
      <c r="CR27" s="56"/>
      <c r="CS27" s="56"/>
      <c r="CT27" s="56"/>
      <c r="CU27" s="56"/>
      <c r="CV27" s="56"/>
      <c r="CW27" s="56"/>
      <c r="CX27" s="56"/>
      <c r="CY27" s="56"/>
      <c r="CZ27" s="56"/>
      <c r="DA27" s="56"/>
      <c r="DB27" s="56"/>
      <c r="DC27" s="56"/>
      <c r="DD27" s="56"/>
      <c r="DE27" s="56"/>
      <c r="DF27" s="56"/>
      <c r="DG27" s="56"/>
      <c r="DH27" s="56"/>
      <c r="DI27" s="56"/>
      <c r="DJ27" s="56"/>
      <c r="DK27" s="56"/>
      <c r="DL27" s="56"/>
      <c r="DM27" s="56"/>
      <c r="DN27" s="56"/>
      <c r="DO27" s="56"/>
      <c r="DP27" s="56"/>
      <c r="DQ27" s="56"/>
      <c r="DR27" s="56"/>
      <c r="DS27" s="56"/>
      <c r="DT27" s="56"/>
      <c r="DU27" s="56"/>
      <c r="DV27" s="56"/>
      <c r="DW27" s="56"/>
      <c r="DX27" s="56"/>
      <c r="DY27" s="56"/>
      <c r="DZ27" s="56"/>
      <c r="EA27" s="56"/>
    </row>
    <row r="28" spans="1:131" s="1" customFormat="1" ht="39" customHeight="1" x14ac:dyDescent="0.15">
      <c r="A28" s="98"/>
      <c r="B28" s="99"/>
      <c r="C28" s="1064"/>
      <c r="D28" s="1065"/>
      <c r="E28" s="1065"/>
      <c r="F28" s="1065"/>
      <c r="G28" s="1065"/>
      <c r="H28" s="1065"/>
      <c r="I28" s="1065"/>
      <c r="J28" s="1065"/>
      <c r="K28" s="1065"/>
      <c r="L28" s="1017"/>
      <c r="M28" s="1018"/>
      <c r="N28" s="1018"/>
      <c r="O28" s="1018"/>
      <c r="P28" s="1018"/>
      <c r="Q28" s="1018"/>
      <c r="R28" s="1018"/>
      <c r="S28" s="1018"/>
      <c r="T28" s="1018"/>
      <c r="U28" s="1018"/>
      <c r="V28" s="1018"/>
      <c r="W28" s="1018"/>
      <c r="X28" s="1018"/>
      <c r="Y28" s="1018"/>
      <c r="Z28" s="1018"/>
      <c r="AA28" s="1018"/>
      <c r="AB28" s="1018"/>
      <c r="AC28" s="1018"/>
      <c r="AD28" s="1018"/>
      <c r="AE28" s="1019"/>
      <c r="AF28" s="148" t="s">
        <v>7426</v>
      </c>
      <c r="AG28" s="888">
        <f t="shared" ref="AG28:AG31" si="0">SUM(AG5,AG17)</f>
        <v>4683</v>
      </c>
      <c r="AH28" s="889"/>
      <c r="AI28" s="889"/>
      <c r="AJ28" s="890"/>
      <c r="AK28" s="784"/>
      <c r="AL28" s="916" t="s">
        <v>7571</v>
      </c>
      <c r="AM28" s="896"/>
      <c r="AN28" s="901">
        <v>59520</v>
      </c>
      <c r="AO28" s="902"/>
      <c r="AP28" s="902"/>
      <c r="AQ28" s="903"/>
      <c r="AR28" s="72"/>
      <c r="AS28" s="72"/>
      <c r="AT28" s="72"/>
      <c r="AU28" s="72"/>
      <c r="AZ28" s="72"/>
      <c r="BA28" s="56"/>
      <c r="BB28" s="56"/>
      <c r="BC28" s="56"/>
      <c r="BD28" s="56"/>
      <c r="BE28" s="56"/>
      <c r="BF28" s="56"/>
      <c r="BG28" s="56"/>
      <c r="BH28" s="56"/>
      <c r="BI28" s="56"/>
      <c r="BJ28" s="56"/>
      <c r="BK28" s="59"/>
      <c r="BL28" s="59"/>
      <c r="BM28" s="59"/>
      <c r="BN28" s="59"/>
      <c r="BO28" s="59"/>
      <c r="BP28" s="59"/>
      <c r="BQ28" s="59"/>
      <c r="BR28" s="59"/>
      <c r="BS28" s="59"/>
      <c r="BT28" s="59"/>
      <c r="BU28" s="59"/>
      <c r="BV28" s="59"/>
      <c r="BW28" s="59"/>
      <c r="BX28" s="59"/>
      <c r="BY28" s="59"/>
      <c r="BZ28" s="59"/>
      <c r="CA28" s="56"/>
      <c r="CB28" s="56"/>
      <c r="CC28" s="56"/>
      <c r="CD28" s="56"/>
      <c r="CE28" s="56"/>
      <c r="CF28" s="56"/>
      <c r="CG28" s="56"/>
      <c r="CH28" s="56"/>
      <c r="CI28" s="56"/>
      <c r="CJ28" s="56"/>
      <c r="CK28" s="56"/>
      <c r="CL28" s="56"/>
      <c r="CM28" s="56"/>
      <c r="CN28" s="56"/>
      <c r="CO28" s="56"/>
      <c r="CP28" s="56"/>
      <c r="CQ28" s="56"/>
      <c r="CR28" s="56"/>
      <c r="CS28" s="56"/>
      <c r="CT28" s="56"/>
      <c r="CU28" s="56"/>
      <c r="CV28" s="56"/>
      <c r="CW28" s="56"/>
      <c r="CX28" s="56"/>
      <c r="CY28" s="56"/>
      <c r="CZ28" s="56"/>
      <c r="DA28" s="56"/>
      <c r="DB28" s="56"/>
      <c r="DC28" s="56"/>
      <c r="DD28" s="56"/>
      <c r="DE28" s="56"/>
      <c r="DF28" s="56"/>
      <c r="DG28" s="56"/>
      <c r="DH28" s="56"/>
      <c r="DI28" s="56"/>
      <c r="DJ28" s="56"/>
      <c r="DK28" s="56"/>
      <c r="DL28" s="56"/>
      <c r="DM28" s="56"/>
      <c r="DN28" s="56"/>
      <c r="DO28" s="56"/>
      <c r="DP28" s="56"/>
      <c r="DQ28" s="56"/>
      <c r="DR28" s="56"/>
      <c r="DS28" s="56"/>
      <c r="DT28" s="56"/>
      <c r="DU28" s="56"/>
      <c r="DV28" s="56"/>
      <c r="DW28" s="56"/>
      <c r="DX28" s="56"/>
      <c r="DY28" s="56"/>
      <c r="DZ28" s="56"/>
      <c r="EA28" s="56"/>
    </row>
    <row r="29" spans="1:131" s="1" customFormat="1" ht="45" customHeight="1" x14ac:dyDescent="0.15">
      <c r="A29" s="98"/>
      <c r="B29" s="99"/>
      <c r="C29" s="1064"/>
      <c r="D29" s="1065"/>
      <c r="E29" s="1065"/>
      <c r="F29" s="1065"/>
      <c r="G29" s="1065"/>
      <c r="H29" s="1065"/>
      <c r="I29" s="1065"/>
      <c r="J29" s="1065"/>
      <c r="K29" s="1065"/>
      <c r="L29" s="1017"/>
      <c r="M29" s="1018"/>
      <c r="N29" s="1018"/>
      <c r="O29" s="1018"/>
      <c r="P29" s="1018"/>
      <c r="Q29" s="1018"/>
      <c r="R29" s="1018"/>
      <c r="S29" s="1018"/>
      <c r="T29" s="1018"/>
      <c r="U29" s="1018"/>
      <c r="V29" s="1018"/>
      <c r="W29" s="1018"/>
      <c r="X29" s="1018"/>
      <c r="Y29" s="1018"/>
      <c r="Z29" s="1018"/>
      <c r="AA29" s="1018"/>
      <c r="AB29" s="1018"/>
      <c r="AC29" s="1018"/>
      <c r="AD29" s="1018"/>
      <c r="AE29" s="1019"/>
      <c r="AF29" s="371" t="s">
        <v>7641</v>
      </c>
      <c r="AG29" s="888">
        <f t="shared" si="0"/>
        <v>61500</v>
      </c>
      <c r="AH29" s="889"/>
      <c r="AI29" s="889"/>
      <c r="AJ29" s="890"/>
      <c r="AK29" s="925" t="s">
        <v>7572</v>
      </c>
      <c r="AL29" s="926"/>
      <c r="AM29" s="927"/>
      <c r="AN29" s="935">
        <f>MIN(AN28+AN27,AN3-AG3)</f>
        <v>59520</v>
      </c>
      <c r="AO29" s="936"/>
      <c r="AP29" s="936"/>
      <c r="AQ29" s="937"/>
      <c r="AR29" s="72"/>
      <c r="AS29" s="72"/>
      <c r="AT29" s="72"/>
      <c r="AU29" s="72"/>
      <c r="AZ29" s="72"/>
      <c r="BA29" s="56"/>
      <c r="BB29" s="56"/>
      <c r="BC29" s="56"/>
      <c r="BD29" s="56"/>
      <c r="BE29" s="56"/>
      <c r="BF29" s="56"/>
      <c r="BG29" s="56"/>
      <c r="BH29" s="56"/>
      <c r="BI29" s="56"/>
      <c r="BJ29" s="56"/>
      <c r="BK29" s="59"/>
      <c r="BL29" s="59"/>
      <c r="BM29" s="59"/>
      <c r="BN29" s="59"/>
      <c r="BO29" s="59"/>
      <c r="BP29" s="59"/>
      <c r="BQ29" s="59"/>
      <c r="BR29" s="59"/>
      <c r="BS29" s="59"/>
      <c r="BT29" s="59"/>
      <c r="BU29" s="59"/>
      <c r="BV29" s="59"/>
      <c r="BW29" s="59"/>
      <c r="BX29" s="59"/>
      <c r="BY29" s="59"/>
      <c r="BZ29" s="59"/>
      <c r="CA29" s="56"/>
      <c r="CB29" s="56"/>
      <c r="CC29" s="56"/>
      <c r="CD29" s="56"/>
      <c r="CE29" s="56"/>
      <c r="CF29" s="56"/>
      <c r="CG29" s="56"/>
      <c r="CH29" s="56"/>
      <c r="CI29" s="56"/>
      <c r="CJ29" s="56"/>
      <c r="CK29" s="56"/>
      <c r="CL29" s="56"/>
      <c r="CM29" s="56"/>
      <c r="CN29" s="56"/>
      <c r="CO29" s="56"/>
      <c r="CP29" s="56"/>
      <c r="CQ29" s="56"/>
      <c r="CR29" s="56"/>
      <c r="CS29" s="56"/>
      <c r="CT29" s="56"/>
      <c r="CU29" s="56"/>
      <c r="CV29" s="56"/>
      <c r="CW29" s="56"/>
      <c r="CX29" s="56"/>
      <c r="CY29" s="56"/>
      <c r="CZ29" s="56"/>
      <c r="DA29" s="56"/>
      <c r="DB29" s="56"/>
      <c r="DC29" s="56"/>
      <c r="DD29" s="56"/>
      <c r="DE29" s="56"/>
      <c r="DF29" s="56"/>
      <c r="DG29" s="56"/>
      <c r="DH29" s="56"/>
      <c r="DI29" s="56"/>
      <c r="DJ29" s="56"/>
      <c r="DK29" s="56"/>
      <c r="DL29" s="56"/>
      <c r="DM29" s="56"/>
      <c r="DN29" s="56"/>
      <c r="DO29" s="56"/>
      <c r="DP29" s="56"/>
      <c r="DQ29" s="56"/>
      <c r="DR29" s="56"/>
      <c r="DS29" s="56"/>
      <c r="DT29" s="56"/>
      <c r="DU29" s="56"/>
      <c r="DV29" s="56"/>
      <c r="DW29" s="56"/>
      <c r="DX29" s="56"/>
      <c r="DY29" s="56"/>
      <c r="DZ29" s="56"/>
      <c r="EA29" s="56"/>
    </row>
    <row r="30" spans="1:131" s="1" customFormat="1" ht="45" customHeight="1" x14ac:dyDescent="0.15">
      <c r="A30" s="98"/>
      <c r="B30" s="99"/>
      <c r="C30" s="1064"/>
      <c r="D30" s="1065"/>
      <c r="E30" s="1065"/>
      <c r="F30" s="1065"/>
      <c r="G30" s="1065"/>
      <c r="H30" s="1065"/>
      <c r="I30" s="1065"/>
      <c r="J30" s="1065"/>
      <c r="K30" s="1065"/>
      <c r="L30" s="1017"/>
      <c r="M30" s="1018"/>
      <c r="N30" s="1018"/>
      <c r="O30" s="1018"/>
      <c r="P30" s="1018"/>
      <c r="Q30" s="1018"/>
      <c r="R30" s="1018"/>
      <c r="S30" s="1018"/>
      <c r="T30" s="1018"/>
      <c r="U30" s="1018"/>
      <c r="V30" s="1018"/>
      <c r="W30" s="1018"/>
      <c r="X30" s="1018"/>
      <c r="Y30" s="1018"/>
      <c r="Z30" s="1018"/>
      <c r="AA30" s="1018"/>
      <c r="AB30" s="1018"/>
      <c r="AC30" s="1018"/>
      <c r="AD30" s="1018"/>
      <c r="AE30" s="1019"/>
      <c r="AF30" s="372" t="s">
        <v>7586</v>
      </c>
      <c r="AG30" s="888">
        <f t="shared" si="0"/>
        <v>1595</v>
      </c>
      <c r="AH30" s="889"/>
      <c r="AI30" s="889"/>
      <c r="AJ30" s="890"/>
      <c r="AK30" s="895" t="s">
        <v>7643</v>
      </c>
      <c r="AL30" s="896"/>
      <c r="AM30" s="897"/>
      <c r="AN30" s="892">
        <f>MIN(MAX(AN6-MAX(Q6,AG4),0),AN6-AG4)</f>
        <v>0</v>
      </c>
      <c r="AO30" s="893"/>
      <c r="AP30" s="893"/>
      <c r="AQ30" s="894"/>
      <c r="AR30" s="71"/>
      <c r="AS30" s="72"/>
      <c r="AT30" s="72"/>
      <c r="AU30" s="72"/>
      <c r="AV30" s="72"/>
      <c r="AW30" s="72"/>
      <c r="AZ30" s="72"/>
      <c r="BA30" s="56"/>
      <c r="BB30" s="56"/>
      <c r="BC30" s="56"/>
      <c r="BD30" s="56"/>
      <c r="BE30" s="56"/>
      <c r="BF30" s="56"/>
      <c r="BG30" s="56"/>
      <c r="BH30" s="56"/>
      <c r="BI30" s="56"/>
      <c r="BJ30" s="56"/>
      <c r="BK30" s="59"/>
      <c r="BL30" s="59"/>
      <c r="BM30" s="59"/>
      <c r="BN30" s="59"/>
      <c r="BO30" s="59"/>
      <c r="BP30" s="59"/>
      <c r="BQ30" s="59"/>
      <c r="BR30" s="59"/>
      <c r="BS30" s="59"/>
      <c r="BT30" s="59"/>
      <c r="BU30" s="59"/>
      <c r="BV30" s="59"/>
      <c r="BW30" s="59"/>
      <c r="BX30" s="59"/>
      <c r="BY30" s="59"/>
      <c r="BZ30" s="59"/>
      <c r="CA30" s="56"/>
      <c r="CB30" s="56"/>
      <c r="CC30" s="56"/>
      <c r="CD30" s="56"/>
      <c r="CE30" s="56"/>
      <c r="CF30" s="56"/>
      <c r="CG30" s="56"/>
      <c r="CH30" s="56"/>
      <c r="CI30" s="56"/>
      <c r="CJ30" s="56"/>
      <c r="CK30" s="56"/>
      <c r="CL30" s="56"/>
      <c r="CM30" s="56"/>
      <c r="CN30" s="56"/>
      <c r="CO30" s="56"/>
      <c r="CP30" s="56"/>
      <c r="CQ30" s="56"/>
      <c r="CR30" s="56"/>
      <c r="CS30" s="56"/>
      <c r="CT30" s="56"/>
      <c r="CU30" s="56"/>
      <c r="CV30" s="56"/>
      <c r="CW30" s="56"/>
      <c r="CX30" s="56"/>
      <c r="CY30" s="56"/>
      <c r="CZ30" s="56"/>
      <c r="DA30" s="56"/>
      <c r="DB30" s="56"/>
      <c r="DC30" s="56"/>
      <c r="DD30" s="56"/>
      <c r="DE30" s="56"/>
      <c r="DF30" s="56"/>
      <c r="DG30" s="56"/>
      <c r="DH30" s="56"/>
      <c r="DI30" s="56"/>
      <c r="DJ30" s="56"/>
      <c r="DK30" s="56"/>
      <c r="DL30" s="56"/>
      <c r="DM30" s="56"/>
      <c r="DN30" s="56"/>
      <c r="DO30" s="56"/>
      <c r="DP30" s="56"/>
      <c r="DQ30" s="56"/>
      <c r="DR30" s="56"/>
      <c r="DS30" s="56"/>
      <c r="DT30" s="56"/>
      <c r="DU30" s="56"/>
      <c r="DV30" s="56"/>
      <c r="DW30" s="56"/>
      <c r="DX30" s="56"/>
      <c r="DY30" s="56"/>
      <c r="DZ30" s="56"/>
      <c r="EA30" s="56"/>
    </row>
    <row r="31" spans="1:131" s="1" customFormat="1" ht="39" customHeight="1" thickBot="1" x14ac:dyDescent="0.2">
      <c r="A31" s="98"/>
      <c r="B31" s="99"/>
      <c r="C31" s="1064"/>
      <c r="D31" s="1065"/>
      <c r="E31" s="1065"/>
      <c r="F31" s="1065"/>
      <c r="G31" s="1065"/>
      <c r="H31" s="1065"/>
      <c r="I31" s="1065"/>
      <c r="J31" s="1065"/>
      <c r="K31" s="1065"/>
      <c r="L31" s="1017"/>
      <c r="M31" s="1018"/>
      <c r="N31" s="1018"/>
      <c r="O31" s="1018"/>
      <c r="P31" s="1018"/>
      <c r="Q31" s="1018"/>
      <c r="R31" s="1018"/>
      <c r="S31" s="1018"/>
      <c r="T31" s="1018"/>
      <c r="U31" s="1018"/>
      <c r="V31" s="1018"/>
      <c r="W31" s="1018"/>
      <c r="X31" s="1018"/>
      <c r="Y31" s="1018"/>
      <c r="Z31" s="1018"/>
      <c r="AA31" s="1018"/>
      <c r="AB31" s="1018"/>
      <c r="AC31" s="1018"/>
      <c r="AD31" s="1018"/>
      <c r="AE31" s="1019"/>
      <c r="AF31" s="404" t="s">
        <v>7617</v>
      </c>
      <c r="AG31" s="888">
        <f t="shared" si="0"/>
        <v>0</v>
      </c>
      <c r="AH31" s="889"/>
      <c r="AI31" s="889"/>
      <c r="AJ31" s="890"/>
      <c r="AK31" s="895" t="s">
        <v>7416</v>
      </c>
      <c r="AL31" s="896"/>
      <c r="AM31" s="897"/>
      <c r="AN31" s="892">
        <f>MIN(MAX(AN9-MAX(Q7,AG5),0),AN9-AG5)</f>
        <v>0</v>
      </c>
      <c r="AO31" s="893"/>
      <c r="AP31" s="893"/>
      <c r="AQ31" s="894"/>
      <c r="AR31" s="392"/>
      <c r="AS31" s="393"/>
      <c r="AT31" s="393"/>
      <c r="AU31" s="393"/>
      <c r="AV31" s="393"/>
      <c r="AW31" s="393"/>
      <c r="AZ31" s="72"/>
      <c r="BA31" s="56"/>
      <c r="BB31" s="56"/>
      <c r="BC31" s="56"/>
      <c r="BD31" s="56"/>
      <c r="BE31" s="56"/>
      <c r="BF31" s="56"/>
      <c r="BG31" s="56"/>
      <c r="BH31" s="56"/>
      <c r="BI31" s="56"/>
      <c r="BJ31" s="56"/>
      <c r="BK31" s="59"/>
      <c r="BL31" s="59"/>
      <c r="BM31" s="59"/>
      <c r="BN31" s="59"/>
      <c r="BO31" s="59"/>
      <c r="BP31" s="59"/>
      <c r="BQ31" s="59"/>
      <c r="BR31" s="59"/>
      <c r="BS31" s="59"/>
      <c r="BT31" s="59"/>
      <c r="BU31" s="59"/>
      <c r="BV31" s="59"/>
      <c r="BW31" s="59"/>
      <c r="BX31" s="59"/>
      <c r="BY31" s="59"/>
      <c r="BZ31" s="59"/>
      <c r="CA31" s="56"/>
      <c r="CB31" s="56"/>
      <c r="CC31" s="56"/>
      <c r="CD31" s="56"/>
      <c r="CE31" s="56"/>
      <c r="CF31" s="56"/>
      <c r="CG31" s="56"/>
      <c r="CH31" s="56"/>
      <c r="CI31" s="56"/>
      <c r="CJ31" s="56"/>
      <c r="CK31" s="56"/>
      <c r="CL31" s="56"/>
      <c r="CM31" s="56"/>
      <c r="CN31" s="56"/>
      <c r="CO31" s="56"/>
      <c r="CP31" s="56"/>
      <c r="CQ31" s="56"/>
      <c r="CR31" s="56"/>
      <c r="CS31" s="56"/>
      <c r="CT31" s="56"/>
      <c r="CU31" s="56"/>
      <c r="CV31" s="56"/>
      <c r="CW31" s="56"/>
      <c r="CX31" s="56"/>
      <c r="CY31" s="56"/>
      <c r="CZ31" s="56"/>
      <c r="DA31" s="56"/>
      <c r="DB31" s="56"/>
      <c r="DC31" s="56"/>
      <c r="DD31" s="56"/>
      <c r="DE31" s="56"/>
      <c r="DF31" s="56"/>
      <c r="DG31" s="56"/>
      <c r="DH31" s="56"/>
      <c r="DI31" s="56"/>
      <c r="DJ31" s="56"/>
      <c r="DK31" s="56"/>
      <c r="DL31" s="56"/>
      <c r="DM31" s="56"/>
      <c r="DN31" s="56"/>
      <c r="DO31" s="56"/>
      <c r="DP31" s="56"/>
      <c r="DQ31" s="56"/>
      <c r="DR31" s="56"/>
      <c r="DS31" s="56"/>
      <c r="DT31" s="56"/>
      <c r="DU31" s="56"/>
      <c r="DV31" s="56"/>
      <c r="DW31" s="56"/>
      <c r="DX31" s="56"/>
      <c r="DY31" s="56"/>
      <c r="DZ31" s="56"/>
      <c r="EA31" s="56"/>
    </row>
    <row r="32" spans="1:131" s="1" customFormat="1" ht="51" customHeight="1" thickBot="1" x14ac:dyDescent="0.2">
      <c r="A32" s="98"/>
      <c r="B32" s="99"/>
      <c r="C32" s="1064"/>
      <c r="D32" s="1065"/>
      <c r="E32" s="1065"/>
      <c r="F32" s="1065"/>
      <c r="G32" s="1065"/>
      <c r="H32" s="1065"/>
      <c r="I32" s="1065"/>
      <c r="J32" s="1065"/>
      <c r="K32" s="1065"/>
      <c r="L32" s="1017"/>
      <c r="M32" s="1018"/>
      <c r="N32" s="1018"/>
      <c r="O32" s="1018"/>
      <c r="P32" s="1018"/>
      <c r="Q32" s="1018"/>
      <c r="R32" s="1018"/>
      <c r="S32" s="1018"/>
      <c r="T32" s="1018"/>
      <c r="U32" s="1018"/>
      <c r="V32" s="1018"/>
      <c r="W32" s="1018"/>
      <c r="X32" s="1018"/>
      <c r="Y32" s="1018"/>
      <c r="Z32" s="1018"/>
      <c r="AA32" s="1018"/>
      <c r="AB32" s="1018"/>
      <c r="AC32" s="1018"/>
      <c r="AD32" s="1018"/>
      <c r="AE32" s="1019"/>
      <c r="AF32" s="147" t="s">
        <v>7114</v>
      </c>
      <c r="AG32" s="882">
        <f>SUM(AG26:AJ31)</f>
        <v>200124</v>
      </c>
      <c r="AH32" s="883"/>
      <c r="AI32" s="883"/>
      <c r="AJ32" s="884"/>
      <c r="AK32" s="895" t="s">
        <v>7644</v>
      </c>
      <c r="AL32" s="896"/>
      <c r="AM32" s="897"/>
      <c r="AN32" s="892">
        <f>MIN(MAX(AN10-MAX(Q8,AG6),0),AN10-AG6)</f>
        <v>80800</v>
      </c>
      <c r="AO32" s="893"/>
      <c r="AP32" s="893"/>
      <c r="AQ32" s="894"/>
      <c r="AR32" s="435"/>
      <c r="AS32" s="434"/>
      <c r="AT32" s="368"/>
      <c r="AU32" s="434"/>
      <c r="AV32" s="434"/>
      <c r="AW32" s="434"/>
      <c r="AZ32" s="72"/>
      <c r="BA32" s="56"/>
      <c r="BB32" s="56"/>
      <c r="BC32" s="56"/>
      <c r="BD32" s="56"/>
      <c r="BE32" s="56"/>
      <c r="BF32" s="56"/>
      <c r="BG32" s="56"/>
      <c r="BH32" s="56"/>
      <c r="BI32" s="56"/>
      <c r="BJ32" s="56"/>
      <c r="BK32" s="59"/>
      <c r="BL32" s="59"/>
      <c r="BM32" s="59"/>
      <c r="BN32" s="59"/>
      <c r="BO32" s="59"/>
      <c r="BP32" s="59"/>
      <c r="BQ32" s="59"/>
      <c r="BR32" s="59"/>
      <c r="BS32" s="59"/>
      <c r="BT32" s="59"/>
      <c r="BU32" s="59"/>
      <c r="BV32" s="59"/>
      <c r="BW32" s="59"/>
      <c r="BX32" s="59"/>
      <c r="BY32" s="59"/>
      <c r="BZ32" s="59"/>
      <c r="CA32" s="56"/>
      <c r="CB32" s="56"/>
      <c r="CC32" s="56"/>
      <c r="CD32" s="56"/>
      <c r="CE32" s="56"/>
      <c r="CF32" s="56"/>
      <c r="CG32" s="56"/>
      <c r="CH32" s="56"/>
      <c r="CI32" s="56"/>
      <c r="CJ32" s="56"/>
      <c r="CK32" s="56"/>
      <c r="CL32" s="56"/>
      <c r="CM32" s="56"/>
      <c r="CN32" s="56"/>
      <c r="CO32" s="56"/>
      <c r="CP32" s="56"/>
      <c r="CQ32" s="56"/>
      <c r="CR32" s="56"/>
      <c r="CS32" s="56"/>
      <c r="CT32" s="56"/>
      <c r="CU32" s="56"/>
      <c r="CV32" s="56"/>
      <c r="CW32" s="56"/>
      <c r="CX32" s="56"/>
      <c r="CY32" s="56"/>
      <c r="CZ32" s="56"/>
      <c r="DA32" s="56"/>
      <c r="DB32" s="56"/>
      <c r="DC32" s="56"/>
      <c r="DD32" s="56"/>
      <c r="DE32" s="56"/>
      <c r="DF32" s="56"/>
      <c r="DG32" s="56"/>
      <c r="DH32" s="56"/>
      <c r="DI32" s="56"/>
      <c r="DJ32" s="56"/>
      <c r="DK32" s="56"/>
      <c r="DL32" s="56"/>
      <c r="DM32" s="56"/>
      <c r="DN32" s="56"/>
      <c r="DO32" s="56"/>
      <c r="DP32" s="56"/>
      <c r="DQ32" s="56"/>
      <c r="DR32" s="56"/>
      <c r="DS32" s="56"/>
      <c r="DT32" s="56"/>
      <c r="DU32" s="56"/>
      <c r="DV32" s="56"/>
      <c r="DW32" s="56"/>
      <c r="DX32" s="56"/>
      <c r="DY32" s="56"/>
      <c r="DZ32" s="56"/>
      <c r="EA32" s="56"/>
    </row>
    <row r="33" spans="1:131" s="1" customFormat="1" ht="49.15" customHeight="1" x14ac:dyDescent="0.15">
      <c r="A33" s="98"/>
      <c r="B33" s="99"/>
      <c r="C33" s="1064"/>
      <c r="D33" s="1065"/>
      <c r="E33" s="1065"/>
      <c r="F33" s="1065"/>
      <c r="G33" s="1065"/>
      <c r="H33" s="1065"/>
      <c r="I33" s="1065"/>
      <c r="J33" s="1065"/>
      <c r="K33" s="1065"/>
      <c r="L33" s="1017"/>
      <c r="M33" s="1018"/>
      <c r="N33" s="1018"/>
      <c r="O33" s="1018"/>
      <c r="P33" s="1018"/>
      <c r="Q33" s="1018"/>
      <c r="R33" s="1018"/>
      <c r="S33" s="1018"/>
      <c r="T33" s="1018"/>
      <c r="U33" s="1018"/>
      <c r="V33" s="1018"/>
      <c r="W33" s="1018"/>
      <c r="X33" s="1018"/>
      <c r="Y33" s="1018"/>
      <c r="Z33" s="1018"/>
      <c r="AA33" s="1018"/>
      <c r="AB33" s="1018"/>
      <c r="AC33" s="1018"/>
      <c r="AD33" s="1018"/>
      <c r="AE33" s="1019"/>
      <c r="AF33" s="907"/>
      <c r="AG33" s="908"/>
      <c r="AH33" s="908"/>
      <c r="AI33" s="908"/>
      <c r="AJ33" s="909"/>
      <c r="AK33" s="895" t="s">
        <v>7597</v>
      </c>
      <c r="AL33" s="896"/>
      <c r="AM33" s="897"/>
      <c r="AN33" s="892">
        <f>MIN(MAX(AN11-MAX(Q9,AG7),0),AN11-AG7)</f>
        <v>8335</v>
      </c>
      <c r="AO33" s="893"/>
      <c r="AP33" s="893"/>
      <c r="AQ33" s="894"/>
      <c r="AR33" s="381" t="s">
        <v>7403</v>
      </c>
      <c r="AS33" s="379" t="s">
        <v>7404</v>
      </c>
      <c r="AT33" s="379" t="s">
        <v>7405</v>
      </c>
      <c r="AU33" s="379" t="s">
        <v>7406</v>
      </c>
      <c r="AV33" s="379" t="s">
        <v>7407</v>
      </c>
      <c r="AW33" s="382" t="s">
        <v>7408</v>
      </c>
      <c r="AZ33" s="72"/>
      <c r="BA33" s="56"/>
      <c r="BB33" s="56"/>
      <c r="BC33" s="56"/>
      <c r="BD33" s="56"/>
      <c r="BE33" s="56"/>
      <c r="BF33" s="56"/>
      <c r="BG33" s="56"/>
      <c r="BH33" s="56"/>
      <c r="BI33" s="56"/>
      <c r="BJ33" s="56"/>
      <c r="BK33" s="59"/>
      <c r="BL33" s="59"/>
      <c r="BM33" s="59"/>
      <c r="BN33" s="59"/>
      <c r="BO33" s="59"/>
      <c r="BP33" s="59"/>
      <c r="BQ33" s="59"/>
      <c r="BR33" s="59"/>
      <c r="BS33" s="59"/>
      <c r="BT33" s="59"/>
      <c r="BU33" s="59"/>
      <c r="BV33" s="59"/>
      <c r="BW33" s="59"/>
      <c r="BX33" s="59"/>
      <c r="BY33" s="59"/>
      <c r="BZ33" s="59"/>
      <c r="CA33" s="56"/>
      <c r="CB33" s="56"/>
      <c r="CC33" s="56"/>
      <c r="CD33" s="56"/>
      <c r="CE33" s="56"/>
      <c r="CF33" s="56"/>
      <c r="CG33" s="56"/>
      <c r="CH33" s="56"/>
      <c r="CI33" s="56"/>
      <c r="CJ33" s="56"/>
      <c r="CK33" s="56"/>
      <c r="CL33" s="56"/>
      <c r="CM33" s="56"/>
      <c r="CN33" s="56"/>
      <c r="CO33" s="56"/>
      <c r="CP33" s="56"/>
      <c r="CQ33" s="56"/>
      <c r="CR33" s="56"/>
      <c r="CS33" s="56"/>
      <c r="CT33" s="56"/>
      <c r="CU33" s="56"/>
      <c r="CV33" s="56"/>
      <c r="CW33" s="56"/>
      <c r="CX33" s="56"/>
      <c r="CY33" s="56"/>
      <c r="CZ33" s="56"/>
      <c r="DA33" s="56"/>
      <c r="DB33" s="56"/>
      <c r="DC33" s="56"/>
      <c r="DD33" s="56"/>
      <c r="DE33" s="56"/>
      <c r="DF33" s="56"/>
      <c r="DG33" s="56"/>
      <c r="DH33" s="56"/>
      <c r="DI33" s="56"/>
      <c r="DJ33" s="56"/>
      <c r="DK33" s="56"/>
      <c r="DL33" s="56"/>
      <c r="DM33" s="56"/>
      <c r="DN33" s="56"/>
      <c r="DO33" s="56"/>
      <c r="DP33" s="56"/>
      <c r="DQ33" s="56"/>
      <c r="DR33" s="56"/>
      <c r="DS33" s="56"/>
      <c r="DT33" s="56"/>
      <c r="DU33" s="56"/>
      <c r="DV33" s="56"/>
      <c r="DW33" s="56"/>
      <c r="DX33" s="56"/>
      <c r="DY33" s="56"/>
      <c r="DZ33" s="56"/>
      <c r="EA33" s="56"/>
    </row>
    <row r="34" spans="1:131" s="1" customFormat="1" ht="39" customHeight="1" thickBot="1" x14ac:dyDescent="0.2">
      <c r="A34" s="98"/>
      <c r="B34" s="99"/>
      <c r="C34" s="1064"/>
      <c r="D34" s="1065"/>
      <c r="E34" s="1065"/>
      <c r="F34" s="1065"/>
      <c r="G34" s="1065"/>
      <c r="H34" s="1065"/>
      <c r="I34" s="1065"/>
      <c r="J34" s="1065"/>
      <c r="K34" s="1065"/>
      <c r="L34" s="1017"/>
      <c r="M34" s="1018"/>
      <c r="N34" s="1018"/>
      <c r="O34" s="1018"/>
      <c r="P34" s="1018"/>
      <c r="Q34" s="1018"/>
      <c r="R34" s="1018"/>
      <c r="S34" s="1018"/>
      <c r="T34" s="1018"/>
      <c r="U34" s="1018"/>
      <c r="V34" s="1018"/>
      <c r="W34" s="1018"/>
      <c r="X34" s="1018"/>
      <c r="Y34" s="1018"/>
      <c r="Z34" s="1018"/>
      <c r="AA34" s="1018"/>
      <c r="AB34" s="1018"/>
      <c r="AC34" s="1018"/>
      <c r="AD34" s="1018"/>
      <c r="AE34" s="1019"/>
      <c r="AF34" s="910"/>
      <c r="AG34" s="911"/>
      <c r="AH34" s="911"/>
      <c r="AI34" s="911"/>
      <c r="AJ34" s="912"/>
      <c r="AK34" s="917" t="s">
        <v>7618</v>
      </c>
      <c r="AL34" s="918"/>
      <c r="AM34" s="919"/>
      <c r="AN34" s="920">
        <f>MIN(MAX(AN12-MAX(Q10,AG8),0),AN12-AG8)</f>
        <v>0</v>
      </c>
      <c r="AO34" s="921"/>
      <c r="AP34" s="921"/>
      <c r="AQ34" s="922"/>
      <c r="AR34" s="383" t="str">
        <f>IF(AN29&gt;AN3-AG26,"error","")</f>
        <v/>
      </c>
      <c r="AS34" s="380" t="str">
        <f>IF(AN30&gt;AN6-AG27,"error","")</f>
        <v/>
      </c>
      <c r="AT34" s="384" t="str">
        <f>IF(AN31&gt;AN9-AG28,"error","")</f>
        <v/>
      </c>
      <c r="AU34" s="380" t="str">
        <f>IF(AN32&gt;AN10-AG29,"error","")</f>
        <v/>
      </c>
      <c r="AV34" s="380" t="str">
        <f>IF(AN33&gt;AN11-AG30,"error","")</f>
        <v/>
      </c>
      <c r="AW34" s="385" t="str">
        <f>IF(AN34&gt;AN12-AG31,"error","")</f>
        <v/>
      </c>
      <c r="AZ34" s="72"/>
      <c r="BA34" s="56"/>
      <c r="BB34" s="56"/>
      <c r="BC34" s="56"/>
      <c r="BD34" s="56"/>
      <c r="BE34" s="56"/>
      <c r="BF34" s="56"/>
      <c r="BG34" s="56"/>
      <c r="BH34" s="56"/>
      <c r="BI34" s="56"/>
      <c r="BJ34" s="56"/>
      <c r="BK34" s="59"/>
      <c r="BL34" s="59"/>
      <c r="BM34" s="59"/>
      <c r="BN34" s="59"/>
      <c r="BO34" s="59"/>
      <c r="BP34" s="59"/>
      <c r="BQ34" s="59"/>
      <c r="BR34" s="59"/>
      <c r="BS34" s="59"/>
      <c r="BT34" s="59"/>
      <c r="BU34" s="59"/>
      <c r="BV34" s="59"/>
      <c r="BW34" s="59"/>
      <c r="BX34" s="59"/>
      <c r="BY34" s="59"/>
      <c r="BZ34" s="59"/>
      <c r="CA34" s="56"/>
      <c r="CB34" s="56"/>
      <c r="CC34" s="56"/>
      <c r="CD34" s="56"/>
      <c r="CE34" s="56"/>
      <c r="CF34" s="56"/>
      <c r="CG34" s="56"/>
      <c r="CH34" s="56"/>
      <c r="CI34" s="56"/>
      <c r="CJ34" s="56"/>
      <c r="CK34" s="56"/>
      <c r="CL34" s="56"/>
      <c r="CM34" s="56"/>
      <c r="CN34" s="56"/>
      <c r="CO34" s="56"/>
      <c r="CP34" s="56"/>
      <c r="CQ34" s="56"/>
      <c r="CR34" s="56"/>
      <c r="CS34" s="56"/>
      <c r="CT34" s="56"/>
      <c r="CU34" s="56"/>
      <c r="CV34" s="56"/>
      <c r="CW34" s="56"/>
      <c r="CX34" s="56"/>
      <c r="CY34" s="56"/>
      <c r="CZ34" s="56"/>
      <c r="DA34" s="56"/>
      <c r="DB34" s="56"/>
      <c r="DC34" s="56"/>
      <c r="DD34" s="56"/>
      <c r="DE34" s="56"/>
      <c r="DF34" s="56"/>
      <c r="DG34" s="56"/>
      <c r="DH34" s="56"/>
      <c r="DI34" s="56"/>
      <c r="DJ34" s="56"/>
      <c r="DK34" s="56"/>
      <c r="DL34" s="56"/>
      <c r="DM34" s="56"/>
      <c r="DN34" s="56"/>
      <c r="DO34" s="56"/>
      <c r="DP34" s="56"/>
      <c r="DQ34" s="56"/>
      <c r="DR34" s="56"/>
      <c r="DS34" s="56"/>
      <c r="DT34" s="56"/>
      <c r="DU34" s="56"/>
      <c r="DV34" s="56"/>
      <c r="DW34" s="56"/>
      <c r="DX34" s="56"/>
      <c r="DY34" s="56"/>
      <c r="DZ34" s="56"/>
      <c r="EA34" s="56"/>
    </row>
    <row r="35" spans="1:131" s="1" customFormat="1" ht="39" hidden="1" customHeight="1" thickBot="1" x14ac:dyDescent="0.2">
      <c r="A35" s="98"/>
      <c r="B35" s="99"/>
      <c r="C35" s="1064"/>
      <c r="D35" s="1065"/>
      <c r="E35" s="1065"/>
      <c r="F35" s="1065"/>
      <c r="G35" s="1065"/>
      <c r="H35" s="1065"/>
      <c r="I35" s="1065"/>
      <c r="J35" s="1065"/>
      <c r="K35" s="1065"/>
      <c r="L35" s="1017"/>
      <c r="M35" s="1018"/>
      <c r="N35" s="1018"/>
      <c r="O35" s="1018"/>
      <c r="P35" s="1018"/>
      <c r="Q35" s="1018"/>
      <c r="R35" s="1018"/>
      <c r="S35" s="1018"/>
      <c r="T35" s="1018"/>
      <c r="U35" s="1018"/>
      <c r="V35" s="1018"/>
      <c r="W35" s="1018"/>
      <c r="X35" s="1018"/>
      <c r="Y35" s="1018"/>
      <c r="Z35" s="1018"/>
      <c r="AA35" s="1018"/>
      <c r="AB35" s="1018"/>
      <c r="AC35" s="1018"/>
      <c r="AD35" s="1018"/>
      <c r="AE35" s="1019"/>
      <c r="AF35" s="910"/>
      <c r="AG35" s="911"/>
      <c r="AH35" s="911"/>
      <c r="AI35" s="911"/>
      <c r="AJ35" s="912"/>
      <c r="AK35" s="777"/>
      <c r="AL35" s="778"/>
      <c r="AM35" s="778"/>
      <c r="AN35" s="778"/>
      <c r="AO35" s="778"/>
      <c r="AP35" s="778"/>
      <c r="AQ35" s="779"/>
      <c r="AR35" s="72"/>
      <c r="AS35" s="72"/>
      <c r="AT35" s="72"/>
      <c r="AU35" s="72"/>
      <c r="AZ35" s="72"/>
      <c r="BA35" s="56"/>
      <c r="BB35" s="56"/>
      <c r="BC35" s="56"/>
      <c r="BD35" s="56"/>
      <c r="BE35" s="56"/>
      <c r="BF35" s="56"/>
      <c r="BG35" s="56"/>
      <c r="BH35" s="56"/>
      <c r="BI35" s="56"/>
      <c r="BJ35" s="56"/>
      <c r="BK35" s="59"/>
      <c r="BL35" s="59"/>
      <c r="BM35" s="59"/>
      <c r="BN35" s="59"/>
      <c r="BO35" s="59"/>
      <c r="BP35" s="59"/>
      <c r="BQ35" s="59"/>
      <c r="BR35" s="59"/>
      <c r="BS35" s="59"/>
      <c r="BT35" s="59"/>
      <c r="BU35" s="59"/>
      <c r="BV35" s="59"/>
      <c r="BW35" s="59"/>
      <c r="BX35" s="59"/>
      <c r="BY35" s="59"/>
      <c r="BZ35" s="59"/>
      <c r="CA35" s="56"/>
      <c r="CB35" s="56"/>
      <c r="CC35" s="56"/>
      <c r="CD35" s="56"/>
      <c r="CE35" s="56"/>
      <c r="CF35" s="56"/>
      <c r="CG35" s="56"/>
      <c r="CH35" s="56"/>
      <c r="CI35" s="56"/>
      <c r="CJ35" s="56"/>
      <c r="CK35" s="56"/>
      <c r="CL35" s="56"/>
      <c r="CM35" s="56"/>
      <c r="CN35" s="56"/>
      <c r="CO35" s="56"/>
      <c r="CP35" s="56"/>
      <c r="CQ35" s="56"/>
      <c r="CR35" s="56"/>
      <c r="CS35" s="56"/>
      <c r="CT35" s="56"/>
      <c r="CU35" s="56"/>
      <c r="CV35" s="56"/>
      <c r="CW35" s="56"/>
      <c r="CX35" s="56"/>
      <c r="CY35" s="56"/>
      <c r="CZ35" s="56"/>
      <c r="DA35" s="56"/>
      <c r="DB35" s="56"/>
      <c r="DC35" s="56"/>
      <c r="DD35" s="56"/>
      <c r="DE35" s="56"/>
      <c r="DF35" s="56"/>
      <c r="DG35" s="56"/>
      <c r="DH35" s="56"/>
      <c r="DI35" s="56"/>
      <c r="DJ35" s="56"/>
      <c r="DK35" s="56"/>
      <c r="DL35" s="56"/>
      <c r="DM35" s="56"/>
      <c r="DN35" s="56"/>
      <c r="DO35" s="56"/>
      <c r="DP35" s="56"/>
      <c r="DQ35" s="56"/>
      <c r="DR35" s="56"/>
      <c r="DS35" s="56"/>
      <c r="DT35" s="56"/>
      <c r="DU35" s="56"/>
      <c r="DV35" s="56"/>
      <c r="DW35" s="56"/>
      <c r="DX35" s="56"/>
      <c r="DY35" s="56"/>
      <c r="DZ35" s="56"/>
      <c r="EA35" s="56"/>
    </row>
    <row r="36" spans="1:131" s="1" customFormat="1" ht="39" hidden="1" customHeight="1" thickBot="1" x14ac:dyDescent="0.2">
      <c r="A36" s="98"/>
      <c r="B36" s="99"/>
      <c r="C36" s="1064"/>
      <c r="D36" s="1065"/>
      <c r="E36" s="1065"/>
      <c r="F36" s="1065"/>
      <c r="G36" s="1065"/>
      <c r="H36" s="1065"/>
      <c r="I36" s="1065"/>
      <c r="J36" s="1065"/>
      <c r="K36" s="1065"/>
      <c r="L36" s="1017"/>
      <c r="M36" s="1018"/>
      <c r="N36" s="1018"/>
      <c r="O36" s="1018"/>
      <c r="P36" s="1018"/>
      <c r="Q36" s="1018"/>
      <c r="R36" s="1018"/>
      <c r="S36" s="1018"/>
      <c r="T36" s="1018"/>
      <c r="U36" s="1018"/>
      <c r="V36" s="1018"/>
      <c r="W36" s="1018"/>
      <c r="X36" s="1018"/>
      <c r="Y36" s="1018"/>
      <c r="Z36" s="1018"/>
      <c r="AA36" s="1018"/>
      <c r="AB36" s="1018"/>
      <c r="AC36" s="1018"/>
      <c r="AD36" s="1018"/>
      <c r="AE36" s="1019"/>
      <c r="AF36" s="910"/>
      <c r="AG36" s="911"/>
      <c r="AH36" s="911"/>
      <c r="AI36" s="911"/>
      <c r="AJ36" s="912"/>
      <c r="AK36" s="777"/>
      <c r="AL36" s="778"/>
      <c r="AM36" s="778"/>
      <c r="AN36" s="778"/>
      <c r="AO36" s="778"/>
      <c r="AP36" s="778"/>
      <c r="AQ36" s="779"/>
      <c r="AR36" s="72"/>
      <c r="AS36" s="72"/>
      <c r="AT36" s="72"/>
      <c r="AU36" s="72"/>
      <c r="AZ36" s="72"/>
      <c r="BA36" s="56"/>
      <c r="BB36" s="56"/>
      <c r="BC36" s="56"/>
      <c r="BD36" s="56"/>
      <c r="BE36" s="56"/>
      <c r="BF36" s="56"/>
      <c r="BG36" s="56"/>
      <c r="BH36" s="56"/>
      <c r="BI36" s="56"/>
      <c r="BJ36" s="56"/>
      <c r="BK36" s="59"/>
      <c r="BL36" s="59"/>
      <c r="BM36" s="59"/>
      <c r="BN36" s="59"/>
      <c r="BO36" s="59"/>
      <c r="BP36" s="59"/>
      <c r="BQ36" s="59"/>
      <c r="BR36" s="59"/>
      <c r="BS36" s="59"/>
      <c r="BT36" s="59"/>
      <c r="BU36" s="59"/>
      <c r="BV36" s="59"/>
      <c r="BW36" s="59"/>
      <c r="BX36" s="59"/>
      <c r="BY36" s="59"/>
      <c r="BZ36" s="59"/>
      <c r="CA36" s="56"/>
      <c r="CB36" s="56"/>
      <c r="CC36" s="56"/>
      <c r="CD36" s="56"/>
      <c r="CE36" s="56"/>
      <c r="CF36" s="56"/>
      <c r="CG36" s="56"/>
      <c r="CH36" s="56"/>
      <c r="CI36" s="56"/>
      <c r="CJ36" s="56"/>
      <c r="CK36" s="56"/>
      <c r="CL36" s="56"/>
      <c r="CM36" s="56"/>
      <c r="CN36" s="56"/>
      <c r="CO36" s="56"/>
      <c r="CP36" s="56"/>
      <c r="CQ36" s="56"/>
      <c r="CR36" s="56"/>
      <c r="CS36" s="56"/>
      <c r="CT36" s="56"/>
      <c r="CU36" s="56"/>
      <c r="CV36" s="56"/>
      <c r="CW36" s="56"/>
      <c r="CX36" s="56"/>
      <c r="CY36" s="56"/>
      <c r="CZ36" s="56"/>
      <c r="DA36" s="56"/>
      <c r="DB36" s="56"/>
      <c r="DC36" s="56"/>
      <c r="DD36" s="56"/>
      <c r="DE36" s="56"/>
      <c r="DF36" s="56"/>
      <c r="DG36" s="56"/>
      <c r="DH36" s="56"/>
      <c r="DI36" s="56"/>
      <c r="DJ36" s="56"/>
      <c r="DK36" s="56"/>
      <c r="DL36" s="56"/>
      <c r="DM36" s="56"/>
      <c r="DN36" s="56"/>
      <c r="DO36" s="56"/>
      <c r="DP36" s="56"/>
      <c r="DQ36" s="56"/>
      <c r="DR36" s="56"/>
      <c r="DS36" s="56"/>
      <c r="DT36" s="56"/>
      <c r="DU36" s="56"/>
      <c r="DV36" s="56"/>
      <c r="DW36" s="56"/>
      <c r="DX36" s="56"/>
      <c r="DY36" s="56"/>
      <c r="DZ36" s="56"/>
      <c r="EA36" s="56"/>
    </row>
    <row r="37" spans="1:131" s="1" customFormat="1" ht="39" hidden="1" customHeight="1" thickBot="1" x14ac:dyDescent="0.2">
      <c r="A37" s="98"/>
      <c r="B37" s="99"/>
      <c r="C37" s="1064"/>
      <c r="D37" s="1065"/>
      <c r="E37" s="1065"/>
      <c r="F37" s="1065"/>
      <c r="G37" s="1065"/>
      <c r="H37" s="1065"/>
      <c r="I37" s="1065"/>
      <c r="J37" s="1065"/>
      <c r="K37" s="1065"/>
      <c r="L37" s="1017"/>
      <c r="M37" s="1018"/>
      <c r="N37" s="1018"/>
      <c r="O37" s="1018"/>
      <c r="P37" s="1018"/>
      <c r="Q37" s="1018"/>
      <c r="R37" s="1018"/>
      <c r="S37" s="1018"/>
      <c r="T37" s="1018"/>
      <c r="U37" s="1018"/>
      <c r="V37" s="1018"/>
      <c r="W37" s="1018"/>
      <c r="X37" s="1018"/>
      <c r="Y37" s="1018"/>
      <c r="Z37" s="1018"/>
      <c r="AA37" s="1018"/>
      <c r="AB37" s="1018"/>
      <c r="AC37" s="1018"/>
      <c r="AD37" s="1018"/>
      <c r="AE37" s="1019"/>
      <c r="AF37" s="910"/>
      <c r="AG37" s="911"/>
      <c r="AH37" s="911"/>
      <c r="AI37" s="911"/>
      <c r="AJ37" s="912"/>
      <c r="AK37" s="777"/>
      <c r="AL37" s="778"/>
      <c r="AM37" s="778"/>
      <c r="AN37" s="778"/>
      <c r="AO37" s="778"/>
      <c r="AP37" s="778"/>
      <c r="AQ37" s="779"/>
      <c r="AR37" s="72"/>
      <c r="AS37" s="72"/>
      <c r="AT37" s="72"/>
      <c r="AU37" s="72"/>
      <c r="AZ37" s="72"/>
      <c r="BA37" s="56"/>
      <c r="BB37" s="56"/>
      <c r="BC37" s="56"/>
      <c r="BD37" s="56"/>
      <c r="BE37" s="56"/>
      <c r="BF37" s="56"/>
      <c r="BG37" s="56"/>
      <c r="BH37" s="56"/>
      <c r="BI37" s="56"/>
      <c r="BJ37" s="56"/>
      <c r="BK37" s="59"/>
      <c r="BL37" s="59"/>
      <c r="BM37" s="59"/>
      <c r="BN37" s="59"/>
      <c r="BO37" s="59"/>
      <c r="BP37" s="59"/>
      <c r="BQ37" s="59"/>
      <c r="BR37" s="59"/>
      <c r="BS37" s="59"/>
      <c r="BT37" s="59"/>
      <c r="BU37" s="59"/>
      <c r="BV37" s="59"/>
      <c r="BW37" s="59"/>
      <c r="BX37" s="59"/>
      <c r="BY37" s="59"/>
      <c r="BZ37" s="59"/>
      <c r="CA37" s="56"/>
      <c r="CB37" s="56"/>
      <c r="CC37" s="56"/>
      <c r="CD37" s="56"/>
      <c r="CE37" s="56"/>
      <c r="CF37" s="56"/>
      <c r="CG37" s="56"/>
      <c r="CH37" s="56"/>
      <c r="CI37" s="56"/>
      <c r="CJ37" s="56"/>
      <c r="CK37" s="56"/>
      <c r="CL37" s="56"/>
      <c r="CM37" s="56"/>
      <c r="CN37" s="56"/>
      <c r="CO37" s="56"/>
      <c r="CP37" s="56"/>
      <c r="CQ37" s="56"/>
      <c r="CR37" s="56"/>
      <c r="CS37" s="56"/>
      <c r="CT37" s="56"/>
      <c r="CU37" s="56"/>
      <c r="CV37" s="56"/>
      <c r="CW37" s="56"/>
      <c r="CX37" s="56"/>
      <c r="CY37" s="56"/>
      <c r="CZ37" s="56"/>
      <c r="DA37" s="56"/>
      <c r="DB37" s="56"/>
      <c r="DC37" s="56"/>
      <c r="DD37" s="56"/>
      <c r="DE37" s="56"/>
      <c r="DF37" s="56"/>
      <c r="DG37" s="56"/>
      <c r="DH37" s="56"/>
      <c r="DI37" s="56"/>
      <c r="DJ37" s="56"/>
      <c r="DK37" s="56"/>
      <c r="DL37" s="56"/>
      <c r="DM37" s="56"/>
      <c r="DN37" s="56"/>
      <c r="DO37" s="56"/>
      <c r="DP37" s="56"/>
      <c r="DQ37" s="56"/>
      <c r="DR37" s="56"/>
      <c r="DS37" s="56"/>
      <c r="DT37" s="56"/>
      <c r="DU37" s="56"/>
      <c r="DV37" s="56"/>
      <c r="DW37" s="56"/>
      <c r="DX37" s="56"/>
      <c r="DY37" s="56"/>
      <c r="DZ37" s="56"/>
      <c r="EA37" s="56"/>
    </row>
    <row r="38" spans="1:131" s="1" customFormat="1" ht="39" hidden="1" customHeight="1" thickBot="1" x14ac:dyDescent="0.2">
      <c r="A38" s="98"/>
      <c r="B38" s="99"/>
      <c r="C38" s="1064"/>
      <c r="D38" s="1065"/>
      <c r="E38" s="1065"/>
      <c r="F38" s="1065"/>
      <c r="G38" s="1065"/>
      <c r="H38" s="1065"/>
      <c r="I38" s="1065"/>
      <c r="J38" s="1065"/>
      <c r="K38" s="1065"/>
      <c r="L38" s="1017"/>
      <c r="M38" s="1018"/>
      <c r="N38" s="1018"/>
      <c r="O38" s="1018"/>
      <c r="P38" s="1018"/>
      <c r="Q38" s="1018"/>
      <c r="R38" s="1018"/>
      <c r="S38" s="1018"/>
      <c r="T38" s="1018"/>
      <c r="U38" s="1018"/>
      <c r="V38" s="1018"/>
      <c r="W38" s="1018"/>
      <c r="X38" s="1018"/>
      <c r="Y38" s="1018"/>
      <c r="Z38" s="1018"/>
      <c r="AA38" s="1018"/>
      <c r="AB38" s="1018"/>
      <c r="AC38" s="1018"/>
      <c r="AD38" s="1018"/>
      <c r="AE38" s="1019"/>
      <c r="AF38" s="910"/>
      <c r="AG38" s="911"/>
      <c r="AH38" s="911"/>
      <c r="AI38" s="911"/>
      <c r="AJ38" s="912"/>
      <c r="AK38" s="777"/>
      <c r="AL38" s="778"/>
      <c r="AM38" s="778"/>
      <c r="AN38" s="778"/>
      <c r="AO38" s="778"/>
      <c r="AP38" s="778"/>
      <c r="AQ38" s="779"/>
      <c r="AR38" s="72"/>
      <c r="AS38" s="72"/>
      <c r="AT38" s="72"/>
      <c r="AU38" s="72"/>
      <c r="AZ38" s="72"/>
      <c r="BA38" s="56"/>
      <c r="BB38" s="56"/>
      <c r="BC38" s="56"/>
      <c r="BD38" s="56"/>
      <c r="BE38" s="56"/>
      <c r="BF38" s="56"/>
      <c r="BG38" s="56"/>
      <c r="BH38" s="56"/>
      <c r="BI38" s="56"/>
      <c r="BJ38" s="56"/>
      <c r="BK38" s="59"/>
      <c r="BL38" s="59"/>
      <c r="BM38" s="59"/>
      <c r="BN38" s="59"/>
      <c r="BO38" s="59"/>
      <c r="BP38" s="59"/>
      <c r="BQ38" s="59"/>
      <c r="BR38" s="59"/>
      <c r="BS38" s="59"/>
      <c r="BT38" s="59"/>
      <c r="BU38" s="59"/>
      <c r="BV38" s="59"/>
      <c r="BW38" s="59"/>
      <c r="BX38" s="59"/>
      <c r="BY38" s="59"/>
      <c r="BZ38" s="59"/>
      <c r="CA38" s="56"/>
      <c r="CB38" s="56"/>
      <c r="CC38" s="56"/>
      <c r="CD38" s="56"/>
      <c r="CE38" s="56"/>
      <c r="CF38" s="56"/>
      <c r="CG38" s="56"/>
      <c r="CH38" s="56"/>
      <c r="CI38" s="56"/>
      <c r="CJ38" s="56"/>
      <c r="CK38" s="56"/>
      <c r="CL38" s="56"/>
      <c r="CM38" s="56"/>
      <c r="CN38" s="56"/>
      <c r="CO38" s="56"/>
      <c r="CP38" s="56"/>
      <c r="CQ38" s="56"/>
      <c r="CR38" s="56"/>
      <c r="CS38" s="56"/>
      <c r="CT38" s="56"/>
      <c r="CU38" s="56"/>
      <c r="CV38" s="56"/>
      <c r="CW38" s="56"/>
      <c r="CX38" s="56"/>
      <c r="CY38" s="56"/>
      <c r="CZ38" s="56"/>
      <c r="DA38" s="56"/>
      <c r="DB38" s="56"/>
      <c r="DC38" s="56"/>
      <c r="DD38" s="56"/>
      <c r="DE38" s="56"/>
      <c r="DF38" s="56"/>
      <c r="DG38" s="56"/>
      <c r="DH38" s="56"/>
      <c r="DI38" s="56"/>
      <c r="DJ38" s="56"/>
      <c r="DK38" s="56"/>
      <c r="DL38" s="56"/>
      <c r="DM38" s="56"/>
      <c r="DN38" s="56"/>
      <c r="DO38" s="56"/>
      <c r="DP38" s="56"/>
      <c r="DQ38" s="56"/>
      <c r="DR38" s="56"/>
      <c r="DS38" s="56"/>
      <c r="DT38" s="56"/>
      <c r="DU38" s="56"/>
      <c r="DV38" s="56"/>
      <c r="DW38" s="56"/>
      <c r="DX38" s="56"/>
      <c r="DY38" s="56"/>
      <c r="DZ38" s="56"/>
      <c r="EA38" s="56"/>
    </row>
    <row r="39" spans="1:131" s="1" customFormat="1" ht="39" hidden="1" customHeight="1" thickBot="1" x14ac:dyDescent="0.2">
      <c r="A39" s="98"/>
      <c r="B39" s="99"/>
      <c r="C39" s="1064"/>
      <c r="D39" s="1065"/>
      <c r="E39" s="1065"/>
      <c r="F39" s="1065"/>
      <c r="G39" s="1065"/>
      <c r="H39" s="1065"/>
      <c r="I39" s="1065"/>
      <c r="J39" s="1065"/>
      <c r="K39" s="1065"/>
      <c r="L39" s="1017"/>
      <c r="M39" s="1018"/>
      <c r="N39" s="1018"/>
      <c r="O39" s="1018"/>
      <c r="P39" s="1018"/>
      <c r="Q39" s="1018"/>
      <c r="R39" s="1018"/>
      <c r="S39" s="1018"/>
      <c r="T39" s="1018"/>
      <c r="U39" s="1018"/>
      <c r="V39" s="1018"/>
      <c r="W39" s="1018"/>
      <c r="X39" s="1018"/>
      <c r="Y39" s="1018"/>
      <c r="Z39" s="1018"/>
      <c r="AA39" s="1018"/>
      <c r="AB39" s="1018"/>
      <c r="AC39" s="1018"/>
      <c r="AD39" s="1018"/>
      <c r="AE39" s="1019"/>
      <c r="AF39" s="910"/>
      <c r="AG39" s="911"/>
      <c r="AH39" s="911"/>
      <c r="AI39" s="911"/>
      <c r="AJ39" s="912"/>
      <c r="AK39" s="777"/>
      <c r="AL39" s="778"/>
      <c r="AM39" s="778"/>
      <c r="AN39" s="778"/>
      <c r="AO39" s="778"/>
      <c r="AP39" s="778"/>
      <c r="AQ39" s="779"/>
      <c r="AR39" s="72"/>
      <c r="AS39" s="72"/>
      <c r="AT39" s="72"/>
      <c r="AU39" s="72"/>
      <c r="AZ39" s="72"/>
      <c r="BA39" s="56"/>
      <c r="BB39" s="56"/>
      <c r="BC39" s="56"/>
      <c r="BD39" s="56"/>
      <c r="BE39" s="56"/>
      <c r="BF39" s="56"/>
      <c r="BG39" s="56"/>
      <c r="BH39" s="56"/>
      <c r="BI39" s="56"/>
      <c r="BJ39" s="56"/>
      <c r="BK39" s="59"/>
      <c r="BL39" s="59"/>
      <c r="BM39" s="59"/>
      <c r="BN39" s="59"/>
      <c r="BO39" s="59"/>
      <c r="BP39" s="59"/>
      <c r="BQ39" s="59"/>
      <c r="BR39" s="59"/>
      <c r="BS39" s="59"/>
      <c r="BT39" s="59"/>
      <c r="BU39" s="59"/>
      <c r="BV39" s="59"/>
      <c r="BW39" s="59"/>
      <c r="BX39" s="59"/>
      <c r="BY39" s="59"/>
      <c r="BZ39" s="59"/>
      <c r="CA39" s="56"/>
      <c r="CB39" s="56"/>
      <c r="CC39" s="56"/>
      <c r="CD39" s="56"/>
      <c r="CE39" s="56"/>
      <c r="CF39" s="56"/>
      <c r="CG39" s="56"/>
      <c r="CH39" s="56"/>
      <c r="CI39" s="56"/>
      <c r="CJ39" s="56"/>
      <c r="CK39" s="56"/>
      <c r="CL39" s="56"/>
      <c r="CM39" s="56"/>
      <c r="CN39" s="56"/>
      <c r="CO39" s="56"/>
      <c r="CP39" s="56"/>
      <c r="CQ39" s="56"/>
      <c r="CR39" s="56"/>
      <c r="CS39" s="56"/>
      <c r="CT39" s="56"/>
      <c r="CU39" s="56"/>
      <c r="CV39" s="56"/>
      <c r="CW39" s="56"/>
      <c r="CX39" s="56"/>
      <c r="CY39" s="56"/>
      <c r="CZ39" s="56"/>
      <c r="DA39" s="56"/>
      <c r="DB39" s="56"/>
      <c r="DC39" s="56"/>
      <c r="DD39" s="56"/>
      <c r="DE39" s="56"/>
      <c r="DF39" s="56"/>
      <c r="DG39" s="56"/>
      <c r="DH39" s="56"/>
      <c r="DI39" s="56"/>
      <c r="DJ39" s="56"/>
      <c r="DK39" s="56"/>
      <c r="DL39" s="56"/>
      <c r="DM39" s="56"/>
      <c r="DN39" s="56"/>
      <c r="DO39" s="56"/>
      <c r="DP39" s="56"/>
      <c r="DQ39" s="56"/>
      <c r="DR39" s="56"/>
      <c r="DS39" s="56"/>
      <c r="DT39" s="56"/>
      <c r="DU39" s="56"/>
      <c r="DV39" s="56"/>
      <c r="DW39" s="56"/>
      <c r="DX39" s="56"/>
      <c r="DY39" s="56"/>
      <c r="DZ39" s="56"/>
      <c r="EA39" s="56"/>
    </row>
    <row r="40" spans="1:131" s="1" customFormat="1" ht="39" hidden="1" customHeight="1" thickBot="1" x14ac:dyDescent="0.2">
      <c r="A40" s="98"/>
      <c r="B40" s="99"/>
      <c r="C40" s="1064"/>
      <c r="D40" s="1065"/>
      <c r="E40" s="1065"/>
      <c r="F40" s="1065"/>
      <c r="G40" s="1065"/>
      <c r="H40" s="1065"/>
      <c r="I40" s="1065"/>
      <c r="J40" s="1065"/>
      <c r="K40" s="1065"/>
      <c r="L40" s="1017"/>
      <c r="M40" s="1018"/>
      <c r="N40" s="1018"/>
      <c r="O40" s="1018"/>
      <c r="P40" s="1018"/>
      <c r="Q40" s="1018"/>
      <c r="R40" s="1018"/>
      <c r="S40" s="1018"/>
      <c r="T40" s="1018"/>
      <c r="U40" s="1018"/>
      <c r="V40" s="1018"/>
      <c r="W40" s="1018"/>
      <c r="X40" s="1018"/>
      <c r="Y40" s="1018"/>
      <c r="Z40" s="1018"/>
      <c r="AA40" s="1018"/>
      <c r="AB40" s="1018"/>
      <c r="AC40" s="1018"/>
      <c r="AD40" s="1018"/>
      <c r="AE40" s="1019"/>
      <c r="AF40" s="910"/>
      <c r="AG40" s="911"/>
      <c r="AH40" s="911"/>
      <c r="AI40" s="911"/>
      <c r="AJ40" s="912"/>
      <c r="AK40" s="777"/>
      <c r="AL40" s="778"/>
      <c r="AM40" s="778"/>
      <c r="AN40" s="778"/>
      <c r="AO40" s="778"/>
      <c r="AP40" s="778"/>
      <c r="AQ40" s="779"/>
      <c r="AR40" s="72"/>
      <c r="AS40" s="72"/>
      <c r="AT40" s="72"/>
      <c r="AU40" s="72"/>
      <c r="AZ40" s="72"/>
      <c r="BA40" s="56"/>
      <c r="BB40" s="56"/>
      <c r="BC40" s="56"/>
      <c r="BD40" s="56"/>
      <c r="BE40" s="56"/>
      <c r="BF40" s="56"/>
      <c r="BG40" s="56"/>
      <c r="BH40" s="56"/>
      <c r="BI40" s="56"/>
      <c r="BJ40" s="56"/>
      <c r="BK40" s="59"/>
      <c r="BL40" s="59"/>
      <c r="BM40" s="59"/>
      <c r="BN40" s="59"/>
      <c r="BO40" s="59"/>
      <c r="BP40" s="59"/>
      <c r="BQ40" s="59"/>
      <c r="BR40" s="59"/>
      <c r="BS40" s="59"/>
      <c r="BT40" s="59"/>
      <c r="BU40" s="59"/>
      <c r="BV40" s="59"/>
      <c r="BW40" s="59"/>
      <c r="BX40" s="59"/>
      <c r="BY40" s="59"/>
      <c r="BZ40" s="59"/>
      <c r="CA40" s="56"/>
      <c r="CB40" s="56"/>
      <c r="CC40" s="56"/>
      <c r="CD40" s="56"/>
      <c r="CE40" s="56"/>
      <c r="CF40" s="56"/>
      <c r="CG40" s="56"/>
      <c r="CH40" s="56"/>
      <c r="CI40" s="56"/>
      <c r="CJ40" s="56"/>
      <c r="CK40" s="56"/>
      <c r="CL40" s="56"/>
      <c r="CM40" s="56"/>
      <c r="CN40" s="56"/>
      <c r="CO40" s="56"/>
      <c r="CP40" s="56"/>
      <c r="CQ40" s="56"/>
      <c r="CR40" s="56"/>
      <c r="CS40" s="56"/>
      <c r="CT40" s="56"/>
      <c r="CU40" s="56"/>
      <c r="CV40" s="56"/>
      <c r="CW40" s="56"/>
      <c r="CX40" s="56"/>
      <c r="CY40" s="56"/>
      <c r="CZ40" s="56"/>
      <c r="DA40" s="56"/>
      <c r="DB40" s="56"/>
      <c r="DC40" s="56"/>
      <c r="DD40" s="56"/>
      <c r="DE40" s="56"/>
      <c r="DF40" s="56"/>
      <c r="DG40" s="56"/>
      <c r="DH40" s="56"/>
      <c r="DI40" s="56"/>
      <c r="DJ40" s="56"/>
      <c r="DK40" s="56"/>
      <c r="DL40" s="56"/>
      <c r="DM40" s="56"/>
      <c r="DN40" s="56"/>
      <c r="DO40" s="56"/>
      <c r="DP40" s="56"/>
      <c r="DQ40" s="56"/>
      <c r="DR40" s="56"/>
      <c r="DS40" s="56"/>
      <c r="DT40" s="56"/>
      <c r="DU40" s="56"/>
      <c r="DV40" s="56"/>
      <c r="DW40" s="56"/>
      <c r="DX40" s="56"/>
      <c r="DY40" s="56"/>
      <c r="DZ40" s="56"/>
      <c r="EA40" s="56"/>
    </row>
    <row r="41" spans="1:131" s="1" customFormat="1" ht="39" hidden="1" customHeight="1" thickBot="1" x14ac:dyDescent="0.2">
      <c r="A41" s="98"/>
      <c r="B41" s="99"/>
      <c r="C41" s="1064"/>
      <c r="D41" s="1065"/>
      <c r="E41" s="1065"/>
      <c r="F41" s="1065"/>
      <c r="G41" s="1065"/>
      <c r="H41" s="1065"/>
      <c r="I41" s="1065"/>
      <c r="J41" s="1065"/>
      <c r="K41" s="1065"/>
      <c r="L41" s="1017"/>
      <c r="M41" s="1018"/>
      <c r="N41" s="1018"/>
      <c r="O41" s="1018"/>
      <c r="P41" s="1018"/>
      <c r="Q41" s="1018"/>
      <c r="R41" s="1018"/>
      <c r="S41" s="1018"/>
      <c r="T41" s="1018"/>
      <c r="U41" s="1018"/>
      <c r="V41" s="1018"/>
      <c r="W41" s="1018"/>
      <c r="X41" s="1018"/>
      <c r="Y41" s="1018"/>
      <c r="Z41" s="1018"/>
      <c r="AA41" s="1018"/>
      <c r="AB41" s="1018"/>
      <c r="AC41" s="1018"/>
      <c r="AD41" s="1018"/>
      <c r="AE41" s="1019"/>
      <c r="AF41" s="910"/>
      <c r="AG41" s="911"/>
      <c r="AH41" s="911"/>
      <c r="AI41" s="911"/>
      <c r="AJ41" s="912"/>
      <c r="AK41" s="777"/>
      <c r="AL41" s="778"/>
      <c r="AM41" s="778"/>
      <c r="AN41" s="778"/>
      <c r="AO41" s="778"/>
      <c r="AP41" s="778"/>
      <c r="AQ41" s="779"/>
      <c r="AR41" s="72"/>
      <c r="AS41" s="72"/>
      <c r="AT41" s="72"/>
      <c r="AU41" s="72"/>
      <c r="AZ41" s="72"/>
      <c r="BA41" s="56"/>
      <c r="BB41" s="56"/>
      <c r="BC41" s="56"/>
      <c r="BD41" s="56"/>
      <c r="BE41" s="56"/>
      <c r="BF41" s="56"/>
      <c r="BG41" s="56"/>
      <c r="BH41" s="56"/>
      <c r="BI41" s="56"/>
      <c r="BJ41" s="56"/>
      <c r="BK41" s="59"/>
      <c r="BL41" s="59"/>
      <c r="BM41" s="59"/>
      <c r="BN41" s="59"/>
      <c r="BO41" s="59"/>
      <c r="BP41" s="59"/>
      <c r="BQ41" s="59"/>
      <c r="BR41" s="59"/>
      <c r="BS41" s="59"/>
      <c r="BT41" s="59"/>
      <c r="BU41" s="59"/>
      <c r="BV41" s="59"/>
      <c r="BW41" s="59"/>
      <c r="BX41" s="59"/>
      <c r="BY41" s="59"/>
      <c r="BZ41" s="59"/>
      <c r="CA41" s="56"/>
      <c r="CB41" s="56"/>
      <c r="CC41" s="56"/>
      <c r="CD41" s="56"/>
      <c r="CE41" s="56"/>
      <c r="CF41" s="56"/>
      <c r="CG41" s="56"/>
      <c r="CH41" s="56"/>
      <c r="CI41" s="56"/>
      <c r="CJ41" s="56"/>
      <c r="CK41" s="56"/>
      <c r="CL41" s="56"/>
      <c r="CM41" s="56"/>
      <c r="CN41" s="56"/>
      <c r="CO41" s="56"/>
      <c r="CP41" s="56"/>
      <c r="CQ41" s="56"/>
      <c r="CR41" s="56"/>
      <c r="CS41" s="56"/>
      <c r="CT41" s="56"/>
      <c r="CU41" s="56"/>
      <c r="CV41" s="56"/>
      <c r="CW41" s="56"/>
      <c r="CX41" s="56"/>
      <c r="CY41" s="56"/>
      <c r="CZ41" s="56"/>
      <c r="DA41" s="56"/>
      <c r="DB41" s="56"/>
      <c r="DC41" s="56"/>
      <c r="DD41" s="56"/>
      <c r="DE41" s="56"/>
      <c r="DF41" s="56"/>
      <c r="DG41" s="56"/>
      <c r="DH41" s="56"/>
      <c r="DI41" s="56"/>
      <c r="DJ41" s="56"/>
      <c r="DK41" s="56"/>
      <c r="DL41" s="56"/>
      <c r="DM41" s="56"/>
      <c r="DN41" s="56"/>
      <c r="DO41" s="56"/>
      <c r="DP41" s="56"/>
      <c r="DQ41" s="56"/>
      <c r="DR41" s="56"/>
      <c r="DS41" s="56"/>
      <c r="DT41" s="56"/>
      <c r="DU41" s="56"/>
      <c r="DV41" s="56"/>
      <c r="DW41" s="56"/>
      <c r="DX41" s="56"/>
      <c r="DY41" s="56"/>
      <c r="DZ41" s="56"/>
      <c r="EA41" s="56"/>
    </row>
    <row r="42" spans="1:131" s="1" customFormat="1" ht="39" hidden="1" customHeight="1" thickBot="1" x14ac:dyDescent="0.2">
      <c r="A42" s="98"/>
      <c r="B42" s="99"/>
      <c r="C42" s="1064"/>
      <c r="D42" s="1065"/>
      <c r="E42" s="1065"/>
      <c r="F42" s="1065"/>
      <c r="G42" s="1065"/>
      <c r="H42" s="1065"/>
      <c r="I42" s="1065"/>
      <c r="J42" s="1065"/>
      <c r="K42" s="1065"/>
      <c r="L42" s="1017"/>
      <c r="M42" s="1018"/>
      <c r="N42" s="1018"/>
      <c r="O42" s="1018"/>
      <c r="P42" s="1018"/>
      <c r="Q42" s="1018"/>
      <c r="R42" s="1018"/>
      <c r="S42" s="1018"/>
      <c r="T42" s="1018"/>
      <c r="U42" s="1018"/>
      <c r="V42" s="1018"/>
      <c r="W42" s="1018"/>
      <c r="X42" s="1018"/>
      <c r="Y42" s="1018"/>
      <c r="Z42" s="1018"/>
      <c r="AA42" s="1018"/>
      <c r="AB42" s="1018"/>
      <c r="AC42" s="1018"/>
      <c r="AD42" s="1018"/>
      <c r="AE42" s="1019"/>
      <c r="AF42" s="910"/>
      <c r="AG42" s="911"/>
      <c r="AH42" s="911"/>
      <c r="AI42" s="911"/>
      <c r="AJ42" s="912"/>
      <c r="AK42" s="777"/>
      <c r="AL42" s="778"/>
      <c r="AM42" s="778"/>
      <c r="AN42" s="778"/>
      <c r="AO42" s="778"/>
      <c r="AP42" s="778"/>
      <c r="AQ42" s="779"/>
      <c r="AR42" s="72"/>
      <c r="AS42" s="72"/>
      <c r="AT42" s="72"/>
      <c r="AU42" s="72"/>
      <c r="AZ42" s="72"/>
      <c r="BA42" s="56"/>
      <c r="BB42" s="56"/>
      <c r="BC42" s="56"/>
      <c r="BD42" s="56"/>
      <c r="BE42" s="56"/>
      <c r="BF42" s="56"/>
      <c r="BG42" s="56"/>
      <c r="BH42" s="56"/>
      <c r="BI42" s="56"/>
      <c r="BJ42" s="56"/>
      <c r="BK42" s="59"/>
      <c r="BL42" s="59"/>
      <c r="BM42" s="59"/>
      <c r="BN42" s="59"/>
      <c r="BO42" s="59"/>
      <c r="BP42" s="59"/>
      <c r="BQ42" s="59"/>
      <c r="BR42" s="59"/>
      <c r="BS42" s="59"/>
      <c r="BT42" s="59"/>
      <c r="BU42" s="59"/>
      <c r="BV42" s="59"/>
      <c r="BW42" s="59"/>
      <c r="BX42" s="59"/>
      <c r="BY42" s="59"/>
      <c r="BZ42" s="59"/>
      <c r="CA42" s="56"/>
      <c r="CB42" s="56"/>
      <c r="CC42" s="56"/>
      <c r="CD42" s="56"/>
      <c r="CE42" s="56"/>
      <c r="CF42" s="56"/>
      <c r="CG42" s="56"/>
      <c r="CH42" s="56"/>
      <c r="CI42" s="56"/>
      <c r="CJ42" s="56"/>
      <c r="CK42" s="56"/>
      <c r="CL42" s="56"/>
      <c r="CM42" s="56"/>
      <c r="CN42" s="56"/>
      <c r="CO42" s="56"/>
      <c r="CP42" s="56"/>
      <c r="CQ42" s="56"/>
      <c r="CR42" s="56"/>
      <c r="CS42" s="56"/>
      <c r="CT42" s="56"/>
      <c r="CU42" s="56"/>
      <c r="CV42" s="56"/>
      <c r="CW42" s="56"/>
      <c r="CX42" s="56"/>
      <c r="CY42" s="56"/>
      <c r="CZ42" s="56"/>
      <c r="DA42" s="56"/>
      <c r="DB42" s="56"/>
      <c r="DC42" s="56"/>
      <c r="DD42" s="56"/>
      <c r="DE42" s="56"/>
      <c r="DF42" s="56"/>
      <c r="DG42" s="56"/>
      <c r="DH42" s="56"/>
      <c r="DI42" s="56"/>
      <c r="DJ42" s="56"/>
      <c r="DK42" s="56"/>
      <c r="DL42" s="56"/>
      <c r="DM42" s="56"/>
      <c r="DN42" s="56"/>
      <c r="DO42" s="56"/>
      <c r="DP42" s="56"/>
      <c r="DQ42" s="56"/>
      <c r="DR42" s="56"/>
      <c r="DS42" s="56"/>
      <c r="DT42" s="56"/>
      <c r="DU42" s="56"/>
      <c r="DV42" s="56"/>
      <c r="DW42" s="56"/>
      <c r="DX42" s="56"/>
      <c r="DY42" s="56"/>
      <c r="DZ42" s="56"/>
      <c r="EA42" s="56"/>
    </row>
    <row r="43" spans="1:131" s="1" customFormat="1" ht="39" hidden="1" customHeight="1" thickBot="1" x14ac:dyDescent="0.2">
      <c r="A43" s="98"/>
      <c r="B43" s="99"/>
      <c r="C43" s="1064"/>
      <c r="D43" s="1065"/>
      <c r="E43" s="1065"/>
      <c r="F43" s="1065"/>
      <c r="G43" s="1065"/>
      <c r="H43" s="1065"/>
      <c r="I43" s="1065"/>
      <c r="J43" s="1065"/>
      <c r="K43" s="1065"/>
      <c r="L43" s="1017"/>
      <c r="M43" s="1018"/>
      <c r="N43" s="1018"/>
      <c r="O43" s="1018"/>
      <c r="P43" s="1018"/>
      <c r="Q43" s="1018"/>
      <c r="R43" s="1018"/>
      <c r="S43" s="1018"/>
      <c r="T43" s="1018"/>
      <c r="U43" s="1018"/>
      <c r="V43" s="1018"/>
      <c r="W43" s="1018"/>
      <c r="X43" s="1018"/>
      <c r="Y43" s="1018"/>
      <c r="Z43" s="1018"/>
      <c r="AA43" s="1018"/>
      <c r="AB43" s="1018"/>
      <c r="AC43" s="1018"/>
      <c r="AD43" s="1018"/>
      <c r="AE43" s="1019"/>
      <c r="AF43" s="910"/>
      <c r="AG43" s="911"/>
      <c r="AH43" s="911"/>
      <c r="AI43" s="911"/>
      <c r="AJ43" s="912"/>
      <c r="AK43" s="777"/>
      <c r="AL43" s="778"/>
      <c r="AM43" s="778"/>
      <c r="AN43" s="778"/>
      <c r="AO43" s="778"/>
      <c r="AP43" s="778"/>
      <c r="AQ43" s="779"/>
      <c r="AR43" s="72"/>
      <c r="AS43" s="72"/>
      <c r="AT43" s="72"/>
      <c r="AU43" s="72"/>
      <c r="AZ43" s="72"/>
      <c r="BA43" s="56"/>
      <c r="BB43" s="56"/>
      <c r="BC43" s="56"/>
      <c r="BD43" s="56"/>
      <c r="BE43" s="56"/>
      <c r="BF43" s="56"/>
      <c r="BG43" s="56"/>
      <c r="BH43" s="56"/>
      <c r="BI43" s="56"/>
      <c r="BJ43" s="56"/>
      <c r="BK43" s="59"/>
      <c r="BL43" s="59"/>
      <c r="BM43" s="59"/>
      <c r="BN43" s="59"/>
      <c r="BO43" s="59"/>
      <c r="BP43" s="59"/>
      <c r="BQ43" s="59"/>
      <c r="BR43" s="59"/>
      <c r="BS43" s="59"/>
      <c r="BT43" s="59"/>
      <c r="BU43" s="59"/>
      <c r="BV43" s="59"/>
      <c r="BW43" s="59"/>
      <c r="BX43" s="59"/>
      <c r="BY43" s="59"/>
      <c r="BZ43" s="59"/>
      <c r="CA43" s="56"/>
      <c r="CB43" s="56"/>
      <c r="CC43" s="56"/>
      <c r="CD43" s="56"/>
      <c r="CE43" s="56"/>
      <c r="CF43" s="56"/>
      <c r="CG43" s="56"/>
      <c r="CH43" s="56"/>
      <c r="CI43" s="56"/>
      <c r="CJ43" s="56"/>
      <c r="CK43" s="56"/>
      <c r="CL43" s="56"/>
      <c r="CM43" s="56"/>
      <c r="CN43" s="56"/>
      <c r="CO43" s="56"/>
      <c r="CP43" s="56"/>
      <c r="CQ43" s="56"/>
      <c r="CR43" s="56"/>
      <c r="CS43" s="56"/>
      <c r="CT43" s="56"/>
      <c r="CU43" s="56"/>
      <c r="CV43" s="56"/>
      <c r="CW43" s="56"/>
      <c r="CX43" s="56"/>
      <c r="CY43" s="56"/>
      <c r="CZ43" s="56"/>
      <c r="DA43" s="56"/>
      <c r="DB43" s="56"/>
      <c r="DC43" s="56"/>
      <c r="DD43" s="56"/>
      <c r="DE43" s="56"/>
      <c r="DF43" s="56"/>
      <c r="DG43" s="56"/>
      <c r="DH43" s="56"/>
      <c r="DI43" s="56"/>
      <c r="DJ43" s="56"/>
      <c r="DK43" s="56"/>
      <c r="DL43" s="56"/>
      <c r="DM43" s="56"/>
      <c r="DN43" s="56"/>
      <c r="DO43" s="56"/>
      <c r="DP43" s="56"/>
      <c r="DQ43" s="56"/>
      <c r="DR43" s="56"/>
      <c r="DS43" s="56"/>
      <c r="DT43" s="56"/>
      <c r="DU43" s="56"/>
      <c r="DV43" s="56"/>
      <c r="DW43" s="56"/>
      <c r="DX43" s="56"/>
      <c r="DY43" s="56"/>
      <c r="DZ43" s="56"/>
      <c r="EA43" s="56"/>
    </row>
    <row r="44" spans="1:131" s="1" customFormat="1" ht="39" hidden="1" customHeight="1" thickBot="1" x14ac:dyDescent="0.2">
      <c r="A44" s="98"/>
      <c r="B44" s="99"/>
      <c r="C44" s="1064"/>
      <c r="D44" s="1065"/>
      <c r="E44" s="1065"/>
      <c r="F44" s="1065"/>
      <c r="G44" s="1065"/>
      <c r="H44" s="1065"/>
      <c r="I44" s="1065"/>
      <c r="J44" s="1065"/>
      <c r="K44" s="1065"/>
      <c r="L44" s="1017"/>
      <c r="M44" s="1018"/>
      <c r="N44" s="1018"/>
      <c r="O44" s="1018"/>
      <c r="P44" s="1018"/>
      <c r="Q44" s="1018"/>
      <c r="R44" s="1018"/>
      <c r="S44" s="1018"/>
      <c r="T44" s="1018"/>
      <c r="U44" s="1018"/>
      <c r="V44" s="1018"/>
      <c r="W44" s="1018"/>
      <c r="X44" s="1018"/>
      <c r="Y44" s="1018"/>
      <c r="Z44" s="1018"/>
      <c r="AA44" s="1018"/>
      <c r="AB44" s="1018"/>
      <c r="AC44" s="1018"/>
      <c r="AD44" s="1018"/>
      <c r="AE44" s="1019"/>
      <c r="AF44" s="910"/>
      <c r="AG44" s="911"/>
      <c r="AH44" s="911"/>
      <c r="AI44" s="911"/>
      <c r="AJ44" s="912"/>
      <c r="AK44" s="777"/>
      <c r="AL44" s="778"/>
      <c r="AM44" s="778"/>
      <c r="AN44" s="778"/>
      <c r="AO44" s="778"/>
      <c r="AP44" s="778"/>
      <c r="AQ44" s="779"/>
      <c r="AR44" s="72"/>
      <c r="AS44" s="72"/>
      <c r="AT44" s="72"/>
      <c r="AU44" s="72"/>
      <c r="AZ44" s="72"/>
      <c r="BA44" s="56"/>
      <c r="BB44" s="56"/>
      <c r="BC44" s="56"/>
      <c r="BD44" s="56"/>
      <c r="BE44" s="56"/>
      <c r="BF44" s="56"/>
      <c r="BG44" s="56"/>
      <c r="BH44" s="56"/>
      <c r="BI44" s="56"/>
      <c r="BJ44" s="56"/>
      <c r="BK44" s="59"/>
      <c r="BL44" s="59"/>
      <c r="BM44" s="59"/>
      <c r="BN44" s="59"/>
      <c r="BO44" s="59"/>
      <c r="BP44" s="59"/>
      <c r="BQ44" s="59"/>
      <c r="BR44" s="59"/>
      <c r="BS44" s="59"/>
      <c r="BT44" s="59"/>
      <c r="BU44" s="59"/>
      <c r="BV44" s="59"/>
      <c r="BW44" s="59"/>
      <c r="BX44" s="59"/>
      <c r="BY44" s="59"/>
      <c r="BZ44" s="59"/>
      <c r="CA44" s="56"/>
      <c r="CB44" s="56"/>
      <c r="CC44" s="56"/>
      <c r="CD44" s="56"/>
      <c r="CE44" s="56"/>
      <c r="CF44" s="56"/>
      <c r="CG44" s="56"/>
      <c r="CH44" s="56"/>
      <c r="CI44" s="56"/>
      <c r="CJ44" s="56"/>
      <c r="CK44" s="56"/>
      <c r="CL44" s="56"/>
      <c r="CM44" s="56"/>
      <c r="CN44" s="56"/>
      <c r="CO44" s="56"/>
      <c r="CP44" s="56"/>
      <c r="CQ44" s="56"/>
      <c r="CR44" s="56"/>
      <c r="CS44" s="56"/>
      <c r="CT44" s="56"/>
      <c r="CU44" s="56"/>
      <c r="CV44" s="56"/>
      <c r="CW44" s="56"/>
      <c r="CX44" s="56"/>
      <c r="CY44" s="56"/>
      <c r="CZ44" s="56"/>
      <c r="DA44" s="56"/>
      <c r="DB44" s="56"/>
      <c r="DC44" s="56"/>
      <c r="DD44" s="56"/>
      <c r="DE44" s="56"/>
      <c r="DF44" s="56"/>
      <c r="DG44" s="56"/>
      <c r="DH44" s="56"/>
      <c r="DI44" s="56"/>
      <c r="DJ44" s="56"/>
      <c r="DK44" s="56"/>
      <c r="DL44" s="56"/>
      <c r="DM44" s="56"/>
      <c r="DN44" s="56"/>
      <c r="DO44" s="56"/>
      <c r="DP44" s="56"/>
      <c r="DQ44" s="56"/>
      <c r="DR44" s="56"/>
      <c r="DS44" s="56"/>
      <c r="DT44" s="56"/>
      <c r="DU44" s="56"/>
      <c r="DV44" s="56"/>
      <c r="DW44" s="56"/>
      <c r="DX44" s="56"/>
      <c r="DY44" s="56"/>
      <c r="DZ44" s="56"/>
      <c r="EA44" s="56"/>
    </row>
    <row r="45" spans="1:131" s="1" customFormat="1" ht="39" hidden="1" customHeight="1" thickBot="1" x14ac:dyDescent="0.2">
      <c r="A45" s="98"/>
      <c r="B45" s="99"/>
      <c r="C45" s="1064"/>
      <c r="D45" s="1065"/>
      <c r="E45" s="1065"/>
      <c r="F45" s="1065"/>
      <c r="G45" s="1065"/>
      <c r="H45" s="1065"/>
      <c r="I45" s="1065"/>
      <c r="J45" s="1065"/>
      <c r="K45" s="1065"/>
      <c r="L45" s="1017"/>
      <c r="M45" s="1018"/>
      <c r="N45" s="1018"/>
      <c r="O45" s="1018"/>
      <c r="P45" s="1018"/>
      <c r="Q45" s="1018"/>
      <c r="R45" s="1018"/>
      <c r="S45" s="1018"/>
      <c r="T45" s="1018"/>
      <c r="U45" s="1018"/>
      <c r="V45" s="1018"/>
      <c r="W45" s="1018"/>
      <c r="X45" s="1018"/>
      <c r="Y45" s="1018"/>
      <c r="Z45" s="1018"/>
      <c r="AA45" s="1018"/>
      <c r="AB45" s="1018"/>
      <c r="AC45" s="1018"/>
      <c r="AD45" s="1018"/>
      <c r="AE45" s="1019"/>
      <c r="AF45" s="910"/>
      <c r="AG45" s="911"/>
      <c r="AH45" s="911"/>
      <c r="AI45" s="911"/>
      <c r="AJ45" s="912"/>
      <c r="AK45" s="777"/>
      <c r="AL45" s="778"/>
      <c r="AM45" s="778"/>
      <c r="AN45" s="778"/>
      <c r="AO45" s="778"/>
      <c r="AP45" s="778"/>
      <c r="AQ45" s="779"/>
      <c r="AR45" s="72"/>
      <c r="AS45" s="72"/>
      <c r="AT45" s="72"/>
      <c r="AU45" s="72"/>
      <c r="AZ45" s="72"/>
      <c r="BA45" s="56"/>
      <c r="BB45" s="56"/>
      <c r="BC45" s="56"/>
      <c r="BD45" s="56"/>
      <c r="BE45" s="56"/>
      <c r="BF45" s="56"/>
      <c r="BG45" s="56"/>
      <c r="BH45" s="56"/>
      <c r="BI45" s="56"/>
      <c r="BJ45" s="56"/>
      <c r="BK45" s="59"/>
      <c r="BL45" s="59"/>
      <c r="BM45" s="59"/>
      <c r="BN45" s="59"/>
      <c r="BO45" s="59"/>
      <c r="BP45" s="59"/>
      <c r="BQ45" s="59"/>
      <c r="BR45" s="59"/>
      <c r="BS45" s="59"/>
      <c r="BT45" s="59"/>
      <c r="BU45" s="59"/>
      <c r="BV45" s="59"/>
      <c r="BW45" s="59"/>
      <c r="BX45" s="59"/>
      <c r="BY45" s="59"/>
      <c r="BZ45" s="59"/>
      <c r="CA45" s="56"/>
      <c r="CB45" s="56"/>
      <c r="CC45" s="56"/>
      <c r="CD45" s="56"/>
      <c r="CE45" s="56"/>
      <c r="CF45" s="56"/>
      <c r="CG45" s="56"/>
      <c r="CH45" s="56"/>
      <c r="CI45" s="56"/>
      <c r="CJ45" s="56"/>
      <c r="CK45" s="56"/>
      <c r="CL45" s="56"/>
      <c r="CM45" s="56"/>
      <c r="CN45" s="56"/>
      <c r="CO45" s="56"/>
      <c r="CP45" s="56"/>
      <c r="CQ45" s="56"/>
      <c r="CR45" s="56"/>
      <c r="CS45" s="56"/>
      <c r="CT45" s="56"/>
      <c r="CU45" s="56"/>
      <c r="CV45" s="56"/>
      <c r="CW45" s="56"/>
      <c r="CX45" s="56"/>
      <c r="CY45" s="56"/>
      <c r="CZ45" s="56"/>
      <c r="DA45" s="56"/>
      <c r="DB45" s="56"/>
      <c r="DC45" s="56"/>
      <c r="DD45" s="56"/>
      <c r="DE45" s="56"/>
      <c r="DF45" s="56"/>
      <c r="DG45" s="56"/>
      <c r="DH45" s="56"/>
      <c r="DI45" s="56"/>
      <c r="DJ45" s="56"/>
      <c r="DK45" s="56"/>
      <c r="DL45" s="56"/>
      <c r="DM45" s="56"/>
      <c r="DN45" s="56"/>
      <c r="DO45" s="56"/>
      <c r="DP45" s="56"/>
      <c r="DQ45" s="56"/>
      <c r="DR45" s="56"/>
      <c r="DS45" s="56"/>
      <c r="DT45" s="56"/>
      <c r="DU45" s="56"/>
      <c r="DV45" s="56"/>
      <c r="DW45" s="56"/>
      <c r="DX45" s="56"/>
      <c r="DY45" s="56"/>
      <c r="DZ45" s="56"/>
      <c r="EA45" s="56"/>
    </row>
    <row r="46" spans="1:131" s="1" customFormat="1" ht="39" hidden="1" customHeight="1" thickBot="1" x14ac:dyDescent="0.2">
      <c r="A46" s="98"/>
      <c r="B46" s="99"/>
      <c r="C46" s="1064"/>
      <c r="D46" s="1065"/>
      <c r="E46" s="1065"/>
      <c r="F46" s="1065"/>
      <c r="G46" s="1065"/>
      <c r="H46" s="1065"/>
      <c r="I46" s="1065"/>
      <c r="J46" s="1065"/>
      <c r="K46" s="1065"/>
      <c r="L46" s="1017"/>
      <c r="M46" s="1018"/>
      <c r="N46" s="1018"/>
      <c r="O46" s="1018"/>
      <c r="P46" s="1018"/>
      <c r="Q46" s="1018"/>
      <c r="R46" s="1018"/>
      <c r="S46" s="1018"/>
      <c r="T46" s="1018"/>
      <c r="U46" s="1018"/>
      <c r="V46" s="1018"/>
      <c r="W46" s="1018"/>
      <c r="X46" s="1018"/>
      <c r="Y46" s="1018"/>
      <c r="Z46" s="1018"/>
      <c r="AA46" s="1018"/>
      <c r="AB46" s="1018"/>
      <c r="AC46" s="1018"/>
      <c r="AD46" s="1018"/>
      <c r="AE46" s="1019"/>
      <c r="AF46" s="910"/>
      <c r="AG46" s="911"/>
      <c r="AH46" s="911"/>
      <c r="AI46" s="911"/>
      <c r="AJ46" s="912"/>
      <c r="AK46" s="777"/>
      <c r="AL46" s="778"/>
      <c r="AM46" s="778"/>
      <c r="AN46" s="778"/>
      <c r="AO46" s="778"/>
      <c r="AP46" s="778"/>
      <c r="AQ46" s="779"/>
      <c r="AR46" s="72"/>
      <c r="AS46" s="72"/>
      <c r="AT46" s="72"/>
      <c r="AU46" s="72"/>
      <c r="AZ46" s="72"/>
      <c r="BA46" s="56"/>
      <c r="BB46" s="56"/>
      <c r="BC46" s="56"/>
      <c r="BD46" s="56"/>
      <c r="BE46" s="56"/>
      <c r="BF46" s="56"/>
      <c r="BG46" s="56"/>
      <c r="BH46" s="56"/>
      <c r="BI46" s="56"/>
      <c r="BJ46" s="56"/>
      <c r="BK46" s="59"/>
      <c r="BL46" s="59"/>
      <c r="BM46" s="59"/>
      <c r="BN46" s="59"/>
      <c r="BO46" s="59"/>
      <c r="BP46" s="59"/>
      <c r="BQ46" s="59"/>
      <c r="BR46" s="59"/>
      <c r="BS46" s="59"/>
      <c r="BT46" s="59"/>
      <c r="BU46" s="59"/>
      <c r="BV46" s="59"/>
      <c r="BW46" s="59"/>
      <c r="BX46" s="59"/>
      <c r="BY46" s="59"/>
      <c r="BZ46" s="59"/>
      <c r="CA46" s="56"/>
      <c r="CB46" s="56"/>
      <c r="CC46" s="56"/>
      <c r="CD46" s="56"/>
      <c r="CE46" s="56"/>
      <c r="CF46" s="56"/>
      <c r="CG46" s="56"/>
      <c r="CH46" s="56"/>
      <c r="CI46" s="56"/>
      <c r="CJ46" s="56"/>
      <c r="CK46" s="56"/>
      <c r="CL46" s="56"/>
      <c r="CM46" s="56"/>
      <c r="CN46" s="56"/>
      <c r="CO46" s="56"/>
      <c r="CP46" s="56"/>
      <c r="CQ46" s="56"/>
      <c r="CR46" s="56"/>
      <c r="CS46" s="56"/>
      <c r="CT46" s="56"/>
      <c r="CU46" s="56"/>
      <c r="CV46" s="56"/>
      <c r="CW46" s="56"/>
      <c r="CX46" s="56"/>
      <c r="CY46" s="56"/>
      <c r="CZ46" s="56"/>
      <c r="DA46" s="56"/>
      <c r="DB46" s="56"/>
      <c r="DC46" s="56"/>
      <c r="DD46" s="56"/>
      <c r="DE46" s="56"/>
      <c r="DF46" s="56"/>
      <c r="DG46" s="56"/>
      <c r="DH46" s="56"/>
      <c r="DI46" s="56"/>
      <c r="DJ46" s="56"/>
      <c r="DK46" s="56"/>
      <c r="DL46" s="56"/>
      <c r="DM46" s="56"/>
      <c r="DN46" s="56"/>
      <c r="DO46" s="56"/>
      <c r="DP46" s="56"/>
      <c r="DQ46" s="56"/>
      <c r="DR46" s="56"/>
      <c r="DS46" s="56"/>
      <c r="DT46" s="56"/>
      <c r="DU46" s="56"/>
      <c r="DV46" s="56"/>
      <c r="DW46" s="56"/>
      <c r="DX46" s="56"/>
      <c r="DY46" s="56"/>
      <c r="DZ46" s="56"/>
      <c r="EA46" s="56"/>
    </row>
    <row r="47" spans="1:131" s="1" customFormat="1" ht="39" hidden="1" customHeight="1" thickBot="1" x14ac:dyDescent="0.2">
      <c r="A47" s="98"/>
      <c r="B47" s="99"/>
      <c r="C47" s="1064"/>
      <c r="D47" s="1065"/>
      <c r="E47" s="1065"/>
      <c r="F47" s="1065"/>
      <c r="G47" s="1065"/>
      <c r="H47" s="1065"/>
      <c r="I47" s="1065"/>
      <c r="J47" s="1065"/>
      <c r="K47" s="1065"/>
      <c r="L47" s="1017"/>
      <c r="M47" s="1018"/>
      <c r="N47" s="1018"/>
      <c r="O47" s="1018"/>
      <c r="P47" s="1018"/>
      <c r="Q47" s="1018"/>
      <c r="R47" s="1018"/>
      <c r="S47" s="1018"/>
      <c r="T47" s="1018"/>
      <c r="U47" s="1018"/>
      <c r="V47" s="1018"/>
      <c r="W47" s="1018"/>
      <c r="X47" s="1018"/>
      <c r="Y47" s="1018"/>
      <c r="Z47" s="1018"/>
      <c r="AA47" s="1018"/>
      <c r="AB47" s="1018"/>
      <c r="AC47" s="1018"/>
      <c r="AD47" s="1018"/>
      <c r="AE47" s="1019"/>
      <c r="AF47" s="910"/>
      <c r="AG47" s="911"/>
      <c r="AH47" s="911"/>
      <c r="AI47" s="911"/>
      <c r="AJ47" s="912"/>
      <c r="AK47" s="777"/>
      <c r="AL47" s="778"/>
      <c r="AM47" s="778"/>
      <c r="AN47" s="778"/>
      <c r="AO47" s="778"/>
      <c r="AP47" s="778"/>
      <c r="AQ47" s="779"/>
      <c r="AR47" s="72"/>
      <c r="AS47" s="72"/>
      <c r="AT47" s="72"/>
      <c r="AU47" s="72"/>
      <c r="AZ47" s="72"/>
      <c r="BA47" s="56"/>
      <c r="BB47" s="56"/>
      <c r="BC47" s="56"/>
      <c r="BD47" s="56"/>
      <c r="BE47" s="56"/>
      <c r="BF47" s="56"/>
      <c r="BG47" s="56"/>
      <c r="BH47" s="56"/>
      <c r="BI47" s="56"/>
      <c r="BJ47" s="56"/>
      <c r="BK47" s="59"/>
      <c r="BL47" s="59"/>
      <c r="BM47" s="59"/>
      <c r="BN47" s="59"/>
      <c r="BO47" s="59"/>
      <c r="BP47" s="59"/>
      <c r="BQ47" s="59"/>
      <c r="BR47" s="59"/>
      <c r="BS47" s="59"/>
      <c r="BT47" s="59"/>
      <c r="BU47" s="59"/>
      <c r="BV47" s="59"/>
      <c r="BW47" s="59"/>
      <c r="BX47" s="59"/>
      <c r="BY47" s="59"/>
      <c r="BZ47" s="59"/>
      <c r="CA47" s="56"/>
      <c r="CB47" s="56"/>
      <c r="CC47" s="56"/>
      <c r="CD47" s="56"/>
      <c r="CE47" s="56"/>
      <c r="CF47" s="56"/>
      <c r="CG47" s="56"/>
      <c r="CH47" s="56"/>
      <c r="CI47" s="56"/>
      <c r="CJ47" s="56"/>
      <c r="CK47" s="56"/>
      <c r="CL47" s="56"/>
      <c r="CM47" s="56"/>
      <c r="CN47" s="56"/>
      <c r="CO47" s="56"/>
      <c r="CP47" s="56"/>
      <c r="CQ47" s="56"/>
      <c r="CR47" s="56"/>
      <c r="CS47" s="56"/>
      <c r="CT47" s="56"/>
      <c r="CU47" s="56"/>
      <c r="CV47" s="56"/>
      <c r="CW47" s="56"/>
      <c r="CX47" s="56"/>
      <c r="CY47" s="56"/>
      <c r="CZ47" s="56"/>
      <c r="DA47" s="56"/>
      <c r="DB47" s="56"/>
      <c r="DC47" s="56"/>
      <c r="DD47" s="56"/>
      <c r="DE47" s="56"/>
      <c r="DF47" s="56"/>
      <c r="DG47" s="56"/>
      <c r="DH47" s="56"/>
      <c r="DI47" s="56"/>
      <c r="DJ47" s="56"/>
      <c r="DK47" s="56"/>
      <c r="DL47" s="56"/>
      <c r="DM47" s="56"/>
      <c r="DN47" s="56"/>
      <c r="DO47" s="56"/>
      <c r="DP47" s="56"/>
      <c r="DQ47" s="56"/>
      <c r="DR47" s="56"/>
      <c r="DS47" s="56"/>
      <c r="DT47" s="56"/>
      <c r="DU47" s="56"/>
      <c r="DV47" s="56"/>
      <c r="DW47" s="56"/>
      <c r="DX47" s="56"/>
      <c r="DY47" s="56"/>
      <c r="DZ47" s="56"/>
      <c r="EA47" s="56"/>
    </row>
    <row r="48" spans="1:131" s="1" customFormat="1" ht="39" hidden="1" customHeight="1" thickBot="1" x14ac:dyDescent="0.2">
      <c r="A48" s="98"/>
      <c r="B48" s="99"/>
      <c r="C48" s="1064"/>
      <c r="D48" s="1065"/>
      <c r="E48" s="1065"/>
      <c r="F48" s="1065"/>
      <c r="G48" s="1065"/>
      <c r="H48" s="1065"/>
      <c r="I48" s="1065"/>
      <c r="J48" s="1065"/>
      <c r="K48" s="1065"/>
      <c r="L48" s="1017"/>
      <c r="M48" s="1018"/>
      <c r="N48" s="1018"/>
      <c r="O48" s="1018"/>
      <c r="P48" s="1018"/>
      <c r="Q48" s="1018"/>
      <c r="R48" s="1018"/>
      <c r="S48" s="1018"/>
      <c r="T48" s="1018"/>
      <c r="U48" s="1018"/>
      <c r="V48" s="1018"/>
      <c r="W48" s="1018"/>
      <c r="X48" s="1018"/>
      <c r="Y48" s="1018"/>
      <c r="Z48" s="1018"/>
      <c r="AA48" s="1018"/>
      <c r="AB48" s="1018"/>
      <c r="AC48" s="1018"/>
      <c r="AD48" s="1018"/>
      <c r="AE48" s="1019"/>
      <c r="AF48" s="910"/>
      <c r="AG48" s="911"/>
      <c r="AH48" s="911"/>
      <c r="AI48" s="911"/>
      <c r="AJ48" s="912"/>
      <c r="AK48" s="777"/>
      <c r="AL48" s="778"/>
      <c r="AM48" s="778"/>
      <c r="AN48" s="778"/>
      <c r="AO48" s="778"/>
      <c r="AP48" s="778"/>
      <c r="AQ48" s="779"/>
      <c r="AR48" s="72"/>
      <c r="AS48" s="72"/>
      <c r="AT48" s="72"/>
      <c r="AU48" s="72"/>
      <c r="AZ48" s="72"/>
      <c r="BA48" s="56"/>
      <c r="BB48" s="56"/>
      <c r="BC48" s="56"/>
      <c r="BD48" s="56"/>
      <c r="BE48" s="56"/>
      <c r="BF48" s="56"/>
      <c r="BG48" s="56"/>
      <c r="BH48" s="56"/>
      <c r="BI48" s="56"/>
      <c r="BJ48" s="56"/>
      <c r="BK48" s="59"/>
      <c r="BL48" s="59"/>
      <c r="BM48" s="59"/>
      <c r="BN48" s="59"/>
      <c r="BO48" s="59"/>
      <c r="BP48" s="59"/>
      <c r="BQ48" s="59"/>
      <c r="BR48" s="59"/>
      <c r="BS48" s="59"/>
      <c r="BT48" s="59"/>
      <c r="BU48" s="59"/>
      <c r="BV48" s="59"/>
      <c r="BW48" s="59"/>
      <c r="BX48" s="59"/>
      <c r="BY48" s="59"/>
      <c r="BZ48" s="59"/>
      <c r="CA48" s="56"/>
      <c r="CB48" s="56"/>
      <c r="CC48" s="56"/>
      <c r="CD48" s="56"/>
      <c r="CE48" s="56"/>
      <c r="CF48" s="56"/>
      <c r="CG48" s="56"/>
      <c r="CH48" s="56"/>
      <c r="CI48" s="56"/>
      <c r="CJ48" s="56"/>
      <c r="CK48" s="56"/>
      <c r="CL48" s="56"/>
      <c r="CM48" s="56"/>
      <c r="CN48" s="56"/>
      <c r="CO48" s="56"/>
      <c r="CP48" s="56"/>
      <c r="CQ48" s="56"/>
      <c r="CR48" s="56"/>
      <c r="CS48" s="56"/>
      <c r="CT48" s="56"/>
      <c r="CU48" s="56"/>
      <c r="CV48" s="56"/>
      <c r="CW48" s="56"/>
      <c r="CX48" s="56"/>
      <c r="CY48" s="56"/>
      <c r="CZ48" s="56"/>
      <c r="DA48" s="56"/>
      <c r="DB48" s="56"/>
      <c r="DC48" s="56"/>
      <c r="DD48" s="56"/>
      <c r="DE48" s="56"/>
      <c r="DF48" s="56"/>
      <c r="DG48" s="56"/>
      <c r="DH48" s="56"/>
      <c r="DI48" s="56"/>
      <c r="DJ48" s="56"/>
      <c r="DK48" s="56"/>
      <c r="DL48" s="56"/>
      <c r="DM48" s="56"/>
      <c r="DN48" s="56"/>
      <c r="DO48" s="56"/>
      <c r="DP48" s="56"/>
      <c r="DQ48" s="56"/>
      <c r="DR48" s="56"/>
      <c r="DS48" s="56"/>
      <c r="DT48" s="56"/>
      <c r="DU48" s="56"/>
      <c r="DV48" s="56"/>
      <c r="DW48" s="56"/>
      <c r="DX48" s="56"/>
      <c r="DY48" s="56"/>
      <c r="DZ48" s="56"/>
      <c r="EA48" s="56"/>
    </row>
    <row r="49" spans="1:131" s="1" customFormat="1" ht="39" hidden="1" customHeight="1" thickBot="1" x14ac:dyDescent="0.2">
      <c r="A49" s="98"/>
      <c r="B49" s="99"/>
      <c r="C49" s="1064"/>
      <c r="D49" s="1065"/>
      <c r="E49" s="1065"/>
      <c r="F49" s="1065"/>
      <c r="G49" s="1065"/>
      <c r="H49" s="1065"/>
      <c r="I49" s="1065"/>
      <c r="J49" s="1065"/>
      <c r="K49" s="1065"/>
      <c r="L49" s="1017"/>
      <c r="M49" s="1018"/>
      <c r="N49" s="1018"/>
      <c r="O49" s="1018"/>
      <c r="P49" s="1018"/>
      <c r="Q49" s="1018"/>
      <c r="R49" s="1018"/>
      <c r="S49" s="1018"/>
      <c r="T49" s="1018"/>
      <c r="U49" s="1018"/>
      <c r="V49" s="1018"/>
      <c r="W49" s="1018"/>
      <c r="X49" s="1018"/>
      <c r="Y49" s="1018"/>
      <c r="Z49" s="1018"/>
      <c r="AA49" s="1018"/>
      <c r="AB49" s="1018"/>
      <c r="AC49" s="1018"/>
      <c r="AD49" s="1018"/>
      <c r="AE49" s="1019"/>
      <c r="AF49" s="910"/>
      <c r="AG49" s="911"/>
      <c r="AH49" s="911"/>
      <c r="AI49" s="911"/>
      <c r="AJ49" s="912"/>
      <c r="AK49" s="777"/>
      <c r="AL49" s="778"/>
      <c r="AM49" s="778"/>
      <c r="AN49" s="778"/>
      <c r="AO49" s="778"/>
      <c r="AP49" s="778"/>
      <c r="AQ49" s="779"/>
      <c r="AR49" s="72"/>
      <c r="AS49" s="72"/>
      <c r="AT49" s="72"/>
      <c r="AU49" s="72"/>
      <c r="AZ49" s="72"/>
      <c r="BA49" s="56"/>
      <c r="BB49" s="56"/>
      <c r="BC49" s="56"/>
      <c r="BD49" s="56"/>
      <c r="BE49" s="56"/>
      <c r="BF49" s="56"/>
      <c r="BG49" s="56"/>
      <c r="BH49" s="56"/>
      <c r="BI49" s="56"/>
      <c r="BJ49" s="56"/>
      <c r="BK49" s="59"/>
      <c r="BL49" s="59"/>
      <c r="BM49" s="59"/>
      <c r="BN49" s="59"/>
      <c r="BO49" s="59"/>
      <c r="BP49" s="59"/>
      <c r="BQ49" s="59"/>
      <c r="BR49" s="59"/>
      <c r="BS49" s="59"/>
      <c r="BT49" s="59"/>
      <c r="BU49" s="59"/>
      <c r="BV49" s="59"/>
      <c r="BW49" s="59"/>
      <c r="BX49" s="59"/>
      <c r="BY49" s="59"/>
      <c r="BZ49" s="59"/>
      <c r="CA49" s="56"/>
      <c r="CB49" s="56"/>
      <c r="CC49" s="56"/>
      <c r="CD49" s="56"/>
      <c r="CE49" s="56"/>
      <c r="CF49" s="56"/>
      <c r="CG49" s="56"/>
      <c r="CH49" s="56"/>
      <c r="CI49" s="56"/>
      <c r="CJ49" s="56"/>
      <c r="CK49" s="56"/>
      <c r="CL49" s="56"/>
      <c r="CM49" s="56"/>
      <c r="CN49" s="56"/>
      <c r="CO49" s="56"/>
      <c r="CP49" s="56"/>
      <c r="CQ49" s="56"/>
      <c r="CR49" s="56"/>
      <c r="CS49" s="56"/>
      <c r="CT49" s="56"/>
      <c r="CU49" s="56"/>
      <c r="CV49" s="56"/>
      <c r="CW49" s="56"/>
      <c r="CX49" s="56"/>
      <c r="CY49" s="56"/>
      <c r="CZ49" s="56"/>
      <c r="DA49" s="56"/>
      <c r="DB49" s="56"/>
      <c r="DC49" s="56"/>
      <c r="DD49" s="56"/>
      <c r="DE49" s="56"/>
      <c r="DF49" s="56"/>
      <c r="DG49" s="56"/>
      <c r="DH49" s="56"/>
      <c r="DI49" s="56"/>
      <c r="DJ49" s="56"/>
      <c r="DK49" s="56"/>
      <c r="DL49" s="56"/>
      <c r="DM49" s="56"/>
      <c r="DN49" s="56"/>
      <c r="DO49" s="56"/>
      <c r="DP49" s="56"/>
      <c r="DQ49" s="56"/>
      <c r="DR49" s="56"/>
      <c r="DS49" s="56"/>
      <c r="DT49" s="56"/>
      <c r="DU49" s="56"/>
      <c r="DV49" s="56"/>
      <c r="DW49" s="56"/>
      <c r="DX49" s="56"/>
      <c r="DY49" s="56"/>
      <c r="DZ49" s="56"/>
      <c r="EA49" s="56"/>
    </row>
    <row r="50" spans="1:131" s="1" customFormat="1" ht="39" hidden="1" customHeight="1" thickBot="1" x14ac:dyDescent="0.2">
      <c r="A50" s="98"/>
      <c r="B50" s="99"/>
      <c r="C50" s="1064"/>
      <c r="D50" s="1065"/>
      <c r="E50" s="1065"/>
      <c r="F50" s="1065"/>
      <c r="G50" s="1065"/>
      <c r="H50" s="1065"/>
      <c r="I50" s="1065"/>
      <c r="J50" s="1065"/>
      <c r="K50" s="1065"/>
      <c r="L50" s="1017"/>
      <c r="M50" s="1018"/>
      <c r="N50" s="1018"/>
      <c r="O50" s="1018"/>
      <c r="P50" s="1018"/>
      <c r="Q50" s="1018"/>
      <c r="R50" s="1018"/>
      <c r="S50" s="1018"/>
      <c r="T50" s="1018"/>
      <c r="U50" s="1018"/>
      <c r="V50" s="1018"/>
      <c r="W50" s="1018"/>
      <c r="X50" s="1018"/>
      <c r="Y50" s="1018"/>
      <c r="Z50" s="1018"/>
      <c r="AA50" s="1018"/>
      <c r="AB50" s="1018"/>
      <c r="AC50" s="1018"/>
      <c r="AD50" s="1018"/>
      <c r="AE50" s="1019"/>
      <c r="AF50" s="910"/>
      <c r="AG50" s="911"/>
      <c r="AH50" s="911"/>
      <c r="AI50" s="911"/>
      <c r="AJ50" s="912"/>
      <c r="AK50" s="777"/>
      <c r="AL50" s="778"/>
      <c r="AM50" s="778"/>
      <c r="AN50" s="778"/>
      <c r="AO50" s="778"/>
      <c r="AP50" s="778"/>
      <c r="AQ50" s="779"/>
      <c r="AR50" s="72"/>
      <c r="AS50" s="72"/>
      <c r="AT50" s="72"/>
      <c r="AU50" s="72"/>
      <c r="AZ50" s="72"/>
      <c r="BA50" s="56"/>
      <c r="BB50" s="56"/>
      <c r="BC50" s="56"/>
      <c r="BD50" s="56"/>
      <c r="BE50" s="56"/>
      <c r="BF50" s="56"/>
      <c r="BG50" s="56"/>
      <c r="BH50" s="56"/>
      <c r="BI50" s="56"/>
      <c r="BJ50" s="56"/>
      <c r="BK50" s="59"/>
      <c r="BL50" s="59"/>
      <c r="BM50" s="59"/>
      <c r="BN50" s="59"/>
      <c r="BO50" s="59"/>
      <c r="BP50" s="59"/>
      <c r="BQ50" s="59"/>
      <c r="BR50" s="59"/>
      <c r="BS50" s="59"/>
      <c r="BT50" s="59"/>
      <c r="BU50" s="59"/>
      <c r="BV50" s="59"/>
      <c r="BW50" s="59"/>
      <c r="BX50" s="59"/>
      <c r="BY50" s="59"/>
      <c r="BZ50" s="59"/>
      <c r="CA50" s="56"/>
      <c r="CB50" s="56"/>
      <c r="CC50" s="56"/>
      <c r="CD50" s="56"/>
      <c r="CE50" s="56"/>
      <c r="CF50" s="56"/>
      <c r="CG50" s="56"/>
      <c r="CH50" s="56"/>
      <c r="CI50" s="56"/>
      <c r="CJ50" s="56"/>
      <c r="CK50" s="56"/>
      <c r="CL50" s="56"/>
      <c r="CM50" s="56"/>
      <c r="CN50" s="56"/>
      <c r="CO50" s="56"/>
      <c r="CP50" s="56"/>
      <c r="CQ50" s="56"/>
      <c r="CR50" s="56"/>
      <c r="CS50" s="56"/>
      <c r="CT50" s="56"/>
      <c r="CU50" s="56"/>
      <c r="CV50" s="56"/>
      <c r="CW50" s="56"/>
      <c r="CX50" s="56"/>
      <c r="CY50" s="56"/>
      <c r="CZ50" s="56"/>
      <c r="DA50" s="56"/>
      <c r="DB50" s="56"/>
      <c r="DC50" s="56"/>
      <c r="DD50" s="56"/>
      <c r="DE50" s="56"/>
      <c r="DF50" s="56"/>
      <c r="DG50" s="56"/>
      <c r="DH50" s="56"/>
      <c r="DI50" s="56"/>
      <c r="DJ50" s="56"/>
      <c r="DK50" s="56"/>
      <c r="DL50" s="56"/>
      <c r="DM50" s="56"/>
      <c r="DN50" s="56"/>
      <c r="DO50" s="56"/>
      <c r="DP50" s="56"/>
      <c r="DQ50" s="56"/>
      <c r="DR50" s="56"/>
      <c r="DS50" s="56"/>
      <c r="DT50" s="56"/>
      <c r="DU50" s="56"/>
      <c r="DV50" s="56"/>
      <c r="DW50" s="56"/>
      <c r="DX50" s="56"/>
      <c r="DY50" s="56"/>
      <c r="DZ50" s="56"/>
      <c r="EA50" s="56"/>
    </row>
    <row r="51" spans="1:131" s="1" customFormat="1" ht="39" hidden="1" customHeight="1" thickBot="1" x14ac:dyDescent="0.2">
      <c r="A51" s="98"/>
      <c r="B51" s="99"/>
      <c r="C51" s="1064"/>
      <c r="D51" s="1065"/>
      <c r="E51" s="1065"/>
      <c r="F51" s="1065"/>
      <c r="G51" s="1065"/>
      <c r="H51" s="1065"/>
      <c r="I51" s="1065"/>
      <c r="J51" s="1065"/>
      <c r="K51" s="1065"/>
      <c r="L51" s="1017"/>
      <c r="M51" s="1018"/>
      <c r="N51" s="1018"/>
      <c r="O51" s="1018"/>
      <c r="P51" s="1018"/>
      <c r="Q51" s="1018"/>
      <c r="R51" s="1018"/>
      <c r="S51" s="1018"/>
      <c r="T51" s="1018"/>
      <c r="U51" s="1018"/>
      <c r="V51" s="1018"/>
      <c r="W51" s="1018"/>
      <c r="X51" s="1018"/>
      <c r="Y51" s="1018"/>
      <c r="Z51" s="1018"/>
      <c r="AA51" s="1018"/>
      <c r="AB51" s="1018"/>
      <c r="AC51" s="1018"/>
      <c r="AD51" s="1018"/>
      <c r="AE51" s="1019"/>
      <c r="AF51" s="910"/>
      <c r="AG51" s="911"/>
      <c r="AH51" s="911"/>
      <c r="AI51" s="911"/>
      <c r="AJ51" s="912"/>
      <c r="AK51" s="777"/>
      <c r="AL51" s="778"/>
      <c r="AM51" s="778"/>
      <c r="AN51" s="778"/>
      <c r="AO51" s="778"/>
      <c r="AP51" s="778"/>
      <c r="AQ51" s="779"/>
      <c r="AR51" s="72"/>
      <c r="AS51" s="72"/>
      <c r="AT51" s="72"/>
      <c r="AU51" s="72"/>
      <c r="AZ51" s="72"/>
      <c r="BA51" s="56"/>
      <c r="BB51" s="56"/>
      <c r="BC51" s="56"/>
      <c r="BD51" s="56"/>
      <c r="BE51" s="56"/>
      <c r="BF51" s="56"/>
      <c r="BG51" s="56"/>
      <c r="BH51" s="56"/>
      <c r="BI51" s="56"/>
      <c r="BJ51" s="56"/>
      <c r="BK51" s="59"/>
      <c r="BL51" s="59"/>
      <c r="BM51" s="59"/>
      <c r="BN51" s="59"/>
      <c r="BO51" s="59"/>
      <c r="BP51" s="59"/>
      <c r="BQ51" s="59"/>
      <c r="BR51" s="59"/>
      <c r="BS51" s="59"/>
      <c r="BT51" s="59"/>
      <c r="BU51" s="59"/>
      <c r="BV51" s="59"/>
      <c r="BW51" s="59"/>
      <c r="BX51" s="59"/>
      <c r="BY51" s="59"/>
      <c r="BZ51" s="59"/>
      <c r="CA51" s="56"/>
      <c r="CB51" s="56"/>
      <c r="CC51" s="56"/>
      <c r="CD51" s="56"/>
      <c r="CE51" s="56"/>
      <c r="CF51" s="56"/>
      <c r="CG51" s="56"/>
      <c r="CH51" s="56"/>
      <c r="CI51" s="56"/>
      <c r="CJ51" s="56"/>
      <c r="CK51" s="56"/>
      <c r="CL51" s="56"/>
      <c r="CM51" s="56"/>
      <c r="CN51" s="56"/>
      <c r="CO51" s="56"/>
      <c r="CP51" s="56"/>
      <c r="CQ51" s="56"/>
      <c r="CR51" s="56"/>
      <c r="CS51" s="56"/>
      <c r="CT51" s="56"/>
      <c r="CU51" s="56"/>
      <c r="CV51" s="56"/>
      <c r="CW51" s="56"/>
      <c r="CX51" s="56"/>
      <c r="CY51" s="56"/>
      <c r="CZ51" s="56"/>
      <c r="DA51" s="56"/>
      <c r="DB51" s="56"/>
      <c r="DC51" s="56"/>
      <c r="DD51" s="56"/>
      <c r="DE51" s="56"/>
      <c r="DF51" s="56"/>
      <c r="DG51" s="56"/>
      <c r="DH51" s="56"/>
      <c r="DI51" s="56"/>
      <c r="DJ51" s="56"/>
      <c r="DK51" s="56"/>
      <c r="DL51" s="56"/>
      <c r="DM51" s="56"/>
      <c r="DN51" s="56"/>
      <c r="DO51" s="56"/>
      <c r="DP51" s="56"/>
      <c r="DQ51" s="56"/>
      <c r="DR51" s="56"/>
      <c r="DS51" s="56"/>
      <c r="DT51" s="56"/>
      <c r="DU51" s="56"/>
      <c r="DV51" s="56"/>
      <c r="DW51" s="56"/>
      <c r="DX51" s="56"/>
      <c r="DY51" s="56"/>
      <c r="DZ51" s="56"/>
      <c r="EA51" s="56"/>
    </row>
    <row r="52" spans="1:131" s="1" customFormat="1" ht="39" hidden="1" customHeight="1" thickBot="1" x14ac:dyDescent="0.2">
      <c r="A52" s="98"/>
      <c r="B52" s="99"/>
      <c r="C52" s="1064"/>
      <c r="D52" s="1065"/>
      <c r="E52" s="1065"/>
      <c r="F52" s="1065"/>
      <c r="G52" s="1065"/>
      <c r="H52" s="1065"/>
      <c r="I52" s="1065"/>
      <c r="J52" s="1065"/>
      <c r="K52" s="1065"/>
      <c r="L52" s="1017"/>
      <c r="M52" s="1018"/>
      <c r="N52" s="1018"/>
      <c r="O52" s="1018"/>
      <c r="P52" s="1018"/>
      <c r="Q52" s="1018"/>
      <c r="R52" s="1018"/>
      <c r="S52" s="1018"/>
      <c r="T52" s="1018"/>
      <c r="U52" s="1018"/>
      <c r="V52" s="1018"/>
      <c r="W52" s="1018"/>
      <c r="X52" s="1018"/>
      <c r="Y52" s="1018"/>
      <c r="Z52" s="1018"/>
      <c r="AA52" s="1018"/>
      <c r="AB52" s="1018"/>
      <c r="AC52" s="1018"/>
      <c r="AD52" s="1018"/>
      <c r="AE52" s="1019"/>
      <c r="AF52" s="910"/>
      <c r="AG52" s="911"/>
      <c r="AH52" s="911"/>
      <c r="AI52" s="911"/>
      <c r="AJ52" s="912"/>
      <c r="AK52" s="777"/>
      <c r="AL52" s="778"/>
      <c r="AM52" s="778"/>
      <c r="AN52" s="778"/>
      <c r="AO52" s="778"/>
      <c r="AP52" s="778"/>
      <c r="AQ52" s="779"/>
      <c r="AR52" s="394"/>
      <c r="AS52" s="116"/>
      <c r="AT52" s="116"/>
      <c r="AU52" s="116"/>
      <c r="AZ52" s="72"/>
      <c r="BA52" s="56"/>
      <c r="BB52" s="56"/>
      <c r="BC52" s="56"/>
      <c r="BD52" s="56"/>
      <c r="BE52" s="56"/>
      <c r="BF52" s="56"/>
      <c r="BG52" s="56"/>
      <c r="BH52" s="56"/>
      <c r="BI52" s="56"/>
      <c r="BJ52" s="56"/>
      <c r="BK52" s="59"/>
      <c r="BL52" s="59"/>
      <c r="BM52" s="59"/>
      <c r="BN52" s="59"/>
      <c r="BO52" s="59"/>
      <c r="BP52" s="59"/>
      <c r="BQ52" s="59"/>
      <c r="BR52" s="59"/>
      <c r="BS52" s="59"/>
      <c r="BT52" s="59"/>
      <c r="BU52" s="59"/>
      <c r="BV52" s="59"/>
      <c r="BW52" s="59"/>
      <c r="BX52" s="59"/>
      <c r="BY52" s="59"/>
      <c r="BZ52" s="59"/>
      <c r="CA52" s="56"/>
      <c r="CB52" s="56"/>
      <c r="CC52" s="56"/>
      <c r="CD52" s="56"/>
      <c r="CE52" s="56"/>
      <c r="CF52" s="56"/>
      <c r="CG52" s="56"/>
      <c r="CH52" s="56"/>
      <c r="CI52" s="56"/>
      <c r="CJ52" s="56"/>
      <c r="CK52" s="56"/>
      <c r="CL52" s="56"/>
      <c r="CM52" s="56"/>
      <c r="CN52" s="56"/>
      <c r="CO52" s="56"/>
      <c r="CP52" s="56"/>
      <c r="CQ52" s="56"/>
      <c r="CR52" s="56"/>
      <c r="CS52" s="56"/>
      <c r="CT52" s="56"/>
      <c r="CU52" s="56"/>
      <c r="CV52" s="56"/>
      <c r="CW52" s="56"/>
      <c r="CX52" s="56"/>
      <c r="CY52" s="56"/>
      <c r="CZ52" s="56"/>
      <c r="DA52" s="56"/>
      <c r="DB52" s="56"/>
      <c r="DC52" s="56"/>
      <c r="DD52" s="56"/>
      <c r="DE52" s="56"/>
      <c r="DF52" s="56"/>
      <c r="DG52" s="56"/>
      <c r="DH52" s="56"/>
      <c r="DI52" s="56"/>
      <c r="DJ52" s="56"/>
      <c r="DK52" s="56"/>
      <c r="DL52" s="56"/>
      <c r="DM52" s="56"/>
      <c r="DN52" s="56"/>
      <c r="DO52" s="56"/>
      <c r="DP52" s="56"/>
      <c r="DQ52" s="56"/>
      <c r="DR52" s="56"/>
      <c r="DS52" s="56"/>
      <c r="DT52" s="56"/>
      <c r="DU52" s="56"/>
      <c r="DV52" s="56"/>
      <c r="DW52" s="56"/>
      <c r="DX52" s="56"/>
      <c r="DY52" s="56"/>
      <c r="DZ52" s="56"/>
      <c r="EA52" s="56"/>
    </row>
    <row r="53" spans="1:131" s="1" customFormat="1" ht="39" hidden="1" customHeight="1" thickBot="1" x14ac:dyDescent="0.2">
      <c r="A53" s="98"/>
      <c r="B53" s="99"/>
      <c r="C53" s="1064"/>
      <c r="D53" s="1065"/>
      <c r="E53" s="1065"/>
      <c r="F53" s="1065"/>
      <c r="G53" s="1065"/>
      <c r="H53" s="1065"/>
      <c r="I53" s="1065"/>
      <c r="J53" s="1065"/>
      <c r="K53" s="1065"/>
      <c r="L53" s="1017"/>
      <c r="M53" s="1018"/>
      <c r="N53" s="1018"/>
      <c r="O53" s="1018"/>
      <c r="P53" s="1018"/>
      <c r="Q53" s="1018"/>
      <c r="R53" s="1018"/>
      <c r="S53" s="1018"/>
      <c r="T53" s="1018"/>
      <c r="U53" s="1018"/>
      <c r="V53" s="1018"/>
      <c r="W53" s="1018"/>
      <c r="X53" s="1018"/>
      <c r="Y53" s="1018"/>
      <c r="Z53" s="1018"/>
      <c r="AA53" s="1018"/>
      <c r="AB53" s="1018"/>
      <c r="AC53" s="1018"/>
      <c r="AD53" s="1018"/>
      <c r="AE53" s="1019"/>
      <c r="AF53" s="910"/>
      <c r="AG53" s="911"/>
      <c r="AH53" s="911"/>
      <c r="AI53" s="911"/>
      <c r="AJ53" s="912"/>
      <c r="AK53" s="777"/>
      <c r="AL53" s="778"/>
      <c r="AM53" s="778"/>
      <c r="AN53" s="778"/>
      <c r="AO53" s="778"/>
      <c r="AP53" s="778"/>
      <c r="AQ53" s="779"/>
      <c r="AR53" s="394"/>
      <c r="AS53" s="116"/>
      <c r="AT53" s="116"/>
      <c r="AU53" s="116"/>
      <c r="BA53" s="4"/>
      <c r="BB53" s="4"/>
      <c r="BC53" s="4"/>
      <c r="BD53" s="4"/>
      <c r="BE53" s="4"/>
      <c r="BF53" s="4"/>
      <c r="BG53" s="4"/>
      <c r="BH53" s="4"/>
      <c r="BI53" s="4"/>
      <c r="BJ53" s="4"/>
      <c r="BK53" s="101"/>
      <c r="BL53" s="101"/>
      <c r="BM53" s="101"/>
      <c r="BN53" s="101"/>
      <c r="BO53" s="101"/>
      <c r="BP53" s="101"/>
      <c r="BQ53" s="101"/>
      <c r="BR53" s="101"/>
      <c r="BS53" s="101"/>
      <c r="BT53" s="101"/>
      <c r="BU53" s="101"/>
      <c r="BV53" s="101"/>
      <c r="BW53" s="101"/>
      <c r="BX53" s="101"/>
      <c r="BY53" s="101"/>
      <c r="BZ53" s="101"/>
      <c r="CA53" s="4"/>
      <c r="CB53" s="4"/>
      <c r="CC53" s="4"/>
      <c r="CD53" s="4"/>
      <c r="CE53" s="4"/>
      <c r="CF53" s="4"/>
      <c r="CG53" s="4"/>
      <c r="CH53" s="4"/>
      <c r="CI53" s="4"/>
      <c r="CJ53" s="4"/>
      <c r="CK53" s="4"/>
      <c r="CL53" s="4"/>
      <c r="CM53" s="4"/>
      <c r="CN53" s="4"/>
      <c r="CO53" s="4"/>
      <c r="CP53" s="4"/>
      <c r="CQ53" s="4"/>
      <c r="CR53" s="4"/>
      <c r="CS53" s="4"/>
      <c r="CT53" s="4"/>
      <c r="CU53" s="4"/>
      <c r="CV53" s="4"/>
      <c r="CW53" s="4"/>
      <c r="CX53" s="4"/>
      <c r="CY53" s="4"/>
      <c r="CZ53" s="4"/>
      <c r="DA53" s="4"/>
      <c r="DB53" s="4"/>
      <c r="DC53" s="4"/>
      <c r="DD53" s="4"/>
      <c r="DE53" s="4"/>
      <c r="DF53" s="4"/>
      <c r="DG53" s="4"/>
      <c r="DH53" s="4"/>
      <c r="DI53" s="4"/>
      <c r="DJ53" s="4"/>
      <c r="DK53" s="4"/>
      <c r="DL53" s="4"/>
      <c r="DM53" s="4"/>
      <c r="DN53" s="4"/>
      <c r="DO53" s="4"/>
      <c r="DP53" s="4"/>
      <c r="DQ53" s="4"/>
      <c r="DR53" s="4"/>
      <c r="DS53" s="4"/>
      <c r="DT53" s="4"/>
      <c r="DU53" s="4"/>
      <c r="DV53" s="4"/>
      <c r="DW53" s="4"/>
      <c r="DX53" s="4"/>
      <c r="DY53" s="4"/>
      <c r="DZ53" s="4"/>
      <c r="EA53" s="4"/>
    </row>
    <row r="54" spans="1:131" s="1" customFormat="1" ht="39" hidden="1" customHeight="1" thickBot="1" x14ac:dyDescent="0.2">
      <c r="A54" s="98"/>
      <c r="B54" s="99"/>
      <c r="C54" s="1064"/>
      <c r="D54" s="1065"/>
      <c r="E54" s="1065"/>
      <c r="F54" s="1065"/>
      <c r="G54" s="1065"/>
      <c r="H54" s="1065"/>
      <c r="I54" s="1065"/>
      <c r="J54" s="1065"/>
      <c r="K54" s="1065"/>
      <c r="L54" s="1017"/>
      <c r="M54" s="1018"/>
      <c r="N54" s="1018"/>
      <c r="O54" s="1018"/>
      <c r="P54" s="1018"/>
      <c r="Q54" s="1018"/>
      <c r="R54" s="1018"/>
      <c r="S54" s="1018"/>
      <c r="T54" s="1018"/>
      <c r="U54" s="1018"/>
      <c r="V54" s="1018"/>
      <c r="W54" s="1018"/>
      <c r="X54" s="1018"/>
      <c r="Y54" s="1018"/>
      <c r="Z54" s="1018"/>
      <c r="AA54" s="1018"/>
      <c r="AB54" s="1018"/>
      <c r="AC54" s="1018"/>
      <c r="AD54" s="1018"/>
      <c r="AE54" s="1019"/>
      <c r="AF54" s="910"/>
      <c r="AG54" s="911"/>
      <c r="AH54" s="911"/>
      <c r="AI54" s="911"/>
      <c r="AJ54" s="912"/>
      <c r="AK54" s="777"/>
      <c r="AL54" s="778"/>
      <c r="AM54" s="778"/>
      <c r="AN54" s="778"/>
      <c r="AO54" s="778"/>
      <c r="AP54" s="778"/>
      <c r="AQ54" s="779"/>
      <c r="AR54" s="394"/>
      <c r="AS54" s="116"/>
      <c r="AT54" s="116"/>
      <c r="AU54" s="116"/>
      <c r="CU54" s="108"/>
      <c r="CV54" s="113"/>
      <c r="CW54" s="113"/>
      <c r="CX54" s="113"/>
      <c r="CY54" s="113"/>
      <c r="CZ54" s="113"/>
      <c r="DA54" s="113"/>
      <c r="DB54" s="113"/>
      <c r="DC54" s="112"/>
    </row>
    <row r="55" spans="1:131" s="1" customFormat="1" ht="39" hidden="1" customHeight="1" thickBot="1" x14ac:dyDescent="0.2">
      <c r="A55" s="98"/>
      <c r="B55" s="99"/>
      <c r="C55" s="1064"/>
      <c r="D55" s="1065"/>
      <c r="E55" s="1065"/>
      <c r="F55" s="1065"/>
      <c r="G55" s="1065"/>
      <c r="H55" s="1065"/>
      <c r="I55" s="1065"/>
      <c r="J55" s="1065"/>
      <c r="K55" s="1065"/>
      <c r="L55" s="1017"/>
      <c r="M55" s="1018"/>
      <c r="N55" s="1018"/>
      <c r="O55" s="1018"/>
      <c r="P55" s="1018"/>
      <c r="Q55" s="1018"/>
      <c r="R55" s="1018"/>
      <c r="S55" s="1018"/>
      <c r="T55" s="1018"/>
      <c r="U55" s="1018"/>
      <c r="V55" s="1018"/>
      <c r="W55" s="1018"/>
      <c r="X55" s="1018"/>
      <c r="Y55" s="1018"/>
      <c r="Z55" s="1018"/>
      <c r="AA55" s="1018"/>
      <c r="AB55" s="1018"/>
      <c r="AC55" s="1018"/>
      <c r="AD55" s="1018"/>
      <c r="AE55" s="1019"/>
      <c r="AF55" s="910"/>
      <c r="AG55" s="911"/>
      <c r="AH55" s="911"/>
      <c r="AI55" s="911"/>
      <c r="AJ55" s="912"/>
      <c r="AK55" s="777"/>
      <c r="AL55" s="778"/>
      <c r="AM55" s="778"/>
      <c r="AN55" s="778"/>
      <c r="AO55" s="778"/>
      <c r="AP55" s="778"/>
      <c r="AQ55" s="779"/>
      <c r="AR55" s="71"/>
      <c r="AS55" s="72"/>
      <c r="AT55" s="73"/>
      <c r="AU55" s="72"/>
      <c r="AY55" s="109"/>
      <c r="AZ55" s="109"/>
      <c r="BC55" s="109"/>
      <c r="BD55" s="109"/>
      <c r="BE55" s="109"/>
      <c r="CU55" s="108"/>
      <c r="CV55" s="113"/>
      <c r="CW55" s="113"/>
      <c r="CX55" s="113"/>
      <c r="CY55" s="113"/>
      <c r="CZ55" s="113"/>
      <c r="DA55" s="113"/>
      <c r="DB55" s="113"/>
      <c r="DC55" s="112"/>
    </row>
    <row r="56" spans="1:131" s="1" customFormat="1" ht="39" hidden="1" customHeight="1" thickBot="1" x14ac:dyDescent="0.2">
      <c r="A56" s="98"/>
      <c r="B56" s="99"/>
      <c r="C56" s="1064"/>
      <c r="D56" s="1065"/>
      <c r="E56" s="1065"/>
      <c r="F56" s="1065"/>
      <c r="G56" s="1065"/>
      <c r="H56" s="1065"/>
      <c r="I56" s="1065"/>
      <c r="J56" s="1065"/>
      <c r="K56" s="1065"/>
      <c r="L56" s="1017"/>
      <c r="M56" s="1018"/>
      <c r="N56" s="1018"/>
      <c r="O56" s="1018"/>
      <c r="P56" s="1018"/>
      <c r="Q56" s="1018"/>
      <c r="R56" s="1018"/>
      <c r="S56" s="1018"/>
      <c r="T56" s="1018"/>
      <c r="U56" s="1018"/>
      <c r="V56" s="1018"/>
      <c r="W56" s="1018"/>
      <c r="X56" s="1018"/>
      <c r="Y56" s="1018"/>
      <c r="Z56" s="1018"/>
      <c r="AA56" s="1018"/>
      <c r="AB56" s="1018"/>
      <c r="AC56" s="1018"/>
      <c r="AD56" s="1018"/>
      <c r="AE56" s="1019"/>
      <c r="AF56" s="910"/>
      <c r="AG56" s="911"/>
      <c r="AH56" s="911"/>
      <c r="AI56" s="911"/>
      <c r="AJ56" s="912"/>
      <c r="AK56" s="777"/>
      <c r="AL56" s="778"/>
      <c r="AM56" s="778"/>
      <c r="AN56" s="778"/>
      <c r="AO56" s="778"/>
      <c r="AP56" s="778"/>
      <c r="AQ56" s="779"/>
      <c r="AR56" s="71"/>
      <c r="AS56" s="72"/>
      <c r="AT56" s="73"/>
      <c r="AU56" s="72"/>
      <c r="AY56" s="109"/>
      <c r="AZ56" s="109"/>
      <c r="BC56" s="109"/>
      <c r="BD56" s="109"/>
      <c r="BE56" s="109"/>
      <c r="CU56" s="108"/>
      <c r="CV56" s="113"/>
      <c r="CW56" s="113"/>
      <c r="CX56" s="113"/>
      <c r="CY56" s="113"/>
      <c r="CZ56" s="113"/>
      <c r="DA56" s="113"/>
      <c r="DB56" s="113"/>
      <c r="DC56" s="112"/>
    </row>
    <row r="57" spans="1:131" s="1" customFormat="1" ht="39" hidden="1" customHeight="1" thickBot="1" x14ac:dyDescent="0.2">
      <c r="A57" s="98"/>
      <c r="B57" s="99"/>
      <c r="C57" s="1064"/>
      <c r="D57" s="1065"/>
      <c r="E57" s="1065"/>
      <c r="F57" s="1065"/>
      <c r="G57" s="1065"/>
      <c r="H57" s="1065"/>
      <c r="I57" s="1065"/>
      <c r="J57" s="1065"/>
      <c r="K57" s="1065"/>
      <c r="L57" s="1017"/>
      <c r="M57" s="1018"/>
      <c r="N57" s="1018"/>
      <c r="O57" s="1018"/>
      <c r="P57" s="1018"/>
      <c r="Q57" s="1018"/>
      <c r="R57" s="1018"/>
      <c r="S57" s="1018"/>
      <c r="T57" s="1018"/>
      <c r="U57" s="1018"/>
      <c r="V57" s="1018"/>
      <c r="W57" s="1018"/>
      <c r="X57" s="1018"/>
      <c r="Y57" s="1018"/>
      <c r="Z57" s="1018"/>
      <c r="AA57" s="1018"/>
      <c r="AB57" s="1018"/>
      <c r="AC57" s="1018"/>
      <c r="AD57" s="1018"/>
      <c r="AE57" s="1019"/>
      <c r="AF57" s="910"/>
      <c r="AG57" s="911"/>
      <c r="AH57" s="911"/>
      <c r="AI57" s="911"/>
      <c r="AJ57" s="912"/>
      <c r="AK57" s="777"/>
      <c r="AL57" s="778"/>
      <c r="AM57" s="778"/>
      <c r="AN57" s="778"/>
      <c r="AO57" s="778"/>
      <c r="AP57" s="778"/>
      <c r="AQ57" s="779"/>
      <c r="AR57" s="71"/>
      <c r="AS57" s="72"/>
      <c r="AT57" s="73"/>
      <c r="AU57" s="72"/>
      <c r="AZ57" s="107"/>
      <c r="BA57" s="95"/>
      <c r="BB57" s="95"/>
      <c r="BC57" s="95"/>
      <c r="BG57" s="95"/>
      <c r="BO57" s="95"/>
      <c r="CV57" s="113"/>
      <c r="CW57" s="113"/>
      <c r="CX57" s="113"/>
      <c r="CY57" s="113"/>
      <c r="CZ57" s="113"/>
      <c r="DA57" s="113"/>
      <c r="DB57" s="113"/>
    </row>
    <row r="58" spans="1:131" s="1" customFormat="1" ht="39" hidden="1" customHeight="1" thickBot="1" x14ac:dyDescent="0.2">
      <c r="A58" s="98"/>
      <c r="B58" s="99"/>
      <c r="C58" s="1064"/>
      <c r="D58" s="1065"/>
      <c r="E58" s="1065"/>
      <c r="F58" s="1065"/>
      <c r="G58" s="1065"/>
      <c r="H58" s="1065"/>
      <c r="I58" s="1065"/>
      <c r="J58" s="1065"/>
      <c r="K58" s="1065"/>
      <c r="L58" s="1017"/>
      <c r="M58" s="1018"/>
      <c r="N58" s="1018"/>
      <c r="O58" s="1018"/>
      <c r="P58" s="1018"/>
      <c r="Q58" s="1018"/>
      <c r="R58" s="1018"/>
      <c r="S58" s="1018"/>
      <c r="T58" s="1018"/>
      <c r="U58" s="1018"/>
      <c r="V58" s="1018"/>
      <c r="W58" s="1018"/>
      <c r="X58" s="1018"/>
      <c r="Y58" s="1018"/>
      <c r="Z58" s="1018"/>
      <c r="AA58" s="1018"/>
      <c r="AB58" s="1018"/>
      <c r="AC58" s="1018"/>
      <c r="AD58" s="1018"/>
      <c r="AE58" s="1019"/>
      <c r="AF58" s="910"/>
      <c r="AG58" s="911"/>
      <c r="AH58" s="911"/>
      <c r="AI58" s="911"/>
      <c r="AJ58" s="912"/>
      <c r="AK58" s="777"/>
      <c r="AL58" s="778"/>
      <c r="AM58" s="778"/>
      <c r="AN58" s="778"/>
      <c r="AO58" s="778"/>
      <c r="AP58" s="778"/>
      <c r="AQ58" s="779"/>
      <c r="AR58" s="73"/>
      <c r="AS58" s="72"/>
      <c r="BG58" s="95"/>
      <c r="BO58" s="95"/>
      <c r="CV58" s="113"/>
      <c r="CW58" s="113"/>
      <c r="CX58" s="113"/>
      <c r="CY58" s="113"/>
      <c r="CZ58" s="113"/>
      <c r="DA58" s="113"/>
      <c r="DB58" s="113"/>
    </row>
    <row r="59" spans="1:131" s="1" customFormat="1" ht="39" hidden="1" customHeight="1" thickBot="1" x14ac:dyDescent="0.2">
      <c r="A59" s="98"/>
      <c r="B59" s="99"/>
      <c r="C59" s="1064"/>
      <c r="D59" s="1065"/>
      <c r="E59" s="1065"/>
      <c r="F59" s="1065"/>
      <c r="G59" s="1065"/>
      <c r="H59" s="1065"/>
      <c r="I59" s="1065"/>
      <c r="J59" s="1065"/>
      <c r="K59" s="1065"/>
      <c r="L59" s="1017"/>
      <c r="M59" s="1018"/>
      <c r="N59" s="1018"/>
      <c r="O59" s="1018"/>
      <c r="P59" s="1018"/>
      <c r="Q59" s="1018"/>
      <c r="R59" s="1018"/>
      <c r="S59" s="1018"/>
      <c r="T59" s="1018"/>
      <c r="U59" s="1018"/>
      <c r="V59" s="1018"/>
      <c r="W59" s="1018"/>
      <c r="X59" s="1018"/>
      <c r="Y59" s="1018"/>
      <c r="Z59" s="1018"/>
      <c r="AA59" s="1018"/>
      <c r="AB59" s="1018"/>
      <c r="AC59" s="1018"/>
      <c r="AD59" s="1018"/>
      <c r="AE59" s="1019"/>
      <c r="AF59" s="910"/>
      <c r="AG59" s="911"/>
      <c r="AH59" s="911"/>
      <c r="AI59" s="911"/>
      <c r="AJ59" s="912"/>
      <c r="AK59" s="777"/>
      <c r="AL59" s="778"/>
      <c r="AM59" s="778"/>
      <c r="AN59" s="778"/>
      <c r="AO59" s="778"/>
      <c r="AP59" s="778"/>
      <c r="AQ59" s="779"/>
      <c r="AR59" s="71"/>
      <c r="AS59" s="72"/>
      <c r="AT59" s="73"/>
      <c r="AU59" s="72"/>
      <c r="AY59" s="109"/>
      <c r="AZ59" s="109"/>
      <c r="BA59" s="109"/>
      <c r="BB59" s="109"/>
      <c r="BD59" s="109"/>
      <c r="BE59" s="109"/>
      <c r="BF59" s="95"/>
      <c r="BG59" s="95"/>
      <c r="BK59" s="95"/>
      <c r="BL59" s="95"/>
      <c r="BM59" s="95"/>
      <c r="BN59" s="107"/>
      <c r="BO59" s="95"/>
      <c r="CX59" s="110"/>
      <c r="CY59" s="110"/>
      <c r="CZ59" s="110"/>
    </row>
    <row r="60" spans="1:131" s="1" customFormat="1" ht="39" hidden="1" customHeight="1" thickBot="1" x14ac:dyDescent="0.2">
      <c r="A60" s="98"/>
      <c r="B60" s="99"/>
      <c r="C60" s="1064"/>
      <c r="D60" s="1065"/>
      <c r="E60" s="1065"/>
      <c r="F60" s="1065"/>
      <c r="G60" s="1065"/>
      <c r="H60" s="1065"/>
      <c r="I60" s="1065"/>
      <c r="J60" s="1065"/>
      <c r="K60" s="1065"/>
      <c r="L60" s="1017"/>
      <c r="M60" s="1018"/>
      <c r="N60" s="1018"/>
      <c r="O60" s="1018"/>
      <c r="P60" s="1018"/>
      <c r="Q60" s="1018"/>
      <c r="R60" s="1018"/>
      <c r="S60" s="1018"/>
      <c r="T60" s="1018"/>
      <c r="U60" s="1018"/>
      <c r="V60" s="1018"/>
      <c r="W60" s="1018"/>
      <c r="X60" s="1018"/>
      <c r="Y60" s="1018"/>
      <c r="Z60" s="1018"/>
      <c r="AA60" s="1018"/>
      <c r="AB60" s="1018"/>
      <c r="AC60" s="1018"/>
      <c r="AD60" s="1018"/>
      <c r="AE60" s="1019"/>
      <c r="AF60" s="910"/>
      <c r="AG60" s="911"/>
      <c r="AH60" s="911"/>
      <c r="AI60" s="911"/>
      <c r="AJ60" s="912"/>
      <c r="AK60" s="777"/>
      <c r="AL60" s="778"/>
      <c r="AM60" s="778"/>
      <c r="AN60" s="778"/>
      <c r="AO60" s="778"/>
      <c r="AP60" s="778"/>
      <c r="AQ60" s="779"/>
      <c r="AR60" s="72"/>
      <c r="AS60" s="72"/>
      <c r="AT60" s="73"/>
      <c r="AU60" s="72"/>
      <c r="AY60" s="109"/>
      <c r="AZ60" s="109"/>
      <c r="BA60" s="109"/>
      <c r="BC60" s="109"/>
      <c r="BD60" s="109"/>
      <c r="BE60" s="109"/>
      <c r="BF60" s="95"/>
      <c r="BG60" s="95"/>
      <c r="BK60" s="95"/>
      <c r="BL60" s="95"/>
      <c r="BM60" s="95"/>
      <c r="BN60" s="107"/>
      <c r="BO60" s="95"/>
      <c r="CC60" s="95"/>
      <c r="CN60" s="110"/>
      <c r="CO60" s="110"/>
      <c r="CP60" s="110"/>
      <c r="CQ60" s="110"/>
      <c r="CR60" s="110"/>
      <c r="CX60" s="110"/>
      <c r="CY60" s="110"/>
      <c r="CZ60" s="110"/>
    </row>
    <row r="61" spans="1:131" s="1" customFormat="1" ht="39" hidden="1" customHeight="1" thickBot="1" x14ac:dyDescent="0.2">
      <c r="A61" s="98"/>
      <c r="B61" s="99"/>
      <c r="C61" s="1064"/>
      <c r="D61" s="1065"/>
      <c r="E61" s="1065"/>
      <c r="F61" s="1065"/>
      <c r="G61" s="1065"/>
      <c r="H61" s="1065"/>
      <c r="I61" s="1065"/>
      <c r="J61" s="1065"/>
      <c r="K61" s="1065"/>
      <c r="L61" s="1017"/>
      <c r="M61" s="1018"/>
      <c r="N61" s="1018"/>
      <c r="O61" s="1018"/>
      <c r="P61" s="1018"/>
      <c r="Q61" s="1018"/>
      <c r="R61" s="1018"/>
      <c r="S61" s="1018"/>
      <c r="T61" s="1018"/>
      <c r="U61" s="1018"/>
      <c r="V61" s="1018"/>
      <c r="W61" s="1018"/>
      <c r="X61" s="1018"/>
      <c r="Y61" s="1018"/>
      <c r="Z61" s="1018"/>
      <c r="AA61" s="1018"/>
      <c r="AB61" s="1018"/>
      <c r="AC61" s="1018"/>
      <c r="AD61" s="1018"/>
      <c r="AE61" s="1019"/>
      <c r="AF61" s="910"/>
      <c r="AG61" s="911"/>
      <c r="AH61" s="911"/>
      <c r="AI61" s="911"/>
      <c r="AJ61" s="912"/>
      <c r="AK61" s="777"/>
      <c r="AL61" s="778"/>
      <c r="AM61" s="778"/>
      <c r="AN61" s="778"/>
      <c r="AO61" s="778"/>
      <c r="AP61" s="778"/>
      <c r="AQ61" s="779"/>
      <c r="AR61" s="72"/>
      <c r="AS61" s="72"/>
      <c r="AT61" s="73"/>
      <c r="AU61" s="72"/>
      <c r="AY61" s="109"/>
      <c r="AZ61" s="109"/>
      <c r="BC61" s="109"/>
      <c r="BD61" s="109"/>
      <c r="BE61" s="109"/>
      <c r="BF61" s="95"/>
      <c r="BG61" s="95"/>
      <c r="BK61" s="95"/>
      <c r="BL61" s="95"/>
      <c r="BM61" s="95"/>
      <c r="BN61" s="107"/>
      <c r="BO61" s="95"/>
      <c r="CC61" s="95"/>
      <c r="CN61" s="110"/>
      <c r="CO61" s="110"/>
      <c r="CP61" s="110"/>
      <c r="CQ61" s="110"/>
      <c r="CR61" s="110"/>
      <c r="CX61" s="110"/>
      <c r="CY61" s="110"/>
      <c r="CZ61" s="110"/>
    </row>
    <row r="62" spans="1:131" s="1" customFormat="1" ht="39" hidden="1" customHeight="1" thickBot="1" x14ac:dyDescent="0.2">
      <c r="A62" s="98"/>
      <c r="B62" s="99"/>
      <c r="C62" s="1064"/>
      <c r="D62" s="1065"/>
      <c r="E62" s="1065"/>
      <c r="F62" s="1065"/>
      <c r="G62" s="1065"/>
      <c r="H62" s="1065"/>
      <c r="I62" s="1065"/>
      <c r="J62" s="1065"/>
      <c r="K62" s="1065"/>
      <c r="L62" s="1017"/>
      <c r="M62" s="1018"/>
      <c r="N62" s="1018"/>
      <c r="O62" s="1018"/>
      <c r="P62" s="1018"/>
      <c r="Q62" s="1018"/>
      <c r="R62" s="1018"/>
      <c r="S62" s="1018"/>
      <c r="T62" s="1018"/>
      <c r="U62" s="1018"/>
      <c r="V62" s="1018"/>
      <c r="W62" s="1018"/>
      <c r="X62" s="1018"/>
      <c r="Y62" s="1018"/>
      <c r="Z62" s="1018"/>
      <c r="AA62" s="1018"/>
      <c r="AB62" s="1018"/>
      <c r="AC62" s="1018"/>
      <c r="AD62" s="1018"/>
      <c r="AE62" s="1019"/>
      <c r="AF62" s="910"/>
      <c r="AG62" s="911"/>
      <c r="AH62" s="911"/>
      <c r="AI62" s="911"/>
      <c r="AJ62" s="912"/>
      <c r="AK62" s="777"/>
      <c r="AL62" s="778"/>
      <c r="AM62" s="778"/>
      <c r="AN62" s="778"/>
      <c r="AO62" s="778"/>
      <c r="AP62" s="778"/>
      <c r="AQ62" s="779"/>
      <c r="AR62" s="72"/>
      <c r="AS62" s="72"/>
      <c r="AT62" s="73"/>
      <c r="AU62" s="72"/>
      <c r="AY62" s="95"/>
      <c r="AZ62" s="95"/>
      <c r="BA62" s="95"/>
      <c r="BB62" s="95"/>
      <c r="BC62" s="95"/>
      <c r="BD62" s="95"/>
      <c r="BE62" s="95"/>
      <c r="BF62" s="95"/>
      <c r="BG62" s="95"/>
      <c r="BK62" s="95"/>
      <c r="BL62" s="95"/>
      <c r="BM62" s="95"/>
      <c r="BN62" s="107"/>
      <c r="BO62" s="95"/>
      <c r="CC62" s="95"/>
      <c r="CN62" s="110"/>
      <c r="CO62" s="110"/>
      <c r="CP62" s="110"/>
      <c r="CQ62" s="110"/>
      <c r="CR62" s="110"/>
      <c r="CX62" s="110"/>
      <c r="CY62" s="110"/>
      <c r="CZ62" s="110"/>
    </row>
    <row r="63" spans="1:131" s="1" customFormat="1" ht="39" hidden="1" customHeight="1" thickBot="1" x14ac:dyDescent="0.2">
      <c r="A63" s="98"/>
      <c r="B63" s="30"/>
      <c r="C63" s="1064"/>
      <c r="D63" s="1065"/>
      <c r="E63" s="1065"/>
      <c r="F63" s="1065"/>
      <c r="G63" s="1065"/>
      <c r="H63" s="1065"/>
      <c r="I63" s="1065"/>
      <c r="J63" s="1065"/>
      <c r="K63" s="1065"/>
      <c r="L63" s="1017"/>
      <c r="M63" s="1018"/>
      <c r="N63" s="1018"/>
      <c r="O63" s="1018"/>
      <c r="P63" s="1018"/>
      <c r="Q63" s="1018"/>
      <c r="R63" s="1018"/>
      <c r="S63" s="1018"/>
      <c r="T63" s="1018"/>
      <c r="U63" s="1018"/>
      <c r="V63" s="1018"/>
      <c r="W63" s="1018"/>
      <c r="X63" s="1018"/>
      <c r="Y63" s="1018"/>
      <c r="Z63" s="1018"/>
      <c r="AA63" s="1018"/>
      <c r="AB63" s="1018"/>
      <c r="AC63" s="1018"/>
      <c r="AD63" s="1018"/>
      <c r="AE63" s="1019"/>
      <c r="AF63" s="910"/>
      <c r="AG63" s="911"/>
      <c r="AH63" s="911"/>
      <c r="AI63" s="911"/>
      <c r="AJ63" s="912"/>
      <c r="AK63" s="777"/>
      <c r="AL63" s="778"/>
      <c r="AM63" s="778"/>
      <c r="AN63" s="778"/>
      <c r="AO63" s="778"/>
      <c r="AP63" s="778"/>
      <c r="AQ63" s="779"/>
      <c r="AR63" s="72"/>
      <c r="AS63" s="72"/>
      <c r="AT63" s="73"/>
      <c r="AU63" s="72"/>
      <c r="AY63" s="95"/>
      <c r="AZ63" s="95"/>
      <c r="BA63" s="95"/>
      <c r="BB63" s="95"/>
      <c r="BC63" s="95"/>
      <c r="BD63" s="95"/>
      <c r="BE63" s="95"/>
      <c r="BF63" s="95"/>
      <c r="BG63" s="95"/>
      <c r="BK63" s="95"/>
      <c r="BL63" s="95"/>
      <c r="BM63" s="95"/>
      <c r="BN63" s="107"/>
      <c r="BO63" s="95"/>
      <c r="CC63" s="95"/>
      <c r="CN63" s="110"/>
      <c r="CO63" s="110"/>
      <c r="CP63" s="110"/>
      <c r="CQ63" s="110"/>
      <c r="CR63" s="110"/>
      <c r="CX63" s="110"/>
      <c r="CY63" s="110"/>
      <c r="CZ63" s="110"/>
    </row>
    <row r="64" spans="1:131" s="1" customFormat="1" ht="39" hidden="1" customHeight="1" thickBot="1" x14ac:dyDescent="0.2">
      <c r="A64" s="98"/>
      <c r="B64" s="99"/>
      <c r="C64" s="1064"/>
      <c r="D64" s="1065"/>
      <c r="E64" s="1065"/>
      <c r="F64" s="1065"/>
      <c r="G64" s="1065"/>
      <c r="H64" s="1065"/>
      <c r="I64" s="1065"/>
      <c r="J64" s="1065"/>
      <c r="K64" s="1065"/>
      <c r="L64" s="1017"/>
      <c r="M64" s="1018"/>
      <c r="N64" s="1018"/>
      <c r="O64" s="1018"/>
      <c r="P64" s="1018"/>
      <c r="Q64" s="1018"/>
      <c r="R64" s="1018"/>
      <c r="S64" s="1018"/>
      <c r="T64" s="1018"/>
      <c r="U64" s="1018"/>
      <c r="V64" s="1018"/>
      <c r="W64" s="1018"/>
      <c r="X64" s="1018"/>
      <c r="Y64" s="1018"/>
      <c r="Z64" s="1018"/>
      <c r="AA64" s="1018"/>
      <c r="AB64" s="1018"/>
      <c r="AC64" s="1018"/>
      <c r="AD64" s="1018"/>
      <c r="AE64" s="1019"/>
      <c r="AF64" s="910"/>
      <c r="AG64" s="911"/>
      <c r="AH64" s="911"/>
      <c r="AI64" s="911"/>
      <c r="AJ64" s="912"/>
      <c r="AK64" s="777"/>
      <c r="AL64" s="778"/>
      <c r="AM64" s="778"/>
      <c r="AN64" s="778"/>
      <c r="AO64" s="778"/>
      <c r="AP64" s="778"/>
      <c r="AQ64" s="779"/>
      <c r="AR64" s="392"/>
      <c r="AS64" s="393"/>
      <c r="AT64" s="393"/>
      <c r="AU64" s="393"/>
      <c r="AV64" s="393"/>
      <c r="AW64" s="393"/>
      <c r="AY64" s="95"/>
      <c r="AZ64" s="95"/>
      <c r="BA64" s="95"/>
      <c r="BB64" s="95"/>
      <c r="BC64" s="95"/>
      <c r="BD64" s="95"/>
      <c r="BE64" s="95"/>
      <c r="BF64" s="95"/>
      <c r="BG64" s="95"/>
      <c r="BH64" s="95"/>
      <c r="BI64" s="95"/>
      <c r="BJ64" s="95"/>
      <c r="BK64" s="95"/>
      <c r="BL64" s="95"/>
      <c r="BM64" s="95"/>
      <c r="BN64" s="66"/>
      <c r="BO64" s="95"/>
      <c r="CC64" s="95"/>
      <c r="CN64" s="110"/>
      <c r="CO64" s="110"/>
      <c r="CP64" s="110"/>
      <c r="CQ64" s="110"/>
      <c r="CR64" s="110"/>
      <c r="CX64" s="110"/>
      <c r="CY64" s="110"/>
      <c r="CZ64" s="110"/>
    </row>
    <row r="65" spans="1:104" s="1" customFormat="1" ht="39" hidden="1" customHeight="1" thickBot="1" x14ac:dyDescent="0.2">
      <c r="A65" s="98"/>
      <c r="B65" s="99"/>
      <c r="C65" s="1064"/>
      <c r="D65" s="1065"/>
      <c r="E65" s="1065"/>
      <c r="F65" s="1065"/>
      <c r="G65" s="1065"/>
      <c r="H65" s="1065"/>
      <c r="I65" s="1065"/>
      <c r="J65" s="1065"/>
      <c r="K65" s="1065"/>
      <c r="L65" s="1017"/>
      <c r="M65" s="1018"/>
      <c r="N65" s="1018"/>
      <c r="O65" s="1018"/>
      <c r="P65" s="1018"/>
      <c r="Q65" s="1018"/>
      <c r="R65" s="1018"/>
      <c r="S65" s="1018"/>
      <c r="T65" s="1018"/>
      <c r="U65" s="1018"/>
      <c r="V65" s="1018"/>
      <c r="W65" s="1018"/>
      <c r="X65" s="1018"/>
      <c r="Y65" s="1018"/>
      <c r="Z65" s="1018"/>
      <c r="AA65" s="1018"/>
      <c r="AB65" s="1018"/>
      <c r="AC65" s="1018"/>
      <c r="AD65" s="1018"/>
      <c r="AE65" s="1019"/>
      <c r="AF65" s="910"/>
      <c r="AG65" s="911"/>
      <c r="AH65" s="911"/>
      <c r="AI65" s="911"/>
      <c r="AJ65" s="912"/>
      <c r="AK65" s="777"/>
      <c r="AL65" s="778"/>
      <c r="AM65" s="778"/>
      <c r="AN65" s="778"/>
      <c r="AO65" s="778"/>
      <c r="AP65" s="778"/>
      <c r="AQ65" s="779"/>
      <c r="AR65" s="392"/>
      <c r="AS65" s="393"/>
      <c r="AT65" s="393"/>
      <c r="AU65" s="393"/>
      <c r="AV65" s="393"/>
      <c r="AW65" s="393"/>
      <c r="AY65" s="95"/>
      <c r="AZ65" s="95"/>
      <c r="BA65" s="95"/>
      <c r="BB65" s="95"/>
      <c r="BC65" s="95"/>
      <c r="BD65" s="95"/>
      <c r="BE65" s="95"/>
      <c r="BF65" s="95"/>
      <c r="BG65" s="95"/>
      <c r="BH65" s="95"/>
      <c r="BI65" s="95"/>
      <c r="BJ65" s="95"/>
      <c r="BK65" s="95"/>
      <c r="BL65" s="95"/>
      <c r="BM65" s="95"/>
      <c r="BN65" s="66"/>
      <c r="BO65" s="95"/>
      <c r="CC65" s="95"/>
      <c r="CN65" s="110"/>
      <c r="CO65" s="110"/>
      <c r="CP65" s="110"/>
      <c r="CQ65" s="110"/>
      <c r="CR65" s="110"/>
      <c r="CX65" s="110"/>
      <c r="CY65" s="110"/>
      <c r="CZ65" s="110"/>
    </row>
    <row r="66" spans="1:104" s="1" customFormat="1" ht="39" customHeight="1" thickBot="1" x14ac:dyDescent="0.2">
      <c r="A66" s="98"/>
      <c r="B66" s="99"/>
      <c r="C66" s="1064"/>
      <c r="D66" s="1065"/>
      <c r="E66" s="1065"/>
      <c r="F66" s="1065"/>
      <c r="G66" s="1065"/>
      <c r="H66" s="1065"/>
      <c r="I66" s="1065"/>
      <c r="J66" s="1065"/>
      <c r="K66" s="1065"/>
      <c r="L66" s="1017"/>
      <c r="M66" s="1018"/>
      <c r="N66" s="1018"/>
      <c r="O66" s="1018"/>
      <c r="P66" s="1018"/>
      <c r="Q66" s="1018"/>
      <c r="R66" s="1018"/>
      <c r="S66" s="1018"/>
      <c r="T66" s="1018"/>
      <c r="U66" s="1018"/>
      <c r="V66" s="1018"/>
      <c r="W66" s="1018"/>
      <c r="X66" s="1018"/>
      <c r="Y66" s="1018"/>
      <c r="Z66" s="1018"/>
      <c r="AA66" s="1018"/>
      <c r="AB66" s="1018"/>
      <c r="AC66" s="1018"/>
      <c r="AD66" s="1018"/>
      <c r="AE66" s="1019"/>
      <c r="AF66" s="1050"/>
      <c r="AG66" s="1051"/>
      <c r="AH66" s="1051"/>
      <c r="AI66" s="1051"/>
      <c r="AJ66" s="1052"/>
      <c r="AK66" s="780"/>
      <c r="AL66" s="781"/>
      <c r="AM66" s="781"/>
      <c r="AN66" s="781"/>
      <c r="AO66" s="781"/>
      <c r="AP66" s="781"/>
      <c r="AQ66" s="782"/>
      <c r="AR66" s="392"/>
      <c r="AS66" s="393"/>
      <c r="AT66" s="393"/>
      <c r="AU66" s="393"/>
      <c r="AV66" s="393"/>
      <c r="AW66" s="393"/>
      <c r="AY66" s="95"/>
      <c r="AZ66" s="95"/>
      <c r="BA66" s="95"/>
      <c r="BB66" s="95"/>
      <c r="BC66" s="95"/>
      <c r="BD66" s="95"/>
      <c r="BE66" s="95"/>
      <c r="BF66" s="95"/>
      <c r="BG66" s="95"/>
      <c r="BH66" s="95"/>
      <c r="BI66" s="95"/>
      <c r="BJ66" s="95"/>
      <c r="BK66" s="95"/>
      <c r="BL66" s="95"/>
      <c r="BM66" s="95"/>
      <c r="BN66" s="66"/>
      <c r="BO66" s="95"/>
      <c r="CN66" s="110"/>
      <c r="CO66" s="110"/>
      <c r="CP66" s="110"/>
      <c r="CQ66" s="110"/>
      <c r="CR66" s="110"/>
      <c r="CX66" s="110"/>
      <c r="CY66" s="110"/>
      <c r="CZ66" s="110"/>
    </row>
    <row r="67" spans="1:104" s="1" customFormat="1" ht="39" customHeight="1" thickBot="1" x14ac:dyDescent="0.2">
      <c r="A67" s="98"/>
      <c r="B67" s="99"/>
      <c r="C67" s="1066"/>
      <c r="D67" s="1067"/>
      <c r="E67" s="1067"/>
      <c r="F67" s="1067"/>
      <c r="G67" s="1067"/>
      <c r="H67" s="1067"/>
      <c r="I67" s="1067"/>
      <c r="J67" s="1067"/>
      <c r="K67" s="1067"/>
      <c r="L67" s="1020"/>
      <c r="M67" s="1021"/>
      <c r="N67" s="1021"/>
      <c r="O67" s="1021"/>
      <c r="P67" s="1021"/>
      <c r="Q67" s="1021"/>
      <c r="R67" s="1021"/>
      <c r="S67" s="1021"/>
      <c r="T67" s="1021"/>
      <c r="U67" s="1021"/>
      <c r="V67" s="1021"/>
      <c r="W67" s="1021"/>
      <c r="X67" s="1021"/>
      <c r="Y67" s="1021"/>
      <c r="Z67" s="1021"/>
      <c r="AA67" s="1021"/>
      <c r="AB67" s="1021"/>
      <c r="AC67" s="1021"/>
      <c r="AD67" s="1021"/>
      <c r="AE67" s="1022"/>
      <c r="AF67" s="149" t="s">
        <v>7110</v>
      </c>
      <c r="AG67" s="882" t="s">
        <v>7123</v>
      </c>
      <c r="AH67" s="883"/>
      <c r="AI67" s="883"/>
      <c r="AJ67" s="884"/>
      <c r="AK67" s="969" t="s">
        <v>7113</v>
      </c>
      <c r="AL67" s="949"/>
      <c r="AM67" s="970"/>
      <c r="AN67" s="948">
        <f>SUM(AN3,AN6,AN9,AN10,AN11,AN12,)</f>
        <v>348779</v>
      </c>
      <c r="AO67" s="949"/>
      <c r="AP67" s="949"/>
      <c r="AQ67" s="950"/>
      <c r="AR67" s="72"/>
      <c r="AS67" s="72"/>
      <c r="AT67" s="368"/>
      <c r="AU67" s="72"/>
      <c r="AY67" s="95"/>
      <c r="AZ67" s="95"/>
      <c r="BA67" s="95"/>
      <c r="BB67" s="95"/>
      <c r="BC67" s="95"/>
      <c r="BD67" s="95"/>
      <c r="BE67" s="95"/>
      <c r="BF67" s="95"/>
      <c r="BG67" s="95"/>
      <c r="BH67" s="95"/>
      <c r="BI67" s="95"/>
      <c r="BJ67" s="95"/>
      <c r="BK67" s="95"/>
      <c r="BL67" s="95"/>
      <c r="BM67" s="95"/>
      <c r="BN67" s="95"/>
      <c r="BO67" s="95"/>
      <c r="CN67" s="110"/>
      <c r="CO67" s="110"/>
      <c r="CP67" s="110"/>
      <c r="CQ67" s="110"/>
      <c r="CR67" s="110"/>
      <c r="CX67" s="110"/>
      <c r="CY67" s="110"/>
      <c r="CZ67" s="110"/>
    </row>
    <row r="68" spans="1:104" ht="30.75" customHeight="1" thickBot="1" x14ac:dyDescent="0.2">
      <c r="A68" s="202"/>
      <c r="B68" s="203"/>
      <c r="C68" s="1047" t="s">
        <v>66</v>
      </c>
      <c r="D68" s="1061" t="s">
        <v>7163</v>
      </c>
      <c r="E68" s="1077" t="s">
        <v>7237</v>
      </c>
      <c r="F68" s="1070" t="s">
        <v>7116</v>
      </c>
      <c r="G68" s="1010" t="s">
        <v>7228</v>
      </c>
      <c r="H68" s="928" t="s">
        <v>7386</v>
      </c>
      <c r="I68" s="932" t="s">
        <v>7222</v>
      </c>
      <c r="J68" s="932" t="s">
        <v>7227</v>
      </c>
      <c r="K68" s="932" t="s">
        <v>7149</v>
      </c>
      <c r="L68" s="941" t="s">
        <v>7364</v>
      </c>
      <c r="M68" s="546"/>
      <c r="N68" s="547" t="s">
        <v>25</v>
      </c>
      <c r="O68" s="548"/>
      <c r="P68" s="549"/>
      <c r="Q68" s="549"/>
      <c r="R68" s="549"/>
      <c r="S68" s="549"/>
      <c r="T68" s="549"/>
      <c r="U68" s="548"/>
      <c r="V68" s="548"/>
      <c r="W68" s="548"/>
      <c r="X68" s="548"/>
      <c r="Y68" s="548"/>
      <c r="Z68" s="548"/>
      <c r="AA68" s="548"/>
      <c r="AB68" s="548"/>
      <c r="AC68" s="549"/>
      <c r="AD68" s="548"/>
      <c r="AE68" s="548"/>
      <c r="AF68" s="885" t="s">
        <v>7119</v>
      </c>
      <c r="AG68" s="947" t="s">
        <v>2293</v>
      </c>
      <c r="AH68" s="947" t="s">
        <v>7107</v>
      </c>
      <c r="AI68" s="932" t="s">
        <v>7102</v>
      </c>
      <c r="AJ68" s="928" t="s">
        <v>42</v>
      </c>
      <c r="AK68" s="928" t="s">
        <v>86</v>
      </c>
      <c r="AL68" s="932" t="s">
        <v>7111</v>
      </c>
      <c r="AM68" s="932" t="s">
        <v>7393</v>
      </c>
      <c r="AN68" s="932" t="s">
        <v>7521</v>
      </c>
      <c r="AO68" s="932" t="s">
        <v>7316</v>
      </c>
      <c r="AP68" s="932" t="s">
        <v>7343</v>
      </c>
      <c r="AQ68" s="966" t="s">
        <v>7231</v>
      </c>
      <c r="AR68" s="848" t="s">
        <v>7160</v>
      </c>
      <c r="AS68" s="848" t="s">
        <v>7160</v>
      </c>
      <c r="AT68" s="848" t="s">
        <v>7151</v>
      </c>
      <c r="AU68" s="848" t="s">
        <v>7321</v>
      </c>
      <c r="AV68" s="848" t="s">
        <v>7191</v>
      </c>
      <c r="AW68" s="848" t="s">
        <v>7322</v>
      </c>
      <c r="AX68" s="848" t="s">
        <v>7323</v>
      </c>
      <c r="AY68" s="848" t="s">
        <v>7324</v>
      </c>
      <c r="AZ68" s="845" t="s">
        <v>7325</v>
      </c>
      <c r="BA68" s="848" t="s">
        <v>7326</v>
      </c>
      <c r="BB68" s="845" t="s">
        <v>7327</v>
      </c>
      <c r="BC68" s="848" t="s">
        <v>7328</v>
      </c>
      <c r="BD68" s="845" t="s">
        <v>7329</v>
      </c>
      <c r="BE68" s="848" t="s">
        <v>7575</v>
      </c>
      <c r="BF68" s="845" t="s">
        <v>7576</v>
      </c>
      <c r="BG68" s="845" t="s">
        <v>7330</v>
      </c>
      <c r="BH68" s="845" t="s">
        <v>7331</v>
      </c>
      <c r="BI68" s="845" t="s">
        <v>7376</v>
      </c>
      <c r="BJ68" s="842" t="s">
        <v>7610</v>
      </c>
      <c r="BK68" s="842" t="s">
        <v>7332</v>
      </c>
      <c r="BL68" s="842" t="s">
        <v>7333</v>
      </c>
      <c r="BM68" s="842" t="s">
        <v>7334</v>
      </c>
      <c r="BN68" s="845" t="s">
        <v>7573</v>
      </c>
      <c r="BO68" s="845" t="s">
        <v>7574</v>
      </c>
      <c r="BP68" s="845" t="s">
        <v>7336</v>
      </c>
      <c r="BQ68" s="845" t="s">
        <v>7337</v>
      </c>
      <c r="BR68" s="845" t="s">
        <v>7338</v>
      </c>
      <c r="BS68" s="845" t="s">
        <v>7339</v>
      </c>
      <c r="BT68" s="842" t="s">
        <v>7335</v>
      </c>
      <c r="BU68" s="842" t="s">
        <v>7380</v>
      </c>
      <c r="BV68" s="863" t="s">
        <v>7340</v>
      </c>
      <c r="BW68" s="845" t="s">
        <v>7511</v>
      </c>
      <c r="BX68" s="845" t="s">
        <v>7510</v>
      </c>
      <c r="BY68" s="845" t="s">
        <v>7146</v>
      </c>
      <c r="BZ68" s="845" t="s">
        <v>7341</v>
      </c>
      <c r="CA68" s="856" t="s">
        <v>7147</v>
      </c>
      <c r="CB68" s="853" t="s">
        <v>7184</v>
      </c>
      <c r="CN68" s="110"/>
      <c r="CO68" s="110"/>
      <c r="CP68" s="110"/>
      <c r="CQ68" s="110"/>
      <c r="CR68" s="110"/>
      <c r="CX68" s="110"/>
      <c r="CY68" s="110"/>
      <c r="CZ68" s="110"/>
    </row>
    <row r="69" spans="1:104" ht="37.5" customHeight="1" thickBot="1" x14ac:dyDescent="0.2">
      <c r="A69" s="202"/>
      <c r="B69" s="203"/>
      <c r="C69" s="1048"/>
      <c r="D69" s="1062"/>
      <c r="E69" s="1078"/>
      <c r="F69" s="1071"/>
      <c r="G69" s="1011"/>
      <c r="H69" s="929"/>
      <c r="I69" s="933"/>
      <c r="J69" s="933"/>
      <c r="K69" s="942"/>
      <c r="L69" s="942"/>
      <c r="M69" s="1037" t="s">
        <v>7155</v>
      </c>
      <c r="N69" s="879" t="s">
        <v>387</v>
      </c>
      <c r="O69" s="878" t="s">
        <v>7120</v>
      </c>
      <c r="P69" s="931"/>
      <c r="Q69" s="931"/>
      <c r="R69" s="931"/>
      <c r="S69" s="931"/>
      <c r="T69" s="931"/>
      <c r="U69" s="550"/>
      <c r="V69" s="550"/>
      <c r="W69" s="551"/>
      <c r="X69" s="552"/>
      <c r="Y69" s="552"/>
      <c r="Z69" s="552"/>
      <c r="AA69" s="552"/>
      <c r="AB69" s="553"/>
      <c r="AC69" s="553"/>
      <c r="AD69" s="554"/>
      <c r="AE69" s="1075" t="s">
        <v>7438</v>
      </c>
      <c r="AF69" s="886"/>
      <c r="AG69" s="942"/>
      <c r="AH69" s="942"/>
      <c r="AI69" s="933"/>
      <c r="AJ69" s="929"/>
      <c r="AK69" s="929"/>
      <c r="AL69" s="933"/>
      <c r="AM69" s="933"/>
      <c r="AN69" s="933"/>
      <c r="AO69" s="933"/>
      <c r="AP69" s="933"/>
      <c r="AQ69" s="967"/>
      <c r="AR69" s="849"/>
      <c r="AS69" s="849"/>
      <c r="AT69" s="849"/>
      <c r="AU69" s="880"/>
      <c r="AV69" s="880"/>
      <c r="AW69" s="880"/>
      <c r="AX69" s="880"/>
      <c r="AY69" s="849"/>
      <c r="AZ69" s="846"/>
      <c r="BA69" s="880"/>
      <c r="BB69" s="846"/>
      <c r="BC69" s="849"/>
      <c r="BD69" s="846"/>
      <c r="BE69" s="849"/>
      <c r="BF69" s="851"/>
      <c r="BG69" s="846"/>
      <c r="BH69" s="846"/>
      <c r="BI69" s="846"/>
      <c r="BJ69" s="843"/>
      <c r="BK69" s="843"/>
      <c r="BL69" s="843"/>
      <c r="BM69" s="843"/>
      <c r="BN69" s="851"/>
      <c r="BO69" s="846"/>
      <c r="BP69" s="846"/>
      <c r="BQ69" s="846"/>
      <c r="BR69" s="846"/>
      <c r="BS69" s="859"/>
      <c r="BT69" s="861"/>
      <c r="BU69" s="843"/>
      <c r="BV69" s="864"/>
      <c r="BW69" s="851"/>
      <c r="BX69" s="846"/>
      <c r="BY69" s="859"/>
      <c r="BZ69" s="859"/>
      <c r="CA69" s="857"/>
      <c r="CB69" s="854"/>
      <c r="CN69" s="110"/>
      <c r="CO69" s="110"/>
      <c r="CP69" s="110"/>
      <c r="CQ69" s="110"/>
      <c r="CR69" s="110"/>
      <c r="CX69" s="110"/>
      <c r="CY69" s="110"/>
      <c r="CZ69" s="110"/>
    </row>
    <row r="70" spans="1:104" ht="22.5" customHeight="1" thickBot="1" x14ac:dyDescent="0.2">
      <c r="A70" s="202"/>
      <c r="B70" s="203"/>
      <c r="C70" s="1048"/>
      <c r="D70" s="1062"/>
      <c r="E70" s="1078"/>
      <c r="F70" s="1071"/>
      <c r="G70" s="1011"/>
      <c r="H70" s="929"/>
      <c r="I70" s="933"/>
      <c r="J70" s="933"/>
      <c r="K70" s="942"/>
      <c r="L70" s="942"/>
      <c r="M70" s="942"/>
      <c r="N70" s="879"/>
      <c r="O70" s="879"/>
      <c r="P70" s="555" t="s">
        <v>7185</v>
      </c>
      <c r="Q70" s="1033" t="s">
        <v>7194</v>
      </c>
      <c r="R70" s="1034"/>
      <c r="S70" s="556"/>
      <c r="T70" s="557"/>
      <c r="U70" s="557" t="s">
        <v>7482</v>
      </c>
      <c r="V70" s="619"/>
      <c r="W70" s="552"/>
      <c r="X70" s="552"/>
      <c r="Y70" s="552"/>
      <c r="Z70" s="552"/>
      <c r="AA70" s="552"/>
      <c r="AB70" s="891" t="s">
        <v>7399</v>
      </c>
      <c r="AC70" s="891"/>
      <c r="AD70" s="801" t="s">
        <v>7622</v>
      </c>
      <c r="AE70" s="1076"/>
      <c r="AF70" s="886"/>
      <c r="AG70" s="942"/>
      <c r="AH70" s="942"/>
      <c r="AI70" s="933"/>
      <c r="AJ70" s="929"/>
      <c r="AK70" s="929"/>
      <c r="AL70" s="933"/>
      <c r="AM70" s="933"/>
      <c r="AN70" s="933"/>
      <c r="AO70" s="933"/>
      <c r="AP70" s="933"/>
      <c r="AQ70" s="967"/>
      <c r="AR70" s="849"/>
      <c r="AS70" s="849"/>
      <c r="AT70" s="849"/>
      <c r="AU70" s="880"/>
      <c r="AV70" s="880"/>
      <c r="AW70" s="880"/>
      <c r="AX70" s="880"/>
      <c r="AY70" s="849"/>
      <c r="AZ70" s="846"/>
      <c r="BA70" s="880"/>
      <c r="BB70" s="846"/>
      <c r="BC70" s="849"/>
      <c r="BD70" s="846"/>
      <c r="BE70" s="849"/>
      <c r="BF70" s="851"/>
      <c r="BG70" s="846"/>
      <c r="BH70" s="846"/>
      <c r="BI70" s="846"/>
      <c r="BJ70" s="843"/>
      <c r="BK70" s="843"/>
      <c r="BL70" s="843"/>
      <c r="BM70" s="843"/>
      <c r="BN70" s="851"/>
      <c r="BO70" s="846"/>
      <c r="BP70" s="846"/>
      <c r="BQ70" s="846"/>
      <c r="BR70" s="846"/>
      <c r="BS70" s="859"/>
      <c r="BT70" s="861"/>
      <c r="BU70" s="843"/>
      <c r="BV70" s="864"/>
      <c r="BW70" s="851"/>
      <c r="BX70" s="846"/>
      <c r="BY70" s="859"/>
      <c r="BZ70" s="859"/>
      <c r="CA70" s="857"/>
      <c r="CB70" s="854"/>
      <c r="CN70" s="110"/>
      <c r="CO70" s="110"/>
      <c r="CP70" s="110"/>
      <c r="CQ70" s="110"/>
      <c r="CR70" s="110"/>
      <c r="CX70" s="110"/>
      <c r="CY70" s="110"/>
      <c r="CZ70" s="110"/>
    </row>
    <row r="71" spans="1:104" ht="114.75" customHeight="1" thickBot="1" x14ac:dyDescent="0.2">
      <c r="A71" s="202"/>
      <c r="B71" s="203"/>
      <c r="C71" s="1049"/>
      <c r="D71" s="1063"/>
      <c r="E71" s="1079"/>
      <c r="F71" s="1072"/>
      <c r="G71" s="1012"/>
      <c r="H71" s="930"/>
      <c r="I71" s="934"/>
      <c r="J71" s="934"/>
      <c r="K71" s="943"/>
      <c r="L71" s="943"/>
      <c r="M71" s="943"/>
      <c r="N71" s="938"/>
      <c r="O71" s="558" t="s">
        <v>7145</v>
      </c>
      <c r="P71" s="559" t="s">
        <v>7478</v>
      </c>
      <c r="Q71" s="560" t="s">
        <v>7662</v>
      </c>
      <c r="R71" s="561" t="s">
        <v>7661</v>
      </c>
      <c r="S71" s="558" t="s">
        <v>7512</v>
      </c>
      <c r="T71" s="558" t="s">
        <v>7513</v>
      </c>
      <c r="U71" s="558" t="s">
        <v>7480</v>
      </c>
      <c r="V71" s="562" t="s">
        <v>7481</v>
      </c>
      <c r="W71" s="563"/>
      <c r="X71" s="564"/>
      <c r="Y71" s="564"/>
      <c r="Z71" s="564"/>
      <c r="AA71" s="564"/>
      <c r="AB71" s="564" t="s">
        <v>7663</v>
      </c>
      <c r="AC71" s="564" t="s">
        <v>7580</v>
      </c>
      <c r="AD71" s="558" t="s">
        <v>7621</v>
      </c>
      <c r="AE71" s="558" t="s">
        <v>7437</v>
      </c>
      <c r="AF71" s="887"/>
      <c r="AG71" s="943"/>
      <c r="AH71" s="943"/>
      <c r="AI71" s="934"/>
      <c r="AJ71" s="930"/>
      <c r="AK71" s="930"/>
      <c r="AL71" s="934"/>
      <c r="AM71" s="934"/>
      <c r="AN71" s="934"/>
      <c r="AO71" s="934"/>
      <c r="AP71" s="934"/>
      <c r="AQ71" s="968"/>
      <c r="AR71" s="850"/>
      <c r="AS71" s="850"/>
      <c r="AT71" s="850"/>
      <c r="AU71" s="881"/>
      <c r="AV71" s="881"/>
      <c r="AW71" s="881"/>
      <c r="AX71" s="881"/>
      <c r="AY71" s="850"/>
      <c r="AZ71" s="847"/>
      <c r="BA71" s="881"/>
      <c r="BB71" s="847"/>
      <c r="BC71" s="850"/>
      <c r="BD71" s="847"/>
      <c r="BE71" s="850"/>
      <c r="BF71" s="852"/>
      <c r="BG71" s="847"/>
      <c r="BH71" s="847"/>
      <c r="BI71" s="847"/>
      <c r="BJ71" s="844"/>
      <c r="BK71" s="844"/>
      <c r="BL71" s="844"/>
      <c r="BM71" s="844"/>
      <c r="BN71" s="852"/>
      <c r="BO71" s="847"/>
      <c r="BP71" s="847"/>
      <c r="BQ71" s="847"/>
      <c r="BR71" s="847"/>
      <c r="BS71" s="860"/>
      <c r="BT71" s="862"/>
      <c r="BU71" s="844"/>
      <c r="BV71" s="865"/>
      <c r="BW71" s="852"/>
      <c r="BX71" s="847"/>
      <c r="BY71" s="860"/>
      <c r="BZ71" s="860"/>
      <c r="CA71" s="858"/>
      <c r="CB71" s="855"/>
      <c r="CN71" s="110"/>
      <c r="CO71" s="110"/>
      <c r="CP71" s="110"/>
      <c r="CQ71" s="110"/>
      <c r="CR71" s="110"/>
      <c r="CX71" s="110"/>
      <c r="CY71" s="110"/>
      <c r="CZ71" s="110"/>
    </row>
    <row r="72" spans="1:104" ht="57.75" customHeight="1" thickBot="1" x14ac:dyDescent="0.2">
      <c r="A72" s="202"/>
      <c r="B72" s="631"/>
      <c r="C72" s="565"/>
      <c r="D72" s="565"/>
      <c r="E72" s="565"/>
      <c r="F72" s="565"/>
      <c r="G72" s="566"/>
      <c r="H72" s="566"/>
      <c r="I72" s="566"/>
      <c r="J72" s="566"/>
      <c r="K72" s="566"/>
      <c r="L72" s="566"/>
      <c r="M72" s="567" t="s">
        <v>7154</v>
      </c>
      <c r="N72" s="568">
        <f>IF(SUM(N73:N481)=SUM(O72,AE72),SUM(N73:N481),"B~Dの合計としてください")</f>
        <v>283645</v>
      </c>
      <c r="O72" s="568">
        <f>SUM(O73:O481)</f>
        <v>279165</v>
      </c>
      <c r="P72" s="568">
        <f>SUM(P73:P481)</f>
        <v>69520</v>
      </c>
      <c r="Q72" s="568">
        <f>SUM(Q73:Q481)</f>
        <v>141400</v>
      </c>
      <c r="R72" s="632">
        <f>SUM(R73:R481)</f>
        <v>5150</v>
      </c>
      <c r="S72" s="632"/>
      <c r="T72" s="632"/>
      <c r="U72" s="632"/>
      <c r="V72" s="632"/>
      <c r="W72" s="569"/>
      <c r="X72" s="569"/>
      <c r="Y72" s="569"/>
      <c r="Z72" s="569"/>
      <c r="AA72" s="569"/>
      <c r="AB72" s="569">
        <f>SUM(AB73:AB481)</f>
        <v>61500</v>
      </c>
      <c r="AC72" s="632">
        <f>SUM(AC73:AC481)</f>
        <v>1595</v>
      </c>
      <c r="AD72" s="632">
        <f>SUM(AD73:AD481)</f>
        <v>0</v>
      </c>
      <c r="AE72" s="632">
        <f>SUM(AE73:AE481)</f>
        <v>4480</v>
      </c>
      <c r="AF72" s="633"/>
      <c r="AG72" s="570"/>
      <c r="AH72" s="570"/>
      <c r="AI72" s="566"/>
      <c r="AJ72" s="566"/>
      <c r="AK72" s="634"/>
      <c r="AL72" s="569"/>
      <c r="AM72" s="569"/>
      <c r="AN72" s="571"/>
      <c r="AO72" s="571"/>
      <c r="AP72" s="571"/>
      <c r="AQ72" s="635"/>
      <c r="AR72" s="104"/>
      <c r="AS72" s="104"/>
      <c r="AT72" s="104"/>
      <c r="AU72" s="104"/>
      <c r="AV72" s="104"/>
      <c r="AW72" s="104"/>
      <c r="AX72" s="104"/>
      <c r="AY72" s="104"/>
      <c r="AZ72" s="104"/>
      <c r="BA72" s="290"/>
      <c r="BB72" s="290"/>
      <c r="BC72" s="290"/>
      <c r="BD72" s="290"/>
      <c r="BE72" s="290"/>
      <c r="BF72" s="104"/>
      <c r="BG72" s="337"/>
      <c r="BH72" s="337"/>
      <c r="BI72" s="337"/>
      <c r="BJ72" s="337"/>
      <c r="BK72" s="104"/>
      <c r="BL72" s="104"/>
      <c r="BM72" s="104"/>
      <c r="BN72" s="104"/>
      <c r="BO72" s="104"/>
      <c r="BP72" s="104"/>
      <c r="BQ72" s="104"/>
      <c r="BR72" s="104"/>
      <c r="CN72" s="110"/>
      <c r="CO72" s="110"/>
      <c r="CP72" s="110"/>
      <c r="CQ72" s="110"/>
      <c r="CR72" s="110"/>
      <c r="CX72" s="110"/>
      <c r="CY72" s="110"/>
      <c r="CZ72" s="110"/>
    </row>
    <row r="73" spans="1:104" ht="189" x14ac:dyDescent="0.15">
      <c r="A73" s="1045" t="s">
        <v>7658</v>
      </c>
      <c r="B73" s="696" t="s">
        <v>7611</v>
      </c>
      <c r="C73" s="541">
        <v>1</v>
      </c>
      <c r="D73" s="209" t="str">
        <f>IF(N73&gt;0,"R5_補正","")</f>
        <v>R5_補正</v>
      </c>
      <c r="E73" s="803" t="str">
        <f>IF(N73&gt;0,IF(P73&gt;0,"推奨事業・低所得","低所得"),"")</f>
        <v>低所得</v>
      </c>
      <c r="F73" s="207" t="str">
        <f>IF(N73&gt;0,"○","")</f>
        <v>○</v>
      </c>
      <c r="G73" s="207" t="str">
        <f>IF('別表１（住民税均等割非課税世帯）'!D9="","",'別表１（住民税均等割非課税世帯）'!D9)</f>
        <v>○</v>
      </c>
      <c r="H73" s="207" t="str">
        <f>IF('別表１（住民税均等割非課税世帯）'!B9="","",'別表１（住民税均等割非課税世帯）'!B9)</f>
        <v>○</v>
      </c>
      <c r="I73" s="208" t="str">
        <f>IF('別表１（住民税均等割非課税世帯）'!A9="","",'別表１（住民税均等割非課税世帯）'!A9)</f>
        <v xml:space="preserve">物価高騰緊急支援給付金【物価高騰対策給付金】 </v>
      </c>
      <c r="J73" s="208" t="str">
        <f>IF(N73&gt;0,"Ⅰ．物価高から国民生活を守る","")</f>
        <v>Ⅰ．物価高から国民生活を守る</v>
      </c>
      <c r="K73" s="208" t="str">
        <f>IF('別表１（住民税均等割非課税世帯）'!F9="","",'別表１（住民税均等割非課税世帯）'!F9)</f>
        <v>○</v>
      </c>
      <c r="L73" s="208" t="str">
        <f>IF(N73&gt;0,"－","")</f>
        <v>－</v>
      </c>
      <c r="M73" s="285"/>
      <c r="N73" s="286">
        <f>O73+AE73</f>
        <v>146550</v>
      </c>
      <c r="O73" s="286">
        <f>P73+Q73+R73+AB73+AC73+AD73</f>
        <v>146550</v>
      </c>
      <c r="P73" s="176">
        <f>'別表１（住民税均等割非課税世帯）'!B45</f>
        <v>0</v>
      </c>
      <c r="Q73" s="176">
        <f>'別表１（住民税均等割非課税世帯）'!C29</f>
        <v>141400</v>
      </c>
      <c r="R73" s="176">
        <f>'別表１（住民税均等割非課税世帯）'!B41</f>
        <v>5150</v>
      </c>
      <c r="S73" s="286"/>
      <c r="T73" s="286"/>
      <c r="U73" s="286"/>
      <c r="V73" s="286"/>
      <c r="W73" s="286"/>
      <c r="X73" s="286"/>
      <c r="Y73" s="286"/>
      <c r="Z73" s="286"/>
      <c r="AA73" s="286"/>
      <c r="AB73" s="286">
        <v>0</v>
      </c>
      <c r="AC73" s="286">
        <v>0</v>
      </c>
      <c r="AD73" s="286">
        <v>0</v>
      </c>
      <c r="AE73" s="286">
        <f>'別表１（住民税均等割非課税世帯）'!B49</f>
        <v>0</v>
      </c>
      <c r="AF73" s="287" t="str">
        <f>IF(N73&gt;0,自動作成!C3,"")</f>
        <v>①物価高が続く中で低所得世帯への支援を行うことで、低所得の方々の生活を維持する。
②低所得世帯への給付金及び事務費
③給付金額　　R５年度分の住民税非課税世帯　2020世帯×70千円　　
事務費　　5150千円
事務費の内容　　[需用費（事務用品等）　役務費（郵送料等）　人件費　その他　として支出]
④R５年度分の住民税非課税世帯　（2020世帯）</v>
      </c>
      <c r="AG73" s="208" t="str">
        <f>IF(N73&gt;0,"－","")</f>
        <v>－</v>
      </c>
      <c r="AH73" s="208" t="str">
        <f>IF(N73&gt;0,"○","")</f>
        <v>○</v>
      </c>
      <c r="AI73" s="209" t="str">
        <f>IF(N73&gt;0,"－","")</f>
        <v>－</v>
      </c>
      <c r="AJ73" s="209" t="str">
        <f>IF('別表１（住民税均等割非課税世帯）'!B11="","",'別表１（住民税均等割非課税世帯）'!B11)</f>
        <v>R6.1</v>
      </c>
      <c r="AK73" s="209" t="str">
        <f>IF('別表１（住民税均等割非課税世帯）'!D11="","",'別表１（住民税均等割非課税世帯）'!D11)</f>
        <v>R6.3</v>
      </c>
      <c r="AL73" s="210" t="str">
        <f>IF('別表１（住民税均等割非課税世帯）'!A57="","",'別表１（住民税均等割非課税世帯）'!A57)</f>
        <v>対象世帯に対して令和5年12月までに支給を開始する</v>
      </c>
      <c r="AM73" s="210" t="str">
        <f>IF('別表１（住民税均等割非課税世帯）'!A63="","",'別表１（住民税均等割非課税世帯）'!A63)</f>
        <v>ホームページ、広報誌等</v>
      </c>
      <c r="AN73" s="177" t="str">
        <f>IF(N73&gt;0,"対象分野に関連しない","")</f>
        <v>対象分野に関連しない</v>
      </c>
      <c r="AO73" s="805"/>
      <c r="AP73" s="806"/>
      <c r="AQ73" s="211" t="str">
        <f>IF('別表１（住民税均等割非課税世帯）'!B12="","",'別表１（住民税均等割非課税世帯）'!B12)</f>
        <v>R5補正（地）</v>
      </c>
      <c r="AR73" s="88"/>
      <c r="AS73" s="77"/>
      <c r="AT73" s="308" t="str">
        <f>IF(F73="","",IF(D73="","error",""))</f>
        <v/>
      </c>
      <c r="AU73" s="312" t="str">
        <f>IF(F73="","",IF(E73="","error",""))</f>
        <v/>
      </c>
      <c r="AV73" s="316" t="str">
        <f>IF(F73="","",IF(G73="","error",""))</f>
        <v/>
      </c>
      <c r="AW73" s="320" t="str">
        <f>IF(F73="","",IF(H73="","error",""))</f>
        <v/>
      </c>
      <c r="AX73" s="320" t="str">
        <f>IF(F73="","",IF(I73="","error",""))</f>
        <v/>
      </c>
      <c r="AY73" s="324" t="str">
        <f>IF(F73="","",IF(J73="","error",""))</f>
        <v/>
      </c>
      <c r="AZ73" s="326" t="str">
        <f>IF(F73="","",IF(K73="","error",""))</f>
        <v/>
      </c>
      <c r="BA73" s="328" t="str">
        <f>IF(F73="","",IF(L73="","error",""))</f>
        <v/>
      </c>
      <c r="BB73" s="328" t="str">
        <f>IF(L73="⑨推奨事業メニュー例よりも更に効果があると判断する地方単独事業",IF(M73="","error",""),"")</f>
        <v/>
      </c>
      <c r="BC73" s="324" t="str">
        <f>IF(L73&lt;&gt;"⑨推奨事業メニュー例よりも更に効果があると判断する地方単独事業",IF(M73&lt;&gt;"","error",""),"")</f>
        <v/>
      </c>
      <c r="BD73" s="330"/>
      <c r="BE73" s="334"/>
      <c r="BF73" s="335"/>
      <c r="BG73" s="336" t="str">
        <f>IF(F73="","",IF(O73&gt;0,"","error"))</f>
        <v/>
      </c>
      <c r="BH73" s="336" t="str">
        <f>IF(F73="","",IF(N73=INT(N73),"","error"))</f>
        <v/>
      </c>
      <c r="BI73" s="336" t="str">
        <f>IF(F73="","",IF(N73&gt;0,"","error"))</f>
        <v/>
      </c>
      <c r="BJ73" s="338"/>
      <c r="BK73" s="335"/>
      <c r="BL73" s="335"/>
      <c r="BM73" s="335"/>
      <c r="BN73" s="340" t="str">
        <f>IF(F73="","",IF(AF73="","error",""))</f>
        <v/>
      </c>
      <c r="BO73" s="340" t="str">
        <f>IF(F73="","",IF(OR(AG73="",AH73="",AI73=""),"error",""))</f>
        <v/>
      </c>
      <c r="BP73" s="340" t="str">
        <f>IF(F73="","",IF(AJ73&gt;0,"","error"))</f>
        <v/>
      </c>
      <c r="BQ73" s="340" t="str">
        <f>IF(F73="","",IF(AK73&gt;0,"","error"))</f>
        <v/>
      </c>
      <c r="BR73" s="576" t="str">
        <f>IF(F73="","",IF(AND(AI73="－",OR(分岐管理シート!AK73&lt;1,分岐管理シート!AK73&gt;12)),"error",IF(AND(AI73="○",分岐管理シート!AK73&lt;1),"error","")))</f>
        <v/>
      </c>
      <c r="BS73" s="340" t="str">
        <f>IF(F73="","",IF(VLOOKUP(AJ73,―!$AD$2:$AE$14,2,FALSE)&lt;=VLOOKUP(AK73,―!$AD$2:$AE$14,2,FALSE),"","error"))</f>
        <v/>
      </c>
      <c r="BT73" s="335"/>
      <c r="BU73" s="335"/>
      <c r="BV73" s="335"/>
      <c r="BW73" s="340" t="str">
        <f>IF(F73="","",IF(AN73="","error",""))</f>
        <v/>
      </c>
      <c r="BX73" s="340" t="str">
        <f>IF(F73="","",IF(OR(AL73="",AM73=""),"error",""))</f>
        <v/>
      </c>
      <c r="BY73" s="340" t="str">
        <f>IF(F73="","",IF(AQ73&lt;&gt;"","","error"))</f>
        <v/>
      </c>
      <c r="BZ73" s="335"/>
      <c r="CA73" s="347" t="str">
        <f>分岐管理シート!BB73</f>
        <v/>
      </c>
      <c r="CB73" s="349" t="str">
        <f>IF(AND(F73="",OR(AO73&lt;&gt;"",AP73&lt;&gt;"")),"error","")</f>
        <v/>
      </c>
    </row>
    <row r="74" spans="1:104" ht="103.5" x14ac:dyDescent="0.15">
      <c r="A74" s="1046"/>
      <c r="B74" s="660" t="s">
        <v>7612</v>
      </c>
      <c r="C74" s="280">
        <v>2</v>
      </c>
      <c r="D74" s="460" t="str">
        <f>IF(N74&gt;0,IF(P74&gt;0,"R5_補正・予備","R5_予備"),"")</f>
        <v>R5_予備</v>
      </c>
      <c r="E74" s="804" t="str">
        <f>IF(N74&gt;0,IF(P74&gt;0,"推奨事業・一体支援","一体支援"),"")</f>
        <v>一体支援</v>
      </c>
      <c r="F74" s="281" t="str">
        <f t="shared" ref="F74:F75" si="1">IF(N74&gt;0,"○","")</f>
        <v>○</v>
      </c>
      <c r="G74" s="282" t="str">
        <f>IF('別表２（住民税均等割のみ課税世帯）'!D9="","",'別表２（住民税均等割のみ課税世帯）'!D9)</f>
        <v>○</v>
      </c>
      <c r="H74" s="282" t="str">
        <f>IF('別表２（住民税均等割のみ課税世帯）'!B9="","",'別表２（住民税均等割のみ課税世帯）'!B9)</f>
        <v>○</v>
      </c>
      <c r="I74" s="640" t="str">
        <f>IF('別表２（住民税均等割のみ課税世帯）'!A9="","",'別表２（住民税均等割のみ課税世帯）'!A9)</f>
        <v>物価高騰緊急支援給付金 【物価高騰対策給付金】</v>
      </c>
      <c r="J74" s="640" t="str">
        <f t="shared" ref="J74:J75" si="2">IF(N74&gt;0,"Ⅰ．物価高から国民生活を守る","")</f>
        <v>Ⅰ．物価高から国民生活を守る</v>
      </c>
      <c r="K74" s="640" t="str">
        <f>IF('別表２（住民税均等割のみ課税世帯）'!F9="","",'別表２（住民税均等割のみ課税世帯）'!F9)</f>
        <v>○</v>
      </c>
      <c r="L74" s="640" t="str">
        <f t="shared" ref="L74:L75" si="3">IF(N74&gt;0,"－","")</f>
        <v>－</v>
      </c>
      <c r="M74" s="638"/>
      <c r="N74" s="397">
        <f t="shared" ref="N74:N77" si="4">O74+AE74</f>
        <v>50225</v>
      </c>
      <c r="O74" s="397">
        <f t="shared" ref="O74:O75" si="5">P74+Q74+R74+AB74+AC74+AD74</f>
        <v>50225</v>
      </c>
      <c r="P74" s="397">
        <f>IF('別表２（住民税均等割のみ課税世帯）'!B39="有り",'別表２（住民税均等割のみ課税世帯）'!B51,0)</f>
        <v>0</v>
      </c>
      <c r="Q74" s="397">
        <v>0</v>
      </c>
      <c r="R74" s="397">
        <v>0</v>
      </c>
      <c r="S74" s="397"/>
      <c r="T74" s="397"/>
      <c r="U74" s="397"/>
      <c r="V74" s="397"/>
      <c r="W74" s="397"/>
      <c r="X74" s="397"/>
      <c r="Y74" s="397"/>
      <c r="Z74" s="397"/>
      <c r="AA74" s="397"/>
      <c r="AB74" s="397">
        <f>'別表２（住民税均等割のみ課税世帯）'!C33</f>
        <v>49000</v>
      </c>
      <c r="AC74" s="397">
        <f>IF('別表２（住民税均等割のみ課税世帯）'!B39="有り",'別表２（住民税均等割のみ課税世帯）'!B47,0)</f>
        <v>1225</v>
      </c>
      <c r="AD74" s="397">
        <v>0</v>
      </c>
      <c r="AE74" s="397">
        <f>IF('別表２（住民税均等割のみ課税世帯）'!B39="有り",'別表２（住民税均等割のみ課税世帯）'!B55,0)</f>
        <v>0</v>
      </c>
      <c r="AF74" s="641" t="s">
        <v>7692</v>
      </c>
      <c r="AG74" s="640" t="str">
        <f t="shared" ref="AG74:AG75" si="6">IF(N74&gt;0,"－","")</f>
        <v>－</v>
      </c>
      <c r="AH74" s="640" t="str">
        <f t="shared" ref="AH74:AH75" si="7">IF(N74&gt;0,"○","")</f>
        <v>○</v>
      </c>
      <c r="AI74" s="642" t="str">
        <f t="shared" ref="AI74:AI75" si="8">IF(N74&gt;0,"－","")</f>
        <v>－</v>
      </c>
      <c r="AJ74" s="642" t="str">
        <f>IF('別表２（住民税均等割のみ課税世帯）'!B11="","",'別表２（住民税均等割のみ課税世帯）'!B11)</f>
        <v>R6.1</v>
      </c>
      <c r="AK74" s="642" t="str">
        <f>IF('別表２（住民税均等割のみ課税世帯）'!D11="","",'別表２（住民税均等割のみ課税世帯）'!D11)</f>
        <v>R6.3</v>
      </c>
      <c r="AL74" s="643" t="str">
        <f>IF('別表２（住民税均等割のみ課税世帯）'!A62="","",'別表２（住民税均等割のみ課税世帯）'!A62)</f>
        <v>対象世帯に対して令和6年1月までに支給を開始する</v>
      </c>
      <c r="AM74" s="643" t="str">
        <f>IF('別表２（住民税均等割のみ課税世帯）'!A68="","",'別表２（住民税均等割のみ課税世帯）'!A68)</f>
        <v>ホームページ、広報誌等</v>
      </c>
      <c r="AN74" s="638" t="str">
        <f t="shared" ref="AN74:AN75" si="9">IF(N74&gt;0,"対象分野に関連しない","")</f>
        <v>対象分野に関連しない</v>
      </c>
      <c r="AO74" s="807"/>
      <c r="AP74" s="808"/>
      <c r="AQ74" s="283" t="str">
        <f>IF('別表２（住民税均等割のみ課税世帯）'!B12="","",'別表２（住民税均等割のみ課税世帯）'!B12)</f>
        <v>R5補正（地）</v>
      </c>
      <c r="AR74" s="89"/>
      <c r="AS74" s="78"/>
      <c r="AT74" s="309" t="str">
        <f t="shared" ref="AT74:AT77" si="10">IF(F74="","",IF(D74="","error",""))</f>
        <v/>
      </c>
      <c r="AU74" s="313" t="str">
        <f t="shared" ref="AU74:AU77" si="11">IF(F74="","",IF(E74="","error",""))</f>
        <v/>
      </c>
      <c r="AV74" s="317" t="str">
        <f t="shared" ref="AV74:AV77" si="12">IF(F74="","",IF(G74="","error",""))</f>
        <v/>
      </c>
      <c r="AW74" s="321" t="str">
        <f t="shared" ref="AW74:AW86" si="13">IF(F74="","",IF(H74="","error",""))</f>
        <v/>
      </c>
      <c r="AX74" s="321" t="str">
        <f t="shared" ref="AX74:AX77" si="14">IF(F74="","",IF(I74="","error",""))</f>
        <v/>
      </c>
      <c r="AY74" s="325" t="str">
        <f t="shared" ref="AY74:AY77" si="15">IF(F74="","",IF(J74="","error",""))</f>
        <v/>
      </c>
      <c r="AZ74" s="327" t="str">
        <f t="shared" ref="AZ74:AZ77" si="16">IF(F74="","",IF(K74="","error",""))</f>
        <v/>
      </c>
      <c r="BA74" s="329" t="str">
        <f t="shared" ref="BA74:BA77" si="17">IF(F74="","",IF(L74="","error",""))</f>
        <v/>
      </c>
      <c r="BB74" s="329" t="str">
        <f t="shared" ref="BB74:BB77" si="18">IF(L74="⑨推奨事業メニュー例よりも更に効果があると判断する地方単独事業",IF(M74="","error",""),"")</f>
        <v/>
      </c>
      <c r="BC74" s="329" t="str">
        <f t="shared" ref="BC74:BC77" si="19">IF(L74&lt;&gt;"⑨推奨事業メニュー例よりも更に効果があると判断する地方単独事業",IF(M74&lt;&gt;"","error",""),"")</f>
        <v/>
      </c>
      <c r="BD74" s="785"/>
      <c r="BE74" s="506"/>
      <c r="BF74" s="333"/>
      <c r="BG74" s="327" t="str">
        <f t="shared" ref="BG74:BG75" si="20">IF(F74="","",IF(O74&gt;0,"","error"))</f>
        <v/>
      </c>
      <c r="BH74" s="327" t="str">
        <f>IF(F74="","",IF(N74=INT(N74),"","error"))</f>
        <v/>
      </c>
      <c r="BI74" s="327" t="str">
        <f>IF(F74="","",IF(N74&gt;0,"","error"))</f>
        <v/>
      </c>
      <c r="BJ74" s="333"/>
      <c r="BK74" s="333"/>
      <c r="BL74" s="339"/>
      <c r="BM74" s="333"/>
      <c r="BN74" s="327" t="str">
        <f>IF(F74="","",IF(AF74="","error",""))</f>
        <v/>
      </c>
      <c r="BO74" s="327" t="str">
        <f>IF(F74="","",IF(OR(AG74="",AH74="",AI74=""),"error",""))</f>
        <v/>
      </c>
      <c r="BP74" s="327" t="str">
        <f>IF(F74="","",IF(AJ74&gt;0,"","error"))</f>
        <v/>
      </c>
      <c r="BQ74" s="327" t="str">
        <f>IF(F74="","",IF(AK74&gt;0,"","error"))</f>
        <v/>
      </c>
      <c r="BR74" s="577" t="str">
        <f>IF(F74="","",IF(AND(AI74="－",OR(分岐管理シート!AK74&lt;1,分岐管理シート!AK74&gt;12)),"error",IF(AND(AI74="○",分岐管理シート!AK74&lt;1),"error","")))</f>
        <v/>
      </c>
      <c r="BS74" s="327" t="str">
        <f>IF(F74="","",IF(VLOOKUP(AJ74,―!$AD$2:$AE$14,2,FALSE)&lt;=VLOOKUP(AK74,―!$AD$2:$AE$14,2,FALSE),"","error"))</f>
        <v/>
      </c>
      <c r="BT74" s="333"/>
      <c r="BU74" s="333"/>
      <c r="BV74" s="333"/>
      <c r="BW74" s="327" t="str">
        <f t="shared" ref="BW74" si="21">IF(F74="","",IF(AN74="","error",""))</f>
        <v/>
      </c>
      <c r="BX74" s="327" t="str">
        <f>IF(F74="","",IF(OR(AL74="",AM74=""),"error",""))</f>
        <v/>
      </c>
      <c r="BY74" s="327" t="str">
        <f t="shared" ref="BY74:BY76" si="22">IF(F74="","",IF(AQ74&lt;&gt;"","","error"))</f>
        <v/>
      </c>
      <c r="BZ74" s="333"/>
      <c r="CA74" s="348" t="str">
        <f>分岐管理シート!BB74</f>
        <v/>
      </c>
      <c r="CB74" s="350" t="str">
        <f>IF(AND(F74="",OR(AF74&lt;&gt;"",AO74&lt;&gt;"",AP74&lt;&gt;"")),"error","")</f>
        <v/>
      </c>
    </row>
    <row r="75" spans="1:104" ht="120.75" x14ac:dyDescent="0.15">
      <c r="A75" s="1046"/>
      <c r="B75" s="660" t="s">
        <v>7582</v>
      </c>
      <c r="C75" s="280">
        <v>3</v>
      </c>
      <c r="D75" s="460" t="str">
        <f>IF(N75&gt;0,IF(P75&gt;0,"R5_補正・予備","R5_予備"),"")</f>
        <v>R5_予備</v>
      </c>
      <c r="E75" s="804" t="str">
        <f>IF(N75&gt;0,IF(P75&gt;0,"推奨事業・一体支援","一体支援"),"")</f>
        <v>一体支援</v>
      </c>
      <c r="F75" s="281" t="str">
        <f t="shared" si="1"/>
        <v>○</v>
      </c>
      <c r="G75" s="282" t="str">
        <f>IF('別表３（こども加算）'!D9="","",'別表３（こども加算）'!D9)</f>
        <v>○</v>
      </c>
      <c r="H75" s="282" t="str">
        <f>IF('別表３（こども加算）'!B9="","",'別表３（こども加算）'!B9)</f>
        <v>○</v>
      </c>
      <c r="I75" s="640" t="str">
        <f>IF('別表３（こども加算）'!A9="","",'別表３（こども加算）'!A9)</f>
        <v>物価高騰緊急支援給付金 【物価高騰対策給付金】</v>
      </c>
      <c r="J75" s="640" t="str">
        <f t="shared" si="2"/>
        <v>Ⅰ．物価高から国民生活を守る</v>
      </c>
      <c r="K75" s="640" t="str">
        <f>IF('別表３（こども加算）'!F9="","",'別表３（こども加算）'!F9)</f>
        <v>○</v>
      </c>
      <c r="L75" s="640" t="str">
        <f t="shared" si="3"/>
        <v>－</v>
      </c>
      <c r="M75" s="638"/>
      <c r="N75" s="397">
        <f t="shared" si="4"/>
        <v>12870</v>
      </c>
      <c r="O75" s="397">
        <f t="shared" si="5"/>
        <v>12870</v>
      </c>
      <c r="P75" s="397">
        <f>IF('別表３（こども加算）'!B37="有り",'別表３（こども加算）'!B51,0)</f>
        <v>0</v>
      </c>
      <c r="Q75" s="397">
        <v>0</v>
      </c>
      <c r="R75" s="397">
        <v>0</v>
      </c>
      <c r="S75" s="397"/>
      <c r="T75" s="397"/>
      <c r="U75" s="397"/>
      <c r="V75" s="397"/>
      <c r="W75" s="397"/>
      <c r="X75" s="397"/>
      <c r="Y75" s="397"/>
      <c r="Z75" s="397"/>
      <c r="AA75" s="397"/>
      <c r="AB75" s="397">
        <f>'別表３（こども加算）'!C29</f>
        <v>12500</v>
      </c>
      <c r="AC75" s="397">
        <f>IF('別表３（こども加算）'!B37="有り",'別表３（こども加算）'!B47,0)</f>
        <v>370</v>
      </c>
      <c r="AD75" s="397">
        <v>0</v>
      </c>
      <c r="AE75" s="397">
        <f>IF('別表３（こども加算）'!B37="有り",'別表３（こども加算）'!B55,0)</f>
        <v>0</v>
      </c>
      <c r="AF75" s="641" t="s">
        <v>7693</v>
      </c>
      <c r="AG75" s="640" t="str">
        <f t="shared" si="6"/>
        <v>－</v>
      </c>
      <c r="AH75" s="640" t="str">
        <f t="shared" si="7"/>
        <v>○</v>
      </c>
      <c r="AI75" s="642" t="str">
        <f t="shared" si="8"/>
        <v>－</v>
      </c>
      <c r="AJ75" s="642" t="str">
        <f>IF('別表３（こども加算）'!B11="","",'別表３（こども加算）'!B11)</f>
        <v>R6.1</v>
      </c>
      <c r="AK75" s="642" t="str">
        <f>IF('別表３（こども加算）'!D11="","",'別表３（こども加算）'!D11)</f>
        <v>R6.3</v>
      </c>
      <c r="AL75" s="643" t="str">
        <f>IF('別表３（こども加算）'!A63="","",'別表３（こども加算）'!A63)</f>
        <v>対象世帯に対して令和6年1月までに支給を開始する</v>
      </c>
      <c r="AM75" s="643" t="str">
        <f>IF('別表３（こども加算）'!A69="","",'別表３（こども加算）'!A69)</f>
        <v>ホームページ、広報誌等</v>
      </c>
      <c r="AN75" s="638" t="str">
        <f t="shared" si="9"/>
        <v>対象分野に関連しない</v>
      </c>
      <c r="AO75" s="807"/>
      <c r="AP75" s="808"/>
      <c r="AQ75" s="283" t="str">
        <f>IF('別表３（こども加算）'!B12="","",'別表３（こども加算）'!B12)</f>
        <v>R5補正（地）</v>
      </c>
      <c r="AR75" s="89"/>
      <c r="AS75" s="78"/>
      <c r="AT75" s="309" t="str">
        <f t="shared" si="10"/>
        <v/>
      </c>
      <c r="AU75" s="313" t="str">
        <f t="shared" si="11"/>
        <v/>
      </c>
      <c r="AV75" s="317" t="str">
        <f t="shared" si="12"/>
        <v/>
      </c>
      <c r="AW75" s="321" t="str">
        <f t="shared" si="13"/>
        <v/>
      </c>
      <c r="AX75" s="321" t="str">
        <f t="shared" si="14"/>
        <v/>
      </c>
      <c r="AY75" s="325" t="str">
        <f t="shared" si="15"/>
        <v/>
      </c>
      <c r="AZ75" s="327" t="str">
        <f t="shared" si="16"/>
        <v/>
      </c>
      <c r="BA75" s="329" t="str">
        <f t="shared" si="17"/>
        <v/>
      </c>
      <c r="BB75" s="329" t="str">
        <f t="shared" si="18"/>
        <v/>
      </c>
      <c r="BC75" s="504" t="str">
        <f t="shared" si="19"/>
        <v/>
      </c>
      <c r="BD75" s="785"/>
      <c r="BE75" s="585"/>
      <c r="BF75" s="333"/>
      <c r="BG75" s="327" t="str">
        <f t="shared" si="20"/>
        <v/>
      </c>
      <c r="BH75" s="327" t="str">
        <f>IF(F75="","",IF(N75=INT(N75),"","error"))</f>
        <v/>
      </c>
      <c r="BI75" s="327" t="str">
        <f>IF(F75="","",IF(N75&gt;0,"","error"))</f>
        <v/>
      </c>
      <c r="BJ75" s="333"/>
      <c r="BK75" s="333"/>
      <c r="BL75" s="339"/>
      <c r="BM75" s="333"/>
      <c r="BN75" s="327" t="str">
        <f>IF(F75="","",IF(AF75="","error",""))</f>
        <v/>
      </c>
      <c r="BO75" s="327" t="str">
        <f>IF(F75="","",IF(OR(AG75="",AH75="",AI75=""),"error",""))</f>
        <v/>
      </c>
      <c r="BP75" s="327" t="str">
        <f>IF(F75="","",IF(AJ75&gt;0,"","error"))</f>
        <v/>
      </c>
      <c r="BQ75" s="327" t="str">
        <f>IF(F75="","",IF(AK75&gt;0,"","error"))</f>
        <v/>
      </c>
      <c r="BR75" s="577" t="str">
        <f>IF(F75="","",IF(AND(AI75="－",OR(分岐管理シート!AK75&lt;1,分岐管理シート!AK75&gt;12)),"error",IF(AND(AI75="○",分岐管理シート!AK75&lt;1),"error","")))</f>
        <v/>
      </c>
      <c r="BS75" s="327" t="str">
        <f>IF(F75="","",IF(VLOOKUP(AJ75,―!$AD$2:$AE$14,2,FALSE)&lt;=VLOOKUP(AK75,―!$AD$2:$AE$14,2,FALSE),"","error"))</f>
        <v/>
      </c>
      <c r="BT75" s="333"/>
      <c r="BU75" s="333"/>
      <c r="BV75" s="333"/>
      <c r="BW75" s="327" t="str">
        <f>IF(F75="","",IF(AN75="","error",""))</f>
        <v/>
      </c>
      <c r="BX75" s="327" t="str">
        <f>IF(F75="","",IF(OR(AL75="",AM75=""),"error",""))</f>
        <v/>
      </c>
      <c r="BY75" s="327" t="str">
        <f t="shared" si="22"/>
        <v/>
      </c>
      <c r="BZ75" s="333"/>
      <c r="CA75" s="348" t="str">
        <f>分岐管理シート!BB75</f>
        <v/>
      </c>
      <c r="CB75" s="350" t="str">
        <f>IF(AND(F75="",OR(AF75&lt;&gt;"",AO75&lt;&gt;"",AP75&lt;&gt;"")),"error","")</f>
        <v/>
      </c>
    </row>
    <row r="76" spans="1:104" ht="56.25" x14ac:dyDescent="0.15">
      <c r="A76" s="1046"/>
      <c r="B76" s="660" t="s">
        <v>7652</v>
      </c>
      <c r="C76" s="280">
        <v>4</v>
      </c>
      <c r="D76" s="572"/>
      <c r="E76" s="636"/>
      <c r="F76" s="573"/>
      <c r="G76" s="574"/>
      <c r="H76" s="574"/>
      <c r="I76" s="637"/>
      <c r="J76" s="637"/>
      <c r="K76" s="637"/>
      <c r="L76" s="637"/>
      <c r="M76" s="638"/>
      <c r="N76" s="397">
        <f t="shared" si="4"/>
        <v>0</v>
      </c>
      <c r="O76" s="397">
        <f>P76+Q76+R76+AB76+AC76+AD76</f>
        <v>0</v>
      </c>
      <c r="P76" s="397">
        <v>0</v>
      </c>
      <c r="Q76" s="397">
        <v>0</v>
      </c>
      <c r="R76" s="397">
        <v>0</v>
      </c>
      <c r="S76" s="397"/>
      <c r="T76" s="397"/>
      <c r="U76" s="645"/>
      <c r="V76" s="397"/>
      <c r="W76" s="397"/>
      <c r="X76" s="397"/>
      <c r="Y76" s="397"/>
      <c r="Z76" s="397"/>
      <c r="AA76" s="397"/>
      <c r="AB76" s="542"/>
      <c r="AC76" s="542"/>
      <c r="AD76" s="397">
        <v>0</v>
      </c>
      <c r="AE76" s="542"/>
      <c r="AF76" s="641"/>
      <c r="AG76" s="637"/>
      <c r="AH76" s="637"/>
      <c r="AI76" s="639"/>
      <c r="AJ76" s="639"/>
      <c r="AK76" s="639"/>
      <c r="AL76" s="646"/>
      <c r="AM76" s="646"/>
      <c r="AN76" s="644"/>
      <c r="AO76" s="807"/>
      <c r="AP76" s="809"/>
      <c r="AQ76" s="543"/>
      <c r="AR76" s="89"/>
      <c r="AS76" s="78"/>
      <c r="AT76" s="309" t="str">
        <f t="shared" si="10"/>
        <v/>
      </c>
      <c r="AU76" s="313" t="str">
        <f>IF(F76="","",IF(E76="","error",""))</f>
        <v/>
      </c>
      <c r="AV76" s="317" t="str">
        <f t="shared" si="12"/>
        <v/>
      </c>
      <c r="AW76" s="321" t="str">
        <f t="shared" si="13"/>
        <v/>
      </c>
      <c r="AX76" s="321" t="str">
        <f t="shared" si="14"/>
        <v/>
      </c>
      <c r="AY76" s="325" t="str">
        <f t="shared" si="15"/>
        <v/>
      </c>
      <c r="AZ76" s="327" t="str">
        <f t="shared" si="16"/>
        <v/>
      </c>
      <c r="BA76" s="329" t="str">
        <f>IF(F76="","",IF(L76="","error",""))</f>
        <v/>
      </c>
      <c r="BB76" s="329" t="str">
        <f t="shared" si="18"/>
        <v/>
      </c>
      <c r="BC76" s="584" t="str">
        <f t="shared" si="19"/>
        <v/>
      </c>
      <c r="BD76" s="797"/>
      <c r="BE76" s="329" t="str">
        <f>IF(F76="","",IF(OR(AB76&gt;0,AC76&gt;0),"","error"))</f>
        <v/>
      </c>
      <c r="BF76" s="333"/>
      <c r="BG76" s="327" t="str">
        <f>IF(F76="","",IF(O76&gt;0,"","error"))</f>
        <v/>
      </c>
      <c r="BH76" s="327" t="str">
        <f>IF(F76="","",IF(N76=INT(N76),"","error"))</f>
        <v/>
      </c>
      <c r="BI76" s="327" t="str">
        <f>IF(F76="","",IF(N76&gt;0,"","error"))</f>
        <v/>
      </c>
      <c r="BJ76" s="333"/>
      <c r="BK76" s="333"/>
      <c r="BL76" s="339"/>
      <c r="BM76" s="333"/>
      <c r="BN76" s="327" t="str">
        <f>IF(F76="","",IF(AF76="","error",""))</f>
        <v/>
      </c>
      <c r="BO76" s="327" t="str">
        <f>IF(F76="","",IF(OR(AG76="",AH76="",AI76=""),"error",""))</f>
        <v/>
      </c>
      <c r="BP76" s="327" t="str">
        <f>IF(F76="","",IF(AJ76&gt;0,"","error"))</f>
        <v/>
      </c>
      <c r="BQ76" s="327" t="str">
        <f>IF(F76="","",IF(AK76&gt;0,"","error"))</f>
        <v/>
      </c>
      <c r="BR76" s="577" t="str">
        <f>IF(F76="","",IF(AND(AI76="－",OR(分岐管理シート!AK76&lt;1,分岐管理シート!AK76&gt;12)),"error",IF(AND(AI76="○",分岐管理シート!AK76&lt;1),"error","")))</f>
        <v/>
      </c>
      <c r="BS76" s="327" t="str">
        <f>IF(F76="","",IF(VLOOKUP(AJ76,―!$AD$2:$AE$14,2,FALSE)&lt;=VLOOKUP(AK76,―!$AD$2:$AE$14,2,FALSE),"","error"))</f>
        <v/>
      </c>
      <c r="BT76" s="333"/>
      <c r="BU76" s="333"/>
      <c r="BV76" s="333"/>
      <c r="BW76" s="327" t="str">
        <f t="shared" ref="BW76:BW77" si="23">IF(F76="","",IF(AN76="","error",""))</f>
        <v/>
      </c>
      <c r="BX76" s="327" t="str">
        <f>IF(F76="","",IF(OR(AL76="",AM76=""),"error",""))</f>
        <v/>
      </c>
      <c r="BY76" s="327" t="str">
        <f t="shared" si="22"/>
        <v/>
      </c>
      <c r="BZ76" s="333"/>
      <c r="CA76" s="348" t="str">
        <f>分岐管理シート!BB76</f>
        <v/>
      </c>
      <c r="CB76" s="350" t="str">
        <f>IF(AND(F76="",OR(D76&lt;&gt;"",E76&lt;&gt;"",G76&lt;&gt;"",H76&lt;&gt;"",I76&lt;&gt;"",J76&lt;&gt;"",K76&lt;&gt;"",L76&lt;&gt;"",M76&lt;&gt;"",AB76&lt;&gt;"",AC76&lt;&gt;"",AE76&lt;&gt;"",AF76&lt;&gt;"",AG76&lt;&gt;"",AH76&lt;&gt;"",AI76&lt;&gt;"",AJ76&lt;&gt;"",AK76&lt;&gt;"",AL76&lt;&gt;"",AM76&lt;&gt;"",AN76&lt;&gt;"",AO76&lt;&gt;"",AP76&lt;&gt;"",AQ76&lt;&gt;"")),"error","")</f>
        <v/>
      </c>
    </row>
    <row r="77" spans="1:104" ht="37.5" x14ac:dyDescent="0.15">
      <c r="A77" s="1046"/>
      <c r="B77" s="660" t="s">
        <v>7581</v>
      </c>
      <c r="C77" s="280">
        <v>5</v>
      </c>
      <c r="D77" s="572"/>
      <c r="E77" s="636"/>
      <c r="F77" s="573"/>
      <c r="G77" s="574"/>
      <c r="H77" s="574"/>
      <c r="I77" s="637"/>
      <c r="J77" s="637"/>
      <c r="K77" s="637"/>
      <c r="L77" s="637"/>
      <c r="M77" s="638"/>
      <c r="N77" s="397">
        <f t="shared" si="4"/>
        <v>0</v>
      </c>
      <c r="O77" s="397">
        <f>P77+Q77+R77+AB77+AC77+AD77</f>
        <v>0</v>
      </c>
      <c r="P77" s="397">
        <v>0</v>
      </c>
      <c r="Q77" s="397">
        <v>0</v>
      </c>
      <c r="R77" s="397">
        <v>0</v>
      </c>
      <c r="S77" s="397"/>
      <c r="T77" s="397"/>
      <c r="U77" s="397"/>
      <c r="V77" s="645"/>
      <c r="W77" s="397"/>
      <c r="X77" s="397"/>
      <c r="Y77" s="397"/>
      <c r="Z77" s="397"/>
      <c r="AA77" s="397"/>
      <c r="AB77" s="542"/>
      <c r="AC77" s="542"/>
      <c r="AD77" s="397">
        <v>0</v>
      </c>
      <c r="AE77" s="542"/>
      <c r="AF77" s="641"/>
      <c r="AG77" s="637"/>
      <c r="AH77" s="637"/>
      <c r="AI77" s="639"/>
      <c r="AJ77" s="639"/>
      <c r="AK77" s="639"/>
      <c r="AL77" s="646"/>
      <c r="AM77" s="646"/>
      <c r="AN77" s="644"/>
      <c r="AO77" s="807"/>
      <c r="AP77" s="809"/>
      <c r="AQ77" s="543"/>
      <c r="AR77" s="89"/>
      <c r="AS77" s="78"/>
      <c r="AT77" s="309" t="str">
        <f t="shared" si="10"/>
        <v/>
      </c>
      <c r="AU77" s="313" t="str">
        <f t="shared" si="11"/>
        <v/>
      </c>
      <c r="AV77" s="317" t="str">
        <f t="shared" si="12"/>
        <v/>
      </c>
      <c r="AW77" s="321" t="str">
        <f t="shared" si="13"/>
        <v/>
      </c>
      <c r="AX77" s="321" t="str">
        <f t="shared" si="14"/>
        <v/>
      </c>
      <c r="AY77" s="325" t="str">
        <f t="shared" si="15"/>
        <v/>
      </c>
      <c r="AZ77" s="327" t="str">
        <f t="shared" si="16"/>
        <v/>
      </c>
      <c r="BA77" s="329" t="str">
        <f t="shared" si="17"/>
        <v/>
      </c>
      <c r="BB77" s="329" t="str">
        <f t="shared" si="18"/>
        <v/>
      </c>
      <c r="BC77" s="329" t="str">
        <f t="shared" si="19"/>
        <v/>
      </c>
      <c r="BD77" s="797"/>
      <c r="BE77" s="329" t="str">
        <f>IF(F77="","",IF(OR(AB77&gt;0,AC77&gt;0),"","error"))</f>
        <v/>
      </c>
      <c r="BF77" s="333"/>
      <c r="BG77" s="327" t="str">
        <f>IF(F77="","",IF(O77&gt;0,"","error"))</f>
        <v/>
      </c>
      <c r="BH77" s="327" t="str">
        <f>IF(F77="","",IF(N77=INT(N77),"","error"))</f>
        <v/>
      </c>
      <c r="BI77" s="327" t="str">
        <f>IF(F77="","",IF(N77&gt;0,"","error"))</f>
        <v/>
      </c>
      <c r="BJ77" s="333"/>
      <c r="BK77" s="333"/>
      <c r="BL77" s="339"/>
      <c r="BM77" s="333"/>
      <c r="BN77" s="327" t="str">
        <f>IF(F77="","",IF(AF77="","error",""))</f>
        <v/>
      </c>
      <c r="BO77" s="327" t="str">
        <f>IF(F77="","",IF(OR(AG77="",AH77="",AI77=""),"error",""))</f>
        <v/>
      </c>
      <c r="BP77" s="327" t="str">
        <f>IF(F77="","",IF(AJ77&gt;0,"","error"))</f>
        <v/>
      </c>
      <c r="BQ77" s="327" t="str">
        <f>IF(F77="","",IF(AK77&gt;0,"","error"))</f>
        <v/>
      </c>
      <c r="BR77" s="579" t="str">
        <f>IF(F77="","",IF(AND(AI77="－",OR(分岐管理シート!AK77&lt;1,分岐管理シート!AK77&gt;12)),"error",IF(AND(AI77="○",分岐管理シート!AK77&lt;1),"error","")))</f>
        <v/>
      </c>
      <c r="BS77" s="327" t="str">
        <f>IF(F77="","",IF(VLOOKUP(AJ77,―!$AD$2:$AE$14,2,FALSE)&lt;=VLOOKUP(AK77,―!$AD$2:$AE$14,2,FALSE),"","error"))</f>
        <v/>
      </c>
      <c r="BT77" s="333"/>
      <c r="BU77" s="333"/>
      <c r="BV77" s="333"/>
      <c r="BW77" s="327" t="str">
        <f t="shared" si="23"/>
        <v/>
      </c>
      <c r="BX77" s="327" t="str">
        <f>IF(F77="","",IF(OR(AL77="",AM77=""),"error",""))</f>
        <v/>
      </c>
      <c r="BY77" s="327" t="str">
        <f>IF(F77="","",IF(AQ77&lt;&gt;"","","error"))</f>
        <v/>
      </c>
      <c r="BZ77" s="333"/>
      <c r="CA77" s="348" t="str">
        <f>分岐管理シート!BB77</f>
        <v/>
      </c>
      <c r="CB77" s="350" t="str">
        <f>IF(AND(F77="",OR(D77&lt;&gt;"",E77&lt;&gt;"",G77&lt;&gt;"",H77&lt;&gt;"",I77&lt;&gt;"",J77&lt;&gt;"",K77&lt;&gt;"",L77&lt;&gt;"",M77&lt;&gt;"",AB77&lt;&gt;"",AC77&lt;&gt;"",AE77&lt;&gt;"",AF77&lt;&gt;"",AG77&lt;&gt;"",AH77&lt;&gt;"",AI77&lt;&gt;"",AJ77&lt;&gt;"",AK77&lt;&gt;"",AL77&lt;&gt;"",AM77&lt;&gt;"",AN77&lt;&gt;"",AO77&lt;&gt;"",AP77&lt;&gt;"",AQ77&lt;&gt;"")),"error","")</f>
        <v/>
      </c>
    </row>
    <row r="78" spans="1:104" ht="21.75" hidden="1" thickBot="1" x14ac:dyDescent="0.2">
      <c r="A78" s="206"/>
      <c r="B78" s="661"/>
      <c r="C78" s="280"/>
      <c r="D78" s="575"/>
      <c r="E78" s="636"/>
      <c r="F78" s="573"/>
      <c r="G78" s="574"/>
      <c r="H78" s="574"/>
      <c r="I78" s="637"/>
      <c r="J78" s="637"/>
      <c r="K78" s="637"/>
      <c r="L78" s="637"/>
      <c r="M78" s="638"/>
      <c r="N78" s="397"/>
      <c r="O78" s="397"/>
      <c r="P78" s="397">
        <v>0</v>
      </c>
      <c r="Q78" s="397"/>
      <c r="R78" s="397"/>
      <c r="S78" s="397"/>
      <c r="T78" s="397"/>
      <c r="U78" s="397"/>
      <c r="V78" s="397"/>
      <c r="W78" s="397"/>
      <c r="X78" s="397"/>
      <c r="Y78" s="397"/>
      <c r="Z78" s="397"/>
      <c r="AA78" s="397"/>
      <c r="AB78" s="397"/>
      <c r="AC78" s="397"/>
      <c r="AD78" s="397"/>
      <c r="AE78" s="542"/>
      <c r="AF78" s="641"/>
      <c r="AG78" s="637"/>
      <c r="AH78" s="637"/>
      <c r="AI78" s="639"/>
      <c r="AJ78" s="639"/>
      <c r="AK78" s="639"/>
      <c r="AL78" s="646"/>
      <c r="AM78" s="646"/>
      <c r="AN78" s="644"/>
      <c r="AO78" s="807"/>
      <c r="AP78" s="809"/>
      <c r="AQ78" s="543"/>
      <c r="AR78" s="89"/>
      <c r="AS78" s="78"/>
      <c r="AT78" s="309"/>
      <c r="AU78" s="313"/>
      <c r="AV78" s="317"/>
      <c r="AW78" s="321" t="str">
        <f t="shared" si="13"/>
        <v/>
      </c>
      <c r="AX78" s="321"/>
      <c r="AY78" s="325"/>
      <c r="AZ78" s="327"/>
      <c r="BA78" s="329"/>
      <c r="BB78" s="329"/>
      <c r="BC78" s="329"/>
      <c r="BD78" s="786"/>
      <c r="BE78" s="329"/>
      <c r="BF78" s="333"/>
      <c r="BG78" s="327"/>
      <c r="BH78" s="327"/>
      <c r="BI78" s="327"/>
      <c r="BJ78" s="333"/>
      <c r="BK78" s="333"/>
      <c r="BL78" s="339"/>
      <c r="BM78" s="333"/>
      <c r="BN78" s="327"/>
      <c r="BO78" s="327"/>
      <c r="BP78" s="327"/>
      <c r="BQ78" s="327"/>
      <c r="BR78" s="336"/>
      <c r="BS78" s="327"/>
      <c r="BT78" s="333"/>
      <c r="BU78" s="333"/>
      <c r="BV78" s="333"/>
      <c r="BW78" s="327"/>
      <c r="BX78" s="327"/>
      <c r="BY78" s="327"/>
      <c r="BZ78" s="333"/>
      <c r="CA78" s="348"/>
      <c r="CB78" s="350"/>
    </row>
    <row r="79" spans="1:104" ht="21.75" hidden="1" thickBot="1" x14ac:dyDescent="0.2">
      <c r="A79" s="206"/>
      <c r="B79" s="659"/>
      <c r="C79" s="280"/>
      <c r="D79" s="575"/>
      <c r="E79" s="636"/>
      <c r="F79" s="573"/>
      <c r="G79" s="574"/>
      <c r="H79" s="574"/>
      <c r="I79" s="637"/>
      <c r="J79" s="637"/>
      <c r="K79" s="637"/>
      <c r="L79" s="637"/>
      <c r="M79" s="638"/>
      <c r="N79" s="397"/>
      <c r="O79" s="397"/>
      <c r="P79" s="397">
        <v>0</v>
      </c>
      <c r="Q79" s="397"/>
      <c r="R79" s="397"/>
      <c r="S79" s="397"/>
      <c r="T79" s="397"/>
      <c r="U79" s="397"/>
      <c r="V79" s="397"/>
      <c r="W79" s="397"/>
      <c r="X79" s="397"/>
      <c r="Y79" s="397"/>
      <c r="Z79" s="397"/>
      <c r="AA79" s="397"/>
      <c r="AB79" s="397"/>
      <c r="AC79" s="397"/>
      <c r="AD79" s="397"/>
      <c r="AE79" s="542"/>
      <c r="AF79" s="641"/>
      <c r="AG79" s="637"/>
      <c r="AH79" s="637"/>
      <c r="AI79" s="639"/>
      <c r="AJ79" s="639"/>
      <c r="AK79" s="639"/>
      <c r="AL79" s="646"/>
      <c r="AM79" s="646"/>
      <c r="AN79" s="644"/>
      <c r="AO79" s="807"/>
      <c r="AP79" s="809"/>
      <c r="AQ79" s="543"/>
      <c r="AR79" s="89"/>
      <c r="AS79" s="78"/>
      <c r="AT79" s="309"/>
      <c r="AU79" s="313"/>
      <c r="AV79" s="317"/>
      <c r="AW79" s="321" t="str">
        <f t="shared" si="13"/>
        <v/>
      </c>
      <c r="AX79" s="321"/>
      <c r="AY79" s="325"/>
      <c r="AZ79" s="327"/>
      <c r="BA79" s="329"/>
      <c r="BB79" s="329"/>
      <c r="BC79" s="329"/>
      <c r="BD79" s="786"/>
      <c r="BE79" s="329"/>
      <c r="BF79" s="333"/>
      <c r="BG79" s="327"/>
      <c r="BH79" s="327"/>
      <c r="BI79" s="327"/>
      <c r="BJ79" s="333"/>
      <c r="BK79" s="333"/>
      <c r="BL79" s="339"/>
      <c r="BM79" s="333"/>
      <c r="BN79" s="327"/>
      <c r="BO79" s="327"/>
      <c r="BP79" s="327"/>
      <c r="BQ79" s="327"/>
      <c r="BR79" s="340"/>
      <c r="BS79" s="327"/>
      <c r="BT79" s="333"/>
      <c r="BU79" s="333"/>
      <c r="BV79" s="333"/>
      <c r="BW79" s="327"/>
      <c r="BX79" s="327"/>
      <c r="BY79" s="327"/>
      <c r="BZ79" s="333"/>
      <c r="CA79" s="348"/>
      <c r="CB79" s="350"/>
    </row>
    <row r="80" spans="1:104" ht="21.75" hidden="1" thickBot="1" x14ac:dyDescent="0.2">
      <c r="A80" s="206"/>
      <c r="B80" s="659"/>
      <c r="C80" s="280"/>
      <c r="D80" s="575"/>
      <c r="E80" s="636"/>
      <c r="F80" s="573"/>
      <c r="G80" s="574"/>
      <c r="H80" s="574"/>
      <c r="I80" s="637"/>
      <c r="J80" s="637"/>
      <c r="K80" s="637"/>
      <c r="L80" s="637"/>
      <c r="M80" s="638"/>
      <c r="N80" s="397"/>
      <c r="O80" s="397"/>
      <c r="P80" s="397">
        <v>0</v>
      </c>
      <c r="Q80" s="397"/>
      <c r="R80" s="397"/>
      <c r="S80" s="397"/>
      <c r="T80" s="397"/>
      <c r="U80" s="397"/>
      <c r="V80" s="397"/>
      <c r="W80" s="397"/>
      <c r="X80" s="397"/>
      <c r="Y80" s="397"/>
      <c r="Z80" s="397"/>
      <c r="AA80" s="397"/>
      <c r="AB80" s="397"/>
      <c r="AC80" s="397"/>
      <c r="AD80" s="397"/>
      <c r="AE80" s="542"/>
      <c r="AF80" s="641"/>
      <c r="AG80" s="637"/>
      <c r="AH80" s="637"/>
      <c r="AI80" s="639"/>
      <c r="AJ80" s="639"/>
      <c r="AK80" s="639"/>
      <c r="AL80" s="646"/>
      <c r="AM80" s="646"/>
      <c r="AN80" s="644"/>
      <c r="AO80" s="807"/>
      <c r="AP80" s="809"/>
      <c r="AQ80" s="543"/>
      <c r="AR80" s="89"/>
      <c r="AS80" s="78"/>
      <c r="AT80" s="309"/>
      <c r="AU80" s="313"/>
      <c r="AV80" s="317"/>
      <c r="AW80" s="321" t="str">
        <f t="shared" si="13"/>
        <v/>
      </c>
      <c r="AX80" s="321"/>
      <c r="AY80" s="325"/>
      <c r="AZ80" s="327"/>
      <c r="BA80" s="329"/>
      <c r="BB80" s="329"/>
      <c r="BC80" s="329"/>
      <c r="BD80" s="786"/>
      <c r="BE80" s="329"/>
      <c r="BF80" s="333"/>
      <c r="BG80" s="327"/>
      <c r="BH80" s="327"/>
      <c r="BI80" s="327"/>
      <c r="BJ80" s="333"/>
      <c r="BK80" s="333"/>
      <c r="BL80" s="339"/>
      <c r="BM80" s="333"/>
      <c r="BN80" s="327"/>
      <c r="BO80" s="327"/>
      <c r="BP80" s="327"/>
      <c r="BQ80" s="327"/>
      <c r="BR80" s="340"/>
      <c r="BS80" s="327"/>
      <c r="BT80" s="333"/>
      <c r="BU80" s="333"/>
      <c r="BV80" s="333"/>
      <c r="BW80" s="327"/>
      <c r="BX80" s="327"/>
      <c r="BY80" s="327"/>
      <c r="BZ80" s="333"/>
      <c r="CA80" s="348"/>
      <c r="CB80" s="350"/>
    </row>
    <row r="81" spans="1:80" ht="21.75" hidden="1" thickBot="1" x14ac:dyDescent="0.2">
      <c r="A81" s="206"/>
      <c r="B81" s="659"/>
      <c r="C81" s="280"/>
      <c r="D81" s="575"/>
      <c r="E81" s="636"/>
      <c r="F81" s="573"/>
      <c r="G81" s="574"/>
      <c r="H81" s="574"/>
      <c r="I81" s="637"/>
      <c r="J81" s="637"/>
      <c r="K81" s="637"/>
      <c r="L81" s="637"/>
      <c r="M81" s="638"/>
      <c r="N81" s="397"/>
      <c r="O81" s="397"/>
      <c r="P81" s="397">
        <v>0</v>
      </c>
      <c r="Q81" s="397"/>
      <c r="R81" s="397"/>
      <c r="S81" s="397"/>
      <c r="T81" s="397"/>
      <c r="U81" s="397"/>
      <c r="V81" s="397"/>
      <c r="W81" s="397"/>
      <c r="X81" s="397"/>
      <c r="Y81" s="397"/>
      <c r="Z81" s="397"/>
      <c r="AA81" s="397"/>
      <c r="AB81" s="397"/>
      <c r="AC81" s="397"/>
      <c r="AD81" s="397"/>
      <c r="AE81" s="542"/>
      <c r="AF81" s="641"/>
      <c r="AG81" s="637"/>
      <c r="AH81" s="637"/>
      <c r="AI81" s="639"/>
      <c r="AJ81" s="639"/>
      <c r="AK81" s="639"/>
      <c r="AL81" s="646"/>
      <c r="AM81" s="646"/>
      <c r="AN81" s="644"/>
      <c r="AO81" s="807"/>
      <c r="AP81" s="809"/>
      <c r="AQ81" s="543"/>
      <c r="AR81" s="89"/>
      <c r="AS81" s="78"/>
      <c r="AT81" s="309"/>
      <c r="AU81" s="313"/>
      <c r="AV81" s="317"/>
      <c r="AW81" s="321" t="str">
        <f t="shared" si="13"/>
        <v/>
      </c>
      <c r="AX81" s="321"/>
      <c r="AY81" s="325"/>
      <c r="AZ81" s="327"/>
      <c r="BA81" s="329"/>
      <c r="BB81" s="329"/>
      <c r="BC81" s="329"/>
      <c r="BD81" s="786"/>
      <c r="BE81" s="329"/>
      <c r="BF81" s="333"/>
      <c r="BG81" s="327"/>
      <c r="BH81" s="327"/>
      <c r="BI81" s="327"/>
      <c r="BJ81" s="333"/>
      <c r="BK81" s="333"/>
      <c r="BL81" s="339"/>
      <c r="BM81" s="333"/>
      <c r="BN81" s="327"/>
      <c r="BO81" s="327"/>
      <c r="BP81" s="327"/>
      <c r="BQ81" s="327"/>
      <c r="BR81" s="340"/>
      <c r="BS81" s="327"/>
      <c r="BT81" s="333"/>
      <c r="BU81" s="333"/>
      <c r="BV81" s="333"/>
      <c r="BW81" s="327"/>
      <c r="BX81" s="327"/>
      <c r="BY81" s="327"/>
      <c r="BZ81" s="333"/>
      <c r="CA81" s="348"/>
      <c r="CB81" s="350"/>
    </row>
    <row r="82" spans="1:80" ht="21.75" hidden="1" thickBot="1" x14ac:dyDescent="0.2">
      <c r="A82" s="206"/>
      <c r="B82" s="659"/>
      <c r="C82" s="280"/>
      <c r="D82" s="575"/>
      <c r="E82" s="636"/>
      <c r="F82" s="573"/>
      <c r="G82" s="574"/>
      <c r="H82" s="574"/>
      <c r="I82" s="637"/>
      <c r="J82" s="637"/>
      <c r="K82" s="637"/>
      <c r="L82" s="637"/>
      <c r="M82" s="638"/>
      <c r="N82" s="397"/>
      <c r="O82" s="397"/>
      <c r="P82" s="397">
        <v>0</v>
      </c>
      <c r="Q82" s="397"/>
      <c r="R82" s="397"/>
      <c r="S82" s="397"/>
      <c r="T82" s="397"/>
      <c r="U82" s="397"/>
      <c r="V82" s="397"/>
      <c r="W82" s="397"/>
      <c r="X82" s="397"/>
      <c r="Y82" s="397"/>
      <c r="Z82" s="397"/>
      <c r="AA82" s="397"/>
      <c r="AB82" s="397"/>
      <c r="AC82" s="397"/>
      <c r="AD82" s="397"/>
      <c r="AE82" s="542"/>
      <c r="AF82" s="641"/>
      <c r="AG82" s="637"/>
      <c r="AH82" s="637"/>
      <c r="AI82" s="639"/>
      <c r="AJ82" s="639"/>
      <c r="AK82" s="639"/>
      <c r="AL82" s="646"/>
      <c r="AM82" s="646"/>
      <c r="AN82" s="644"/>
      <c r="AO82" s="807"/>
      <c r="AP82" s="809"/>
      <c r="AQ82" s="543"/>
      <c r="AR82" s="89"/>
      <c r="AS82" s="78"/>
      <c r="AT82" s="309"/>
      <c r="AU82" s="313"/>
      <c r="AV82" s="317"/>
      <c r="AW82" s="321" t="str">
        <f t="shared" si="13"/>
        <v/>
      </c>
      <c r="AX82" s="321"/>
      <c r="AY82" s="325"/>
      <c r="AZ82" s="327"/>
      <c r="BA82" s="329"/>
      <c r="BB82" s="329"/>
      <c r="BC82" s="329"/>
      <c r="BD82" s="786"/>
      <c r="BE82" s="329"/>
      <c r="BF82" s="333"/>
      <c r="BG82" s="327"/>
      <c r="BH82" s="327"/>
      <c r="BI82" s="327"/>
      <c r="BJ82" s="333"/>
      <c r="BK82" s="333"/>
      <c r="BL82" s="339"/>
      <c r="BM82" s="333"/>
      <c r="BN82" s="327"/>
      <c r="BO82" s="327"/>
      <c r="BP82" s="327"/>
      <c r="BQ82" s="327"/>
      <c r="BR82" s="340"/>
      <c r="BS82" s="327"/>
      <c r="BT82" s="333"/>
      <c r="BU82" s="333"/>
      <c r="BV82" s="333"/>
      <c r="BW82" s="327"/>
      <c r="BX82" s="327"/>
      <c r="BY82" s="327"/>
      <c r="BZ82" s="333"/>
      <c r="CA82" s="348"/>
      <c r="CB82" s="350"/>
    </row>
    <row r="83" spans="1:80" ht="21.75" hidden="1" thickBot="1" x14ac:dyDescent="0.2">
      <c r="A83" s="206"/>
      <c r="B83" s="659"/>
      <c r="C83" s="280"/>
      <c r="D83" s="575"/>
      <c r="E83" s="636"/>
      <c r="F83" s="573"/>
      <c r="G83" s="574"/>
      <c r="H83" s="574"/>
      <c r="I83" s="637"/>
      <c r="J83" s="637"/>
      <c r="K83" s="637"/>
      <c r="L83" s="637"/>
      <c r="M83" s="638"/>
      <c r="N83" s="397"/>
      <c r="O83" s="397"/>
      <c r="P83" s="397">
        <v>0</v>
      </c>
      <c r="Q83" s="397"/>
      <c r="R83" s="397"/>
      <c r="S83" s="397"/>
      <c r="T83" s="397"/>
      <c r="U83" s="397"/>
      <c r="V83" s="397"/>
      <c r="W83" s="397"/>
      <c r="X83" s="397"/>
      <c r="Y83" s="397"/>
      <c r="Z83" s="397"/>
      <c r="AA83" s="397"/>
      <c r="AB83" s="397"/>
      <c r="AC83" s="397"/>
      <c r="AD83" s="397"/>
      <c r="AE83" s="542"/>
      <c r="AF83" s="641"/>
      <c r="AG83" s="637"/>
      <c r="AH83" s="637"/>
      <c r="AI83" s="639"/>
      <c r="AJ83" s="639"/>
      <c r="AK83" s="639"/>
      <c r="AL83" s="646"/>
      <c r="AM83" s="646"/>
      <c r="AN83" s="644"/>
      <c r="AO83" s="807"/>
      <c r="AP83" s="809"/>
      <c r="AQ83" s="543"/>
      <c r="AR83" s="89"/>
      <c r="AS83" s="78"/>
      <c r="AT83" s="309"/>
      <c r="AU83" s="313"/>
      <c r="AV83" s="317"/>
      <c r="AW83" s="321" t="str">
        <f t="shared" si="13"/>
        <v/>
      </c>
      <c r="AX83" s="321"/>
      <c r="AY83" s="325"/>
      <c r="AZ83" s="327"/>
      <c r="BA83" s="329"/>
      <c r="BB83" s="329"/>
      <c r="BC83" s="329"/>
      <c r="BD83" s="786"/>
      <c r="BE83" s="329"/>
      <c r="BF83" s="333"/>
      <c r="BG83" s="327"/>
      <c r="BH83" s="327"/>
      <c r="BI83" s="327"/>
      <c r="BJ83" s="333"/>
      <c r="BK83" s="333"/>
      <c r="BL83" s="339"/>
      <c r="BM83" s="333"/>
      <c r="BN83" s="327"/>
      <c r="BO83" s="327"/>
      <c r="BP83" s="327"/>
      <c r="BQ83" s="327"/>
      <c r="BR83" s="340"/>
      <c r="BS83" s="327"/>
      <c r="BT83" s="333"/>
      <c r="BU83" s="333"/>
      <c r="BV83" s="333"/>
      <c r="BW83" s="327"/>
      <c r="BX83" s="327"/>
      <c r="BY83" s="327"/>
      <c r="BZ83" s="333"/>
      <c r="CA83" s="348"/>
      <c r="CB83" s="350"/>
    </row>
    <row r="84" spans="1:80" ht="21.75" hidden="1" thickBot="1" x14ac:dyDescent="0.2">
      <c r="A84" s="206"/>
      <c r="B84" s="659"/>
      <c r="C84" s="280"/>
      <c r="D84" s="575"/>
      <c r="E84" s="636"/>
      <c r="F84" s="573"/>
      <c r="G84" s="574"/>
      <c r="H84" s="574"/>
      <c r="I84" s="637"/>
      <c r="J84" s="637"/>
      <c r="K84" s="637"/>
      <c r="L84" s="637"/>
      <c r="M84" s="638"/>
      <c r="N84" s="397"/>
      <c r="O84" s="397"/>
      <c r="P84" s="397">
        <v>0</v>
      </c>
      <c r="Q84" s="397"/>
      <c r="R84" s="397"/>
      <c r="S84" s="397"/>
      <c r="T84" s="397"/>
      <c r="U84" s="397"/>
      <c r="V84" s="397"/>
      <c r="W84" s="397"/>
      <c r="X84" s="397"/>
      <c r="Y84" s="397"/>
      <c r="Z84" s="397"/>
      <c r="AA84" s="397"/>
      <c r="AB84" s="397"/>
      <c r="AC84" s="397"/>
      <c r="AD84" s="397"/>
      <c r="AE84" s="542"/>
      <c r="AF84" s="641"/>
      <c r="AG84" s="637"/>
      <c r="AH84" s="637"/>
      <c r="AI84" s="639"/>
      <c r="AJ84" s="639"/>
      <c r="AK84" s="639"/>
      <c r="AL84" s="646"/>
      <c r="AM84" s="646"/>
      <c r="AN84" s="644"/>
      <c r="AO84" s="807"/>
      <c r="AP84" s="809"/>
      <c r="AQ84" s="543"/>
      <c r="AR84" s="89"/>
      <c r="AS84" s="78"/>
      <c r="AT84" s="309"/>
      <c r="AU84" s="313"/>
      <c r="AV84" s="317"/>
      <c r="AW84" s="321" t="str">
        <f t="shared" si="13"/>
        <v/>
      </c>
      <c r="AX84" s="321"/>
      <c r="AY84" s="325"/>
      <c r="AZ84" s="327"/>
      <c r="BA84" s="329"/>
      <c r="BB84" s="329"/>
      <c r="BC84" s="329"/>
      <c r="BD84" s="786"/>
      <c r="BE84" s="329"/>
      <c r="BF84" s="333"/>
      <c r="BG84" s="327"/>
      <c r="BH84" s="327"/>
      <c r="BI84" s="327"/>
      <c r="BJ84" s="333"/>
      <c r="BK84" s="333"/>
      <c r="BL84" s="339"/>
      <c r="BM84" s="333"/>
      <c r="BN84" s="327"/>
      <c r="BO84" s="327"/>
      <c r="BP84" s="327"/>
      <c r="BQ84" s="327"/>
      <c r="BR84" s="340"/>
      <c r="BS84" s="327"/>
      <c r="BT84" s="333"/>
      <c r="BU84" s="333"/>
      <c r="BV84" s="333"/>
      <c r="BW84" s="327"/>
      <c r="BX84" s="327"/>
      <c r="BY84" s="327"/>
      <c r="BZ84" s="333"/>
      <c r="CA84" s="348"/>
      <c r="CB84" s="350"/>
    </row>
    <row r="85" spans="1:80" ht="21.75" hidden="1" thickBot="1" x14ac:dyDescent="0.2">
      <c r="A85" s="206"/>
      <c r="B85" s="659"/>
      <c r="C85" s="280"/>
      <c r="D85" s="575"/>
      <c r="E85" s="636"/>
      <c r="F85" s="573"/>
      <c r="G85" s="574"/>
      <c r="H85" s="574"/>
      <c r="I85" s="637"/>
      <c r="J85" s="637"/>
      <c r="K85" s="637"/>
      <c r="L85" s="637"/>
      <c r="M85" s="638"/>
      <c r="N85" s="397"/>
      <c r="O85" s="397"/>
      <c r="P85" s="397">
        <v>0</v>
      </c>
      <c r="Q85" s="397"/>
      <c r="R85" s="397"/>
      <c r="S85" s="397"/>
      <c r="T85" s="397"/>
      <c r="U85" s="397"/>
      <c r="V85" s="397"/>
      <c r="W85" s="397"/>
      <c r="X85" s="397"/>
      <c r="Y85" s="397"/>
      <c r="Z85" s="397"/>
      <c r="AA85" s="397"/>
      <c r="AB85" s="397"/>
      <c r="AC85" s="397"/>
      <c r="AD85" s="397"/>
      <c r="AE85" s="542"/>
      <c r="AF85" s="641"/>
      <c r="AG85" s="637"/>
      <c r="AH85" s="637"/>
      <c r="AI85" s="639"/>
      <c r="AJ85" s="639"/>
      <c r="AK85" s="639"/>
      <c r="AL85" s="646"/>
      <c r="AM85" s="646"/>
      <c r="AN85" s="644"/>
      <c r="AO85" s="807"/>
      <c r="AP85" s="809"/>
      <c r="AQ85" s="543"/>
      <c r="AR85" s="89"/>
      <c r="AS85" s="78"/>
      <c r="AT85" s="309"/>
      <c r="AU85" s="313"/>
      <c r="AV85" s="317"/>
      <c r="AW85" s="321" t="str">
        <f t="shared" si="13"/>
        <v/>
      </c>
      <c r="AX85" s="321"/>
      <c r="AY85" s="325"/>
      <c r="AZ85" s="327"/>
      <c r="BA85" s="329"/>
      <c r="BB85" s="329"/>
      <c r="BC85" s="329"/>
      <c r="BD85" s="786"/>
      <c r="BE85" s="329"/>
      <c r="BF85" s="333"/>
      <c r="BG85" s="327"/>
      <c r="BH85" s="327"/>
      <c r="BI85" s="327"/>
      <c r="BJ85" s="333"/>
      <c r="BK85" s="333"/>
      <c r="BL85" s="339"/>
      <c r="BM85" s="333"/>
      <c r="BN85" s="327"/>
      <c r="BO85" s="327"/>
      <c r="BP85" s="327"/>
      <c r="BQ85" s="327"/>
      <c r="BR85" s="340"/>
      <c r="BS85" s="327"/>
      <c r="BT85" s="333"/>
      <c r="BU85" s="333"/>
      <c r="BV85" s="333"/>
      <c r="BW85" s="327"/>
      <c r="BX85" s="327"/>
      <c r="BY85" s="327"/>
      <c r="BZ85" s="333"/>
      <c r="CA85" s="348"/>
      <c r="CB85" s="350"/>
    </row>
    <row r="86" spans="1:80" ht="21" hidden="1" x14ac:dyDescent="0.15">
      <c r="A86" s="206"/>
      <c r="B86" s="659"/>
      <c r="C86" s="280"/>
      <c r="D86" s="575"/>
      <c r="E86" s="636"/>
      <c r="F86" s="573"/>
      <c r="G86" s="574"/>
      <c r="H86" s="574"/>
      <c r="I86" s="637"/>
      <c r="J86" s="637"/>
      <c r="K86" s="637"/>
      <c r="L86" s="637"/>
      <c r="M86" s="638"/>
      <c r="N86" s="397"/>
      <c r="O86" s="397"/>
      <c r="P86" s="397">
        <v>0</v>
      </c>
      <c r="Q86" s="397"/>
      <c r="R86" s="397"/>
      <c r="S86" s="397"/>
      <c r="T86" s="397"/>
      <c r="U86" s="397"/>
      <c r="V86" s="397"/>
      <c r="W86" s="397"/>
      <c r="X86" s="397"/>
      <c r="Y86" s="397"/>
      <c r="Z86" s="397"/>
      <c r="AA86" s="397"/>
      <c r="AB86" s="397"/>
      <c r="AC86" s="397"/>
      <c r="AD86" s="397"/>
      <c r="AE86" s="542"/>
      <c r="AF86" s="641"/>
      <c r="AG86" s="637"/>
      <c r="AH86" s="637"/>
      <c r="AI86" s="639"/>
      <c r="AJ86" s="639"/>
      <c r="AK86" s="639"/>
      <c r="AL86" s="646"/>
      <c r="AM86" s="646"/>
      <c r="AN86" s="644"/>
      <c r="AO86" s="807"/>
      <c r="AP86" s="809"/>
      <c r="AQ86" s="543"/>
      <c r="AR86" s="89"/>
      <c r="AS86" s="78"/>
      <c r="AT86" s="309"/>
      <c r="AU86" s="313"/>
      <c r="AV86" s="317"/>
      <c r="AW86" s="321" t="str">
        <f t="shared" si="13"/>
        <v/>
      </c>
      <c r="AX86" s="321"/>
      <c r="AY86" s="325"/>
      <c r="AZ86" s="327"/>
      <c r="BA86" s="329"/>
      <c r="BB86" s="329"/>
      <c r="BC86" s="329"/>
      <c r="BD86" s="786"/>
      <c r="BE86" s="329"/>
      <c r="BF86" s="333"/>
      <c r="BG86" s="327"/>
      <c r="BH86" s="327"/>
      <c r="BI86" s="327"/>
      <c r="BJ86" s="333"/>
      <c r="BK86" s="333"/>
      <c r="BL86" s="339"/>
      <c r="BM86" s="333"/>
      <c r="BN86" s="327"/>
      <c r="BO86" s="327"/>
      <c r="BP86" s="327"/>
      <c r="BQ86" s="327"/>
      <c r="BR86" s="576"/>
      <c r="BS86" s="327"/>
      <c r="BT86" s="333"/>
      <c r="BU86" s="333"/>
      <c r="BV86" s="333"/>
      <c r="BW86" s="327"/>
      <c r="BX86" s="327"/>
      <c r="BY86" s="327"/>
      <c r="BZ86" s="333"/>
      <c r="CA86" s="348"/>
      <c r="CB86" s="350"/>
    </row>
    <row r="87" spans="1:80" ht="37.5" x14ac:dyDescent="0.15">
      <c r="A87" s="923" t="s">
        <v>7657</v>
      </c>
      <c r="B87" s="662" t="s">
        <v>7620</v>
      </c>
      <c r="C87" s="280">
        <v>6</v>
      </c>
      <c r="D87" s="572"/>
      <c r="E87" s="636"/>
      <c r="F87" s="573"/>
      <c r="G87" s="574"/>
      <c r="H87" s="574"/>
      <c r="I87" s="637"/>
      <c r="J87" s="637"/>
      <c r="K87" s="637"/>
      <c r="L87" s="637"/>
      <c r="M87" s="638"/>
      <c r="N87" s="397">
        <f>O87+AE87</f>
        <v>0</v>
      </c>
      <c r="O87" s="397">
        <f>P87+Q87+R87+AB87+AC87+AD87</f>
        <v>0</v>
      </c>
      <c r="P87" s="397">
        <v>0</v>
      </c>
      <c r="Q87" s="397">
        <v>0</v>
      </c>
      <c r="R87" s="397">
        <v>0</v>
      </c>
      <c r="S87" s="397"/>
      <c r="T87" s="397"/>
      <c r="U87" s="397"/>
      <c r="V87" s="397"/>
      <c r="W87" s="397"/>
      <c r="X87" s="397"/>
      <c r="Y87" s="397"/>
      <c r="Z87" s="397"/>
      <c r="AA87" s="397"/>
      <c r="AB87" s="397">
        <v>0</v>
      </c>
      <c r="AC87" s="397">
        <v>0</v>
      </c>
      <c r="AD87" s="542"/>
      <c r="AE87" s="542"/>
      <c r="AF87" s="641"/>
      <c r="AG87" s="637"/>
      <c r="AH87" s="637"/>
      <c r="AI87" s="639"/>
      <c r="AJ87" s="639"/>
      <c r="AK87" s="639"/>
      <c r="AL87" s="646"/>
      <c r="AM87" s="646"/>
      <c r="AN87" s="644"/>
      <c r="AO87" s="807"/>
      <c r="AP87" s="809"/>
      <c r="AQ87" s="543"/>
      <c r="AR87" s="89"/>
      <c r="AS87" s="78"/>
      <c r="AT87" s="309" t="str">
        <f t="shared" ref="AT87:AT150" si="24">IF(F87="","",IF(D87="","error",""))</f>
        <v/>
      </c>
      <c r="AU87" s="313" t="str">
        <f t="shared" ref="AU87:AU150" si="25">IF(F87="","",IF(E87="","error",""))</f>
        <v/>
      </c>
      <c r="AV87" s="317" t="str">
        <f t="shared" ref="AV87:AV150" si="26">IF(F87="","",IF(G87="","error",""))</f>
        <v/>
      </c>
      <c r="AW87" s="321" t="str">
        <f t="shared" ref="AW87:AW150" si="27">IF(F87="","",IF(H87="","error",""))</f>
        <v/>
      </c>
      <c r="AX87" s="321" t="str">
        <f t="shared" ref="AX87:AX150" si="28">IF(F87="","",IF(I87="","error",""))</f>
        <v/>
      </c>
      <c r="AY87" s="325" t="str">
        <f t="shared" ref="AY87:AY90" si="29">IF(F87="","",IF(J87="","error",""))</f>
        <v/>
      </c>
      <c r="AZ87" s="327" t="str">
        <f t="shared" ref="AZ87:AZ150" si="30">IF(F87="","",IF(K87="","error",""))</f>
        <v/>
      </c>
      <c r="BA87" s="329" t="str">
        <f t="shared" ref="BA87:BA150" si="31">IF(F87="","",IF(L87="","error",""))</f>
        <v/>
      </c>
      <c r="BB87" s="329" t="str">
        <f t="shared" ref="BB87:BB150" si="32">IF(L87="⑨推奨事業メニュー例よりも更に効果があると判断する地方単独事業",IF(M87="","error",""),"")</f>
        <v/>
      </c>
      <c r="BC87" s="329" t="str">
        <f t="shared" ref="BC87:BC90" si="33">IF(L87&lt;&gt;"⑨推奨事業メニュー例よりも更に効果があると判断する地方単独事業",IF(M87&lt;&gt;"","error",""),"")</f>
        <v/>
      </c>
      <c r="BD87" s="798"/>
      <c r="BE87" s="329" t="str">
        <f>IF(F87="","",IF(AD87&gt;0,"","error"))</f>
        <v/>
      </c>
      <c r="BF87" s="333"/>
      <c r="BG87" s="327" t="str">
        <f t="shared" ref="BG87:BG150" si="34">IF(F87="","",IF(O87&gt;0,"","error"))</f>
        <v/>
      </c>
      <c r="BH87" s="327" t="str">
        <f>IF(F87="","",IF(N87=INT(N87),"","error"))</f>
        <v/>
      </c>
      <c r="BI87" s="327" t="str">
        <f t="shared" ref="BI87:BI150" si="35">IF(F87="","",IF(N87&gt;0,"","error"))</f>
        <v/>
      </c>
      <c r="BJ87" s="333"/>
      <c r="BK87" s="333"/>
      <c r="BL87" s="339"/>
      <c r="BM87" s="333"/>
      <c r="BN87" s="327" t="str">
        <f t="shared" ref="BN87:BN89" si="36">IF(F87="","",IF(AF87="","error",""))</f>
        <v/>
      </c>
      <c r="BO87" s="327" t="str">
        <f>IF(F87="","",IF(OR(AG87="",AH87="",AI87=""),"error",""))</f>
        <v/>
      </c>
      <c r="BP87" s="327" t="str">
        <f>IF(F87="","",IF(AJ87&gt;0,"","error"))</f>
        <v/>
      </c>
      <c r="BQ87" s="327" t="str">
        <f>IF(F87="","",IF(AK87&gt;0,"","error"))</f>
        <v/>
      </c>
      <c r="BR87" s="579" t="str">
        <f>IF(F87="","",IF(AND(AI87="－",OR(分岐管理シート!AK87&lt;1,分岐管理シート!AK87&gt;12)),"error",IF(AND(AI87="○",分岐管理シート!AK87&lt;1),"error","")))</f>
        <v/>
      </c>
      <c r="BS87" s="327" t="str">
        <f>IF(F87="","",IF(VLOOKUP(AJ87,―!$AD$2:$AE$14,2,FALSE)&lt;=VLOOKUP(AK87,―!$AD$2:$AE$14,2,FALSE),"","error"))</f>
        <v/>
      </c>
      <c r="BT87" s="333"/>
      <c r="BU87" s="333"/>
      <c r="BV87" s="333"/>
      <c r="BW87" s="327" t="str">
        <f>IF(F87="","",IF(AN87="","error",""))</f>
        <v/>
      </c>
      <c r="BX87" s="327" t="str">
        <f>IF(F87="","",IF(OR(AL87="",AM87=""),"error",""))</f>
        <v/>
      </c>
      <c r="BY87" s="327" t="str">
        <f>IF(F87="","",IF(AQ87&lt;&gt;"","","error"))</f>
        <v/>
      </c>
      <c r="BZ87" s="333"/>
      <c r="CA87" s="348" t="str">
        <f>分岐管理シート!BB87</f>
        <v/>
      </c>
      <c r="CB87" s="350" t="str">
        <f>IF(AND(F87="",OR(D87&lt;&gt;"",E87&lt;&gt;"",G87&lt;&gt;"",H87&lt;&gt;"",I87&lt;&gt;"",J87&lt;&gt;"",K87&lt;&gt;"",L87&lt;&gt;"",M87&lt;&gt;"",AD87&lt;&gt;"",AE87&lt;&gt;"",AF87&lt;&gt;"",AG87&lt;&gt;"",AH87&lt;&gt;"",AI87&lt;&gt;"",AJ87&lt;&gt;"",AK87&lt;&gt;"",AL87&lt;&gt;"",AM87&lt;&gt;"",AN87&lt;&gt;"",AO87&lt;&gt;"",AP87&lt;&gt;"",AQ87&lt;&gt;"")),"error","")</f>
        <v/>
      </c>
    </row>
    <row r="88" spans="1:80" ht="56.25" x14ac:dyDescent="0.15">
      <c r="A88" s="923"/>
      <c r="B88" s="697" t="s">
        <v>7613</v>
      </c>
      <c r="C88" s="665">
        <v>7</v>
      </c>
      <c r="D88" s="666"/>
      <c r="E88" s="802"/>
      <c r="F88" s="667"/>
      <c r="G88" s="668"/>
      <c r="H88" s="668"/>
      <c r="I88" s="669"/>
      <c r="J88" s="669"/>
      <c r="K88" s="669"/>
      <c r="L88" s="669"/>
      <c r="M88" s="670"/>
      <c r="N88" s="671">
        <f t="shared" ref="N88:N151" si="37">O88+AE88</f>
        <v>0</v>
      </c>
      <c r="O88" s="671">
        <f>P88+Q88+R88+AB88+AC88+AD88</f>
        <v>0</v>
      </c>
      <c r="P88" s="672"/>
      <c r="Q88" s="672"/>
      <c r="R88" s="672"/>
      <c r="S88" s="671"/>
      <c r="T88" s="671"/>
      <c r="U88" s="671"/>
      <c r="V88" s="671"/>
      <c r="W88" s="671"/>
      <c r="X88" s="671"/>
      <c r="Y88" s="671"/>
      <c r="Z88" s="671"/>
      <c r="AA88" s="671"/>
      <c r="AB88" s="671">
        <v>0</v>
      </c>
      <c r="AC88" s="671">
        <v>0</v>
      </c>
      <c r="AD88" s="671">
        <v>0</v>
      </c>
      <c r="AE88" s="671">
        <v>0</v>
      </c>
      <c r="AF88" s="673"/>
      <c r="AG88" s="669"/>
      <c r="AH88" s="669"/>
      <c r="AI88" s="674"/>
      <c r="AJ88" s="674"/>
      <c r="AK88" s="674"/>
      <c r="AL88" s="675"/>
      <c r="AM88" s="675"/>
      <c r="AN88" s="676"/>
      <c r="AO88" s="810"/>
      <c r="AP88" s="811"/>
      <c r="AQ88" s="677"/>
      <c r="AR88" s="89"/>
      <c r="AS88" s="78"/>
      <c r="AT88" s="309" t="str">
        <f t="shared" si="24"/>
        <v/>
      </c>
      <c r="AU88" s="313" t="str">
        <f t="shared" si="25"/>
        <v/>
      </c>
      <c r="AV88" s="317" t="str">
        <f t="shared" si="26"/>
        <v/>
      </c>
      <c r="AW88" s="321" t="str">
        <f t="shared" si="27"/>
        <v/>
      </c>
      <c r="AX88" s="321" t="str">
        <f t="shared" si="28"/>
        <v/>
      </c>
      <c r="AY88" s="325" t="str">
        <f t="shared" si="29"/>
        <v/>
      </c>
      <c r="AZ88" s="327" t="str">
        <f t="shared" si="30"/>
        <v/>
      </c>
      <c r="BA88" s="329" t="str">
        <f t="shared" si="31"/>
        <v/>
      </c>
      <c r="BB88" s="329" t="str">
        <f t="shared" si="32"/>
        <v/>
      </c>
      <c r="BC88" s="329" t="str">
        <f t="shared" si="33"/>
        <v/>
      </c>
      <c r="BD88" s="799" t="str">
        <f>IF(F88="","",IF(OR(AND(E88="推奨事業",OR(Q88&gt;0,R88&gt;0)),AND(E88="低所得",P88&gt;0),AND(E88="推奨事業・低所得",OR(P88&lt;=0,AND(Q88&lt;=0,R88&lt;=0)))),"error",""))</f>
        <v/>
      </c>
      <c r="BE88" s="332"/>
      <c r="BF88" s="333"/>
      <c r="BG88" s="327" t="str">
        <f>IF(F88="","",IF(O88&gt;0,"","error"))</f>
        <v/>
      </c>
      <c r="BH88" s="327" t="str">
        <f>IF(F88="","",IF(N88=INT(N88),"","error"))</f>
        <v/>
      </c>
      <c r="BI88" s="327" t="str">
        <f>IF(F88="","",IF(N88&gt;0,"","error"))</f>
        <v/>
      </c>
      <c r="BJ88" s="333"/>
      <c r="BK88" s="333"/>
      <c r="BL88" s="339"/>
      <c r="BM88" s="333"/>
      <c r="BN88" s="327" t="str">
        <f>IF(F88="","",IF(AF88="","error",""))</f>
        <v/>
      </c>
      <c r="BO88" s="327" t="str">
        <f>IF(F88="","",IF(OR(AG88="",AH88="",AI88=""),"error",""))</f>
        <v/>
      </c>
      <c r="BP88" s="327" t="str">
        <f>IF(F88="","",IF(AJ88&gt;0,"","error"))</f>
        <v/>
      </c>
      <c r="BQ88" s="327" t="str">
        <f>IF(F88="","",IF(AK88&gt;0,"","error"))</f>
        <v/>
      </c>
      <c r="BR88" s="578" t="str">
        <f>IF(F88="","",IF(AND(AI88="－",OR(分岐管理シート!AK88&lt;1,分岐管理シート!AK88&gt;12)),"error",IF(AND(AI88="○",分岐管理シート!AK88&lt;1),"error","")))</f>
        <v/>
      </c>
      <c r="BS88" s="327" t="str">
        <f>IF(F88="","",IF(VLOOKUP(AJ88,―!$AD$2:$AE$14,2,FALSE)&lt;=VLOOKUP(AK88,―!$AD$2:$AE$14,2,FALSE),"","error"))</f>
        <v/>
      </c>
      <c r="BT88" s="333"/>
      <c r="BU88" s="333"/>
      <c r="BV88" s="333"/>
      <c r="BW88" s="327" t="str">
        <f>IF(F88="","",IF(AN88="","error",""))</f>
        <v/>
      </c>
      <c r="BX88" s="327" t="str">
        <f>IF(F88="","",IF(OR(AL88="",AM88=""),"error",""))</f>
        <v/>
      </c>
      <c r="BY88" s="327" t="str">
        <f>IF(F88="","",IF(AQ88&lt;&gt;"","","error"))</f>
        <v/>
      </c>
      <c r="BZ88" s="333"/>
      <c r="CA88" s="348" t="str">
        <f>分岐管理シート!BB88</f>
        <v/>
      </c>
      <c r="CB88" s="350" t="str">
        <f>IF(AND(F88="",OR(D88&lt;&gt;"",E88&lt;&gt;"",G88&lt;&gt;"",H88&lt;&gt;"",I88&lt;&gt;"",J88&lt;&gt;"",K88&lt;&gt;"",L88&lt;&gt;"",M88&lt;&gt;"",P88&lt;&gt;"",Q88&lt;&gt;"",R88&lt;&gt;"",AF88&lt;&gt;"",AG88&lt;&gt;"",AH88&lt;&gt;"",AI88&lt;&gt;"",AJ88&lt;&gt;"",AK88&lt;&gt;"",AL88&lt;&gt;"",AM88&lt;&gt;"",AN88&lt;&gt;"",AO88&lt;&gt;"",AP88&lt;&gt;"",AQ88&lt;&gt;"")),"error","")</f>
        <v/>
      </c>
    </row>
    <row r="89" spans="1:80" ht="57" thickBot="1" x14ac:dyDescent="0.2">
      <c r="A89" s="924"/>
      <c r="B89" s="800" t="s">
        <v>7660</v>
      </c>
      <c r="C89" s="647">
        <v>8</v>
      </c>
      <c r="D89" s="648"/>
      <c r="E89" s="649"/>
      <c r="F89" s="650"/>
      <c r="G89" s="651"/>
      <c r="H89" s="651"/>
      <c r="I89" s="652"/>
      <c r="J89" s="652"/>
      <c r="K89" s="652"/>
      <c r="L89" s="652"/>
      <c r="M89" s="653"/>
      <c r="N89" s="654">
        <f t="shared" si="37"/>
        <v>0</v>
      </c>
      <c r="O89" s="654">
        <f>P89+Q89+R89+AB89+AC89+AD89</f>
        <v>0</v>
      </c>
      <c r="P89" s="654">
        <v>0</v>
      </c>
      <c r="Q89" s="654">
        <v>0</v>
      </c>
      <c r="R89" s="654">
        <v>0</v>
      </c>
      <c r="S89" s="655"/>
      <c r="T89" s="654"/>
      <c r="U89" s="656"/>
      <c r="V89" s="656"/>
      <c r="W89" s="656"/>
      <c r="X89" s="656"/>
      <c r="Y89" s="656"/>
      <c r="Z89" s="656"/>
      <c r="AA89" s="656"/>
      <c r="AB89" s="655"/>
      <c r="AC89" s="655"/>
      <c r="AD89" s="654">
        <v>0</v>
      </c>
      <c r="AE89" s="654">
        <v>0</v>
      </c>
      <c r="AF89" s="838"/>
      <c r="AG89" s="652"/>
      <c r="AH89" s="652"/>
      <c r="AI89" s="657"/>
      <c r="AJ89" s="657"/>
      <c r="AK89" s="657"/>
      <c r="AL89" s="663"/>
      <c r="AM89" s="664"/>
      <c r="AN89" s="652"/>
      <c r="AO89" s="812"/>
      <c r="AP89" s="813"/>
      <c r="AQ89" s="658"/>
      <c r="AR89" s="89"/>
      <c r="AS89" s="78"/>
      <c r="AT89" s="309" t="str">
        <f t="shared" si="24"/>
        <v/>
      </c>
      <c r="AU89" s="313" t="str">
        <f t="shared" si="25"/>
        <v/>
      </c>
      <c r="AV89" s="317" t="str">
        <f t="shared" si="26"/>
        <v/>
      </c>
      <c r="AW89" s="321" t="str">
        <f t="shared" si="27"/>
        <v/>
      </c>
      <c r="AX89" s="321" t="str">
        <f t="shared" si="28"/>
        <v/>
      </c>
      <c r="AY89" s="325" t="str">
        <f t="shared" si="29"/>
        <v/>
      </c>
      <c r="AZ89" s="327" t="str">
        <f t="shared" si="30"/>
        <v/>
      </c>
      <c r="BA89" s="329" t="str">
        <f t="shared" si="31"/>
        <v/>
      </c>
      <c r="BB89" s="329" t="str">
        <f t="shared" si="32"/>
        <v/>
      </c>
      <c r="BC89" s="329" t="str">
        <f t="shared" si="33"/>
        <v/>
      </c>
      <c r="BD89" s="331"/>
      <c r="BE89" s="329" t="str">
        <f>IF(F89="","",IF(OR(AB89&gt;0,AC89&gt;0),"","error"))</f>
        <v/>
      </c>
      <c r="BF89" s="333"/>
      <c r="BG89" s="327" t="str">
        <f t="shared" si="34"/>
        <v/>
      </c>
      <c r="BH89" s="327" t="str">
        <f>IF(F89="","",IF(N89=INT(N89),"","error"))</f>
        <v/>
      </c>
      <c r="BI89" s="327" t="str">
        <f t="shared" si="35"/>
        <v/>
      </c>
      <c r="BJ89" s="333"/>
      <c r="BK89" s="333"/>
      <c r="BL89" s="333"/>
      <c r="BM89" s="333"/>
      <c r="BN89" s="327" t="str">
        <f t="shared" si="36"/>
        <v/>
      </c>
      <c r="BO89" s="327" t="str">
        <f>IF(F89="","",IF(OR(AG89="",AH89="",AI89=""),"error",""))</f>
        <v/>
      </c>
      <c r="BP89" s="327" t="str">
        <f>IF(F89="","",IF(AJ89&gt;0,"","error"))</f>
        <v/>
      </c>
      <c r="BQ89" s="327" t="str">
        <f>IF(F89="","",IF(AK89&gt;0,"","error"))</f>
        <v/>
      </c>
      <c r="BR89" s="327" t="str">
        <f>IF(F89="","",IF(AND(AI89="－",OR(分岐管理シート!AK89&lt;1,分岐管理シート!AK89&gt;12)),"error",IF(AND(AI89="○",分岐管理シート!AK89&lt;1),"error","")))</f>
        <v/>
      </c>
      <c r="BS89" s="327" t="str">
        <f>IF(F89="","",IF(VLOOKUP(AJ89,―!$AD$2:$AE$14,2,FALSE)&lt;=VLOOKUP(AK89,―!$AD$2:$AE$14,2,FALSE),"","error"))</f>
        <v/>
      </c>
      <c r="BT89" s="333"/>
      <c r="BU89" s="333"/>
      <c r="BV89" s="333"/>
      <c r="BW89" s="327" t="str">
        <f>IF(F89="","",IF(AN89="","error",""))</f>
        <v/>
      </c>
      <c r="BX89" s="327" t="str">
        <f>IF(F89="","",IF(OR(AL89="",AM89=""),"error",""))</f>
        <v/>
      </c>
      <c r="BY89" s="327" t="str">
        <f>IF(F89="","",IF(AQ89&lt;&gt;"","","error"))</f>
        <v/>
      </c>
      <c r="BZ89" s="333"/>
      <c r="CA89" s="348" t="str">
        <f>分岐管理シート!BB89</f>
        <v/>
      </c>
      <c r="CB89" s="350" t="str">
        <f>IF(AND(F89="",OR(D89&lt;&gt;"",E89&lt;&gt;"",G89&lt;&gt;"",H89&lt;&gt;"",I89&lt;&gt;"",J89&lt;&gt;"",K89&lt;&gt;"",L89&lt;&gt;"",M89&lt;&gt;"",AB89&lt;&gt;"",AC89&lt;&gt;"",AF89&lt;&gt;"",AG89&lt;&gt;"",AH89&lt;&gt;"",AI89&lt;&gt;"",AJ89&lt;&gt;"",AK89&lt;&gt;"",AL89&lt;&gt;"",AM89&lt;&gt;"",AN89&lt;&gt;"",AO89&lt;&gt;"",AP89&lt;&gt;"",AQ89&lt;&gt;"")),"error","")</f>
        <v/>
      </c>
    </row>
    <row r="90" spans="1:80" ht="94.5" thickBot="1" x14ac:dyDescent="0.2">
      <c r="A90" s="837" t="s">
        <v>7635</v>
      </c>
      <c r="B90" s="698" t="s">
        <v>7659</v>
      </c>
      <c r="C90" s="678">
        <v>9</v>
      </c>
      <c r="D90" s="679"/>
      <c r="E90" s="680"/>
      <c r="F90" s="681"/>
      <c r="G90" s="682"/>
      <c r="H90" s="682"/>
      <c r="I90" s="683"/>
      <c r="J90" s="683"/>
      <c r="K90" s="683"/>
      <c r="L90" s="683"/>
      <c r="M90" s="684"/>
      <c r="N90" s="685">
        <f t="shared" si="37"/>
        <v>0</v>
      </c>
      <c r="O90" s="686">
        <f>P90+Q90+R90+AB90+AC90+AD90</f>
        <v>0</v>
      </c>
      <c r="P90" s="687"/>
      <c r="Q90" s="688">
        <v>0</v>
      </c>
      <c r="R90" s="688">
        <v>0</v>
      </c>
      <c r="S90" s="689"/>
      <c r="T90" s="688"/>
      <c r="U90" s="689"/>
      <c r="V90" s="690"/>
      <c r="W90" s="690"/>
      <c r="X90" s="690"/>
      <c r="Y90" s="690"/>
      <c r="Z90" s="690"/>
      <c r="AA90" s="690"/>
      <c r="AB90" s="689"/>
      <c r="AC90" s="689"/>
      <c r="AD90" s="688">
        <v>0</v>
      </c>
      <c r="AE90" s="689"/>
      <c r="AF90" s="691"/>
      <c r="AG90" s="683"/>
      <c r="AH90" s="683"/>
      <c r="AI90" s="692"/>
      <c r="AJ90" s="693"/>
      <c r="AK90" s="693"/>
      <c r="AL90" s="694"/>
      <c r="AM90" s="694"/>
      <c r="AN90" s="691"/>
      <c r="AO90" s="814"/>
      <c r="AP90" s="815"/>
      <c r="AQ90" s="695"/>
      <c r="AR90" s="588"/>
      <c r="AS90" s="589"/>
      <c r="AT90" s="590" t="str">
        <f t="shared" si="24"/>
        <v/>
      </c>
      <c r="AU90" s="591" t="str">
        <f t="shared" si="25"/>
        <v/>
      </c>
      <c r="AV90" s="592" t="str">
        <f t="shared" si="26"/>
        <v/>
      </c>
      <c r="AW90" s="593" t="str">
        <f t="shared" si="27"/>
        <v/>
      </c>
      <c r="AX90" s="593" t="str">
        <f t="shared" si="28"/>
        <v/>
      </c>
      <c r="AY90" s="594" t="str">
        <f t="shared" si="29"/>
        <v/>
      </c>
      <c r="AZ90" s="595" t="str">
        <f t="shared" si="30"/>
        <v/>
      </c>
      <c r="BA90" s="596" t="str">
        <f t="shared" si="31"/>
        <v/>
      </c>
      <c r="BB90" s="596" t="str">
        <f t="shared" si="32"/>
        <v/>
      </c>
      <c r="BC90" s="596" t="str">
        <f t="shared" si="33"/>
        <v/>
      </c>
      <c r="BD90" s="835" t="str">
        <f>IF(F90="","",IF(OR(AND(E90="推奨事業",OR(AB90&gt;0,AC90&gt;0)),AND(E90="一体支援",P90&gt;0),AND(E90="推奨事業・一体支援",OR(P90&lt;=0,AND(AB90&lt;=0,AC90&lt;=0)))),"error",""))</f>
        <v/>
      </c>
      <c r="BE90" s="597"/>
      <c r="BF90" s="598"/>
      <c r="BG90" s="595" t="str">
        <f>IF(F90="","",IF(O90&gt;0,"","error"))</f>
        <v/>
      </c>
      <c r="BH90" s="595" t="str">
        <f>IF(F90="","",IF(N90=INT(N90),"","error"))</f>
        <v/>
      </c>
      <c r="BI90" s="595" t="str">
        <f>IF(F90="","",IF(N90&gt;0,"","error"))</f>
        <v/>
      </c>
      <c r="BJ90" s="836" t="str">
        <f>IF(F90="","",IF(OR(AND(D90="R5_補正",E90="推奨事業"),AND(D90="R5_予備",E90="一体支援"),AND(D90="R5_補正・予備",E90="推奨事業・一体支援")),"","error"))</f>
        <v/>
      </c>
      <c r="BK90" s="598"/>
      <c r="BL90" s="598"/>
      <c r="BM90" s="598"/>
      <c r="BN90" s="595" t="str">
        <f>IF(F90="","",IF(AF90="","error",""))</f>
        <v/>
      </c>
      <c r="BO90" s="595" t="str">
        <f>IF(F90="","",IF(OR(AG90="",AH90="",AI90=""),"error",""))</f>
        <v/>
      </c>
      <c r="BP90" s="595" t="str">
        <f>IF(F90="","",IF(AJ90&gt;0,"","error"))</f>
        <v/>
      </c>
      <c r="BQ90" s="595" t="str">
        <f>IF(F90="","",IF(AK90&gt;0,"","error"))</f>
        <v/>
      </c>
      <c r="BR90" s="595" t="str">
        <f>IF(F90="","",IF(AND(AI90="－",OR(分岐管理シート!AK90&lt;1,分岐管理シート!AK90&gt;12)),"error",IF(AND(AI90="○",分岐管理シート!AK90&lt;1),"error","")))</f>
        <v/>
      </c>
      <c r="BS90" s="595" t="str">
        <f>IF(F90="","",IF(VLOOKUP(AJ90,―!$AD$2:$AE$14,2,FALSE)&lt;=VLOOKUP(AK90,―!$AD$2:$AE$14,2,FALSE),"","error"))</f>
        <v/>
      </c>
      <c r="BT90" s="598"/>
      <c r="BU90" s="598"/>
      <c r="BV90" s="598"/>
      <c r="BW90" s="595" t="str">
        <f>IF(F90="","",IF(AN90="","error",""))</f>
        <v/>
      </c>
      <c r="BX90" s="595" t="str">
        <f>IF(F90="","",IF(OR(AL90="",AM90=""),"error",""))</f>
        <v/>
      </c>
      <c r="BY90" s="595" t="str">
        <f>IF(F90="","",IF(AQ90&lt;&gt;"","","error"))</f>
        <v/>
      </c>
      <c r="BZ90" s="598"/>
      <c r="CA90" s="599" t="str">
        <f>分岐管理シート!BB90</f>
        <v/>
      </c>
      <c r="CB90" s="600" t="str">
        <f>IF(AND(F90="",OR(D90&lt;&gt;"",E90&lt;&gt;"",G90&lt;&gt;"",H90&lt;&gt;"",I90&lt;&gt;"",J90&lt;&gt;"",K90&lt;&gt;"",L90&lt;&gt;"",M90&lt;&gt;"",P90&lt;&gt;"",AB90&lt;&gt;"",AC90&lt;&gt;"",AE90&lt;&gt;"",AF90&lt;&gt;"",AG90&lt;&gt;"",AH90&lt;&gt;"",AI90&lt;&gt;"",AJ90&lt;&gt;"",AK90&lt;&gt;"",AL90&lt;&gt;"",AM90&lt;&gt;"",AN90&lt;&gt;"",AO90&lt;&gt;"",AP90&lt;&gt;"",AQ90&lt;&gt;"")),"error","")</f>
        <v/>
      </c>
    </row>
    <row r="91" spans="1:80" ht="86.25" x14ac:dyDescent="0.15">
      <c r="A91" s="202"/>
      <c r="B91" s="203"/>
      <c r="C91" s="196">
        <v>10</v>
      </c>
      <c r="D91" s="125" t="s">
        <v>7236</v>
      </c>
      <c r="E91" s="125" t="s">
        <v>7626</v>
      </c>
      <c r="F91" s="125" t="s">
        <v>7192</v>
      </c>
      <c r="G91" s="129" t="s">
        <v>7192</v>
      </c>
      <c r="H91" s="129" t="s">
        <v>7192</v>
      </c>
      <c r="I91" s="124" t="s">
        <v>7682</v>
      </c>
      <c r="J91" s="124" t="s">
        <v>7221</v>
      </c>
      <c r="K91" s="124" t="s">
        <v>7192</v>
      </c>
      <c r="L91" s="124" t="s">
        <v>7159</v>
      </c>
      <c r="M91" s="130"/>
      <c r="N91" s="199">
        <f t="shared" si="37"/>
        <v>12000</v>
      </c>
      <c r="O91" s="200">
        <f t="shared" ref="O91:O151" si="38">P91+Q91+R91+AB91+AC91+AD91</f>
        <v>10000</v>
      </c>
      <c r="P91" s="136">
        <v>10000</v>
      </c>
      <c r="Q91" s="185"/>
      <c r="R91" s="185"/>
      <c r="S91" s="185"/>
      <c r="T91" s="185"/>
      <c r="U91" s="185"/>
      <c r="V91" s="185"/>
      <c r="W91" s="185"/>
      <c r="X91" s="185"/>
      <c r="Y91" s="185"/>
      <c r="Z91" s="185"/>
      <c r="AA91" s="185"/>
      <c r="AB91" s="185"/>
      <c r="AC91" s="185"/>
      <c r="AD91" s="185"/>
      <c r="AE91" s="137">
        <v>2000</v>
      </c>
      <c r="AF91" s="130" t="s">
        <v>7684</v>
      </c>
      <c r="AG91" s="124" t="s">
        <v>7189</v>
      </c>
      <c r="AH91" s="124" t="s">
        <v>7192</v>
      </c>
      <c r="AI91" s="129" t="s">
        <v>7189</v>
      </c>
      <c r="AJ91" s="129" t="s">
        <v>7230</v>
      </c>
      <c r="AK91" s="129" t="s">
        <v>7175</v>
      </c>
      <c r="AL91" s="144" t="s">
        <v>7685</v>
      </c>
      <c r="AM91" s="144" t="s">
        <v>7683</v>
      </c>
      <c r="AN91" s="130" t="s">
        <v>7267</v>
      </c>
      <c r="AO91" s="816"/>
      <c r="AP91" s="817"/>
      <c r="AQ91" s="163" t="s">
        <v>7182</v>
      </c>
      <c r="AR91" s="89"/>
      <c r="AS91" s="78"/>
      <c r="AT91" s="309" t="str">
        <f t="shared" si="24"/>
        <v/>
      </c>
      <c r="AU91" s="313" t="str">
        <f t="shared" si="25"/>
        <v/>
      </c>
      <c r="AV91" s="317" t="str">
        <f t="shared" si="26"/>
        <v/>
      </c>
      <c r="AW91" s="321" t="str">
        <f t="shared" si="27"/>
        <v/>
      </c>
      <c r="AX91" s="321" t="str">
        <f t="shared" si="28"/>
        <v/>
      </c>
      <c r="AY91" s="325" t="str">
        <f>IF(F91="","",IF(J91="","error",""))</f>
        <v/>
      </c>
      <c r="AZ91" s="336" t="str">
        <f t="shared" si="30"/>
        <v/>
      </c>
      <c r="BA91" s="584" t="str">
        <f t="shared" si="31"/>
        <v/>
      </c>
      <c r="BB91" s="584" t="str">
        <f t="shared" si="32"/>
        <v/>
      </c>
      <c r="BC91" s="584" t="str">
        <f>IF(L91&lt;&gt;"⑨推奨事業メニュー例よりも更に効果があると判断する地方単独事業",IF(M91&lt;&gt;"","error",""),"")</f>
        <v/>
      </c>
      <c r="BD91" s="584" t="str">
        <f t="shared" ref="BD91:BD154" si="39">IF(F91="","",IF(P91&gt;0,"","error"))</f>
        <v/>
      </c>
      <c r="BE91" s="585"/>
      <c r="BF91" s="338"/>
      <c r="BG91" s="336" t="str">
        <f t="shared" si="34"/>
        <v/>
      </c>
      <c r="BH91" s="336" t="str">
        <f t="shared" ref="BH91:BH150" si="40">IF(F91="","",IF(O91=INT(O91),"","error"))</f>
        <v/>
      </c>
      <c r="BI91" s="336" t="str">
        <f t="shared" si="35"/>
        <v/>
      </c>
      <c r="BJ91" s="338"/>
      <c r="BK91" s="338"/>
      <c r="BL91" s="338"/>
      <c r="BM91" s="338"/>
      <c r="BN91" s="336" t="str">
        <f>IF(F91="","",IF(AF91="","error",""))</f>
        <v/>
      </c>
      <c r="BO91" s="336" t="str">
        <f t="shared" ref="BO91:BO154" si="41">IF(F91="","",IF(OR(AG91="",AH91="",AI91=""),"error",""))</f>
        <v/>
      </c>
      <c r="BP91" s="336" t="str">
        <f>IF(F91="","",IF(AJ91&lt;&gt;"","","error"))</f>
        <v/>
      </c>
      <c r="BQ91" s="336" t="str">
        <f>IF(F91="","",IF(AK91&lt;&gt;"","","error"))</f>
        <v/>
      </c>
      <c r="BR91" s="336" t="str">
        <f>IF(F91="","",IF(AND(AI91="－",OR(分岐管理シート!AK91&lt;1,分岐管理シート!AK91&gt;12)),"error",IF(AND(AI91="○",分岐管理シート!AK91&lt;1),"error","")))</f>
        <v/>
      </c>
      <c r="BS91" s="336" t="str">
        <f>IF(F91="","",IF(VLOOKUP(AJ91,―!$AD$2:$AE$14,2,FALSE)&lt;=VLOOKUP(AK91,―!$AD$2:$AE$14,2,FALSE),"","error"))</f>
        <v/>
      </c>
      <c r="BT91" s="338"/>
      <c r="BU91" s="338"/>
      <c r="BV91" s="338"/>
      <c r="BW91" s="336" t="str">
        <f>IF(F91="","",IF(AN91="","error",""))</f>
        <v/>
      </c>
      <c r="BX91" s="336" t="str">
        <f t="shared" ref="BX91:BX154" si="42">IF(F91="","",IF(OR(AL91="",AM91=""),"error",""))</f>
        <v/>
      </c>
      <c r="BY91" s="336" t="str">
        <f>IF(F91="","",IF(AQ91&lt;&gt;"","","error"))</f>
        <v/>
      </c>
      <c r="BZ91" s="338"/>
      <c r="CA91" s="586" t="str">
        <f>分岐管理シート!BB91</f>
        <v/>
      </c>
      <c r="CB91" s="587" t="str">
        <f>IF(AND(F91="",OR(D91&lt;&gt;"",E91&lt;&gt;"",G91&lt;&gt;"",H91&lt;&gt;"",I91&lt;&gt;"",J91&lt;&gt;"",K91&lt;&gt;"",L91&lt;&gt;"",M91&lt;&gt;"",P91&lt;&gt;"",AE91&lt;&gt;"",AF91&lt;&gt;"",AG91&lt;&gt;"",AH91&lt;&gt;"",AI91&lt;&gt;"",AJ91&lt;&gt;"",AK91&lt;&gt;"",AL91&lt;&gt;"",AM91&lt;&gt;"",AN91&lt;&gt;"",AO91&lt;&gt;"",AP91&lt;&gt;"",AQ91&lt;&gt;"")),"error","")</f>
        <v/>
      </c>
    </row>
    <row r="92" spans="1:80" ht="155.25" x14ac:dyDescent="0.15">
      <c r="A92" s="202"/>
      <c r="B92" s="203"/>
      <c r="C92" s="197">
        <v>11</v>
      </c>
      <c r="D92" s="125" t="s">
        <v>7236</v>
      </c>
      <c r="E92" s="125" t="s">
        <v>7626</v>
      </c>
      <c r="F92" s="125" t="s">
        <v>7192</v>
      </c>
      <c r="G92" s="129" t="s">
        <v>7192</v>
      </c>
      <c r="H92" s="129" t="s">
        <v>7192</v>
      </c>
      <c r="I92" s="124" t="s">
        <v>7686</v>
      </c>
      <c r="J92" s="124" t="s">
        <v>7221</v>
      </c>
      <c r="K92" s="124" t="s">
        <v>7192</v>
      </c>
      <c r="L92" s="124" t="s">
        <v>7161</v>
      </c>
      <c r="M92" s="130"/>
      <c r="N92" s="199">
        <f t="shared" si="37"/>
        <v>62000</v>
      </c>
      <c r="O92" s="200">
        <f t="shared" si="38"/>
        <v>59520</v>
      </c>
      <c r="P92" s="136">
        <v>59520</v>
      </c>
      <c r="Q92" s="185"/>
      <c r="R92" s="185"/>
      <c r="S92" s="185"/>
      <c r="T92" s="185"/>
      <c r="U92" s="185"/>
      <c r="V92" s="185"/>
      <c r="W92" s="185"/>
      <c r="X92" s="185"/>
      <c r="Y92" s="185"/>
      <c r="Z92" s="185"/>
      <c r="AA92" s="185"/>
      <c r="AB92" s="185"/>
      <c r="AC92" s="185"/>
      <c r="AD92" s="185"/>
      <c r="AE92" s="137">
        <v>2480</v>
      </c>
      <c r="AF92" s="130" t="s">
        <v>7688</v>
      </c>
      <c r="AG92" s="124" t="s">
        <v>7189</v>
      </c>
      <c r="AH92" s="124" t="s">
        <v>7192</v>
      </c>
      <c r="AI92" s="129" t="s">
        <v>7189</v>
      </c>
      <c r="AJ92" s="129" t="s">
        <v>7230</v>
      </c>
      <c r="AK92" s="129" t="s">
        <v>7175</v>
      </c>
      <c r="AL92" s="144" t="s">
        <v>7689</v>
      </c>
      <c r="AM92" s="144" t="s">
        <v>7687</v>
      </c>
      <c r="AN92" s="130" t="s">
        <v>7285</v>
      </c>
      <c r="AO92" s="816"/>
      <c r="AP92" s="817"/>
      <c r="AQ92" s="163" t="s">
        <v>7182</v>
      </c>
      <c r="AR92" s="89"/>
      <c r="AS92" s="78"/>
      <c r="AT92" s="309" t="str">
        <f t="shared" si="24"/>
        <v/>
      </c>
      <c r="AU92" s="313" t="str">
        <f t="shared" si="25"/>
        <v/>
      </c>
      <c r="AV92" s="317" t="str">
        <f t="shared" si="26"/>
        <v/>
      </c>
      <c r="AW92" s="321" t="str">
        <f t="shared" si="27"/>
        <v/>
      </c>
      <c r="AX92" s="321" t="str">
        <f t="shared" si="28"/>
        <v/>
      </c>
      <c r="AY92" s="325" t="str">
        <f t="shared" ref="AY92:AY155" si="43">IF(F92="","",IF(J92="","error",""))</f>
        <v/>
      </c>
      <c r="AZ92" s="327" t="str">
        <f t="shared" si="30"/>
        <v/>
      </c>
      <c r="BA92" s="329" t="str">
        <f t="shared" si="31"/>
        <v/>
      </c>
      <c r="BB92" s="329" t="str">
        <f t="shared" si="32"/>
        <v/>
      </c>
      <c r="BC92" s="329" t="str">
        <f t="shared" ref="BC92:BC155" si="44">IF(L92&lt;&gt;"⑨推奨事業メニュー例よりも更に効果があると判断する地方単独事業",IF(M92&lt;&gt;"","error",""),"")</f>
        <v/>
      </c>
      <c r="BD92" s="329" t="str">
        <f t="shared" si="39"/>
        <v/>
      </c>
      <c r="BE92" s="332"/>
      <c r="BF92" s="333"/>
      <c r="BG92" s="327" t="str">
        <f t="shared" si="34"/>
        <v/>
      </c>
      <c r="BH92" s="327" t="str">
        <f t="shared" si="40"/>
        <v/>
      </c>
      <c r="BI92" s="327" t="str">
        <f t="shared" si="35"/>
        <v/>
      </c>
      <c r="BJ92" s="333"/>
      <c r="BK92" s="333"/>
      <c r="BL92" s="333"/>
      <c r="BM92" s="333"/>
      <c r="BN92" s="327" t="str">
        <f t="shared" ref="BN92:BN155" si="45">IF(F92="","",IF(AF92="","error",""))</f>
        <v/>
      </c>
      <c r="BO92" s="327" t="str">
        <f t="shared" si="41"/>
        <v/>
      </c>
      <c r="BP92" s="327" t="str">
        <f t="shared" ref="BP92:BP155" si="46">IF(F92="","",IF(AJ92&lt;&gt;"","","error"))</f>
        <v/>
      </c>
      <c r="BQ92" s="327" t="str">
        <f t="shared" ref="BQ92:BQ155" si="47">IF(F92="","",IF(AK92&lt;&gt;"","","error"))</f>
        <v/>
      </c>
      <c r="BR92" s="327" t="str">
        <f>IF(F92="","",IF(AND(AI92="－",OR(分岐管理シート!AK92&lt;1,分岐管理シート!AK92&gt;12)),"error",IF(AND(AI92="○",分岐管理シート!AK92&lt;1),"error","")))</f>
        <v/>
      </c>
      <c r="BS92" s="327" t="str">
        <f>IF(F92="","",IF(VLOOKUP(AJ92,―!$AD$2:$AE$14,2,FALSE)&lt;=VLOOKUP(AK92,―!$AD$2:$AE$14,2,FALSE),"","error"))</f>
        <v/>
      </c>
      <c r="BT92" s="333"/>
      <c r="BU92" s="333"/>
      <c r="BV92" s="333"/>
      <c r="BW92" s="327" t="str">
        <f t="shared" ref="BW92:BW155" si="48">IF(F92="","",IF(AN92="","error",""))</f>
        <v/>
      </c>
      <c r="BX92" s="327" t="str">
        <f t="shared" si="42"/>
        <v/>
      </c>
      <c r="BY92" s="327" t="str">
        <f t="shared" ref="BY92:BY155" si="49">IF(F92="","",IF(AQ92&lt;&gt;"","","error"))</f>
        <v/>
      </c>
      <c r="BZ92" s="333"/>
      <c r="CA92" s="348" t="str">
        <f>分岐管理シート!BB92</f>
        <v/>
      </c>
      <c r="CB92" s="350" t="str">
        <f t="shared" ref="CB92:CB155" si="50">IF(AND(F92="",OR(D92&lt;&gt;"",E92&lt;&gt;"",G92&lt;&gt;"",H92&lt;&gt;"",I92&lt;&gt;"",J92&lt;&gt;"",K92&lt;&gt;"",L92&lt;&gt;"",M92&lt;&gt;"",P92&lt;&gt;"",AE92&lt;&gt;"",AF92&lt;&gt;"",AG92&lt;&gt;"",AH92&lt;&gt;"",AI92&lt;&gt;"",AJ92&lt;&gt;"",AK92&lt;&gt;"",AL92&lt;&gt;"",AM92&lt;&gt;"",AN92&lt;&gt;"",AO92&lt;&gt;"",AP92&lt;&gt;"",AQ92&lt;&gt;"")),"error","")</f>
        <v/>
      </c>
    </row>
    <row r="93" spans="1:80" x14ac:dyDescent="0.15">
      <c r="A93" s="202"/>
      <c r="B93" s="203"/>
      <c r="C93" s="196">
        <v>12</v>
      </c>
      <c r="D93" s="122"/>
      <c r="E93" s="122"/>
      <c r="F93" s="122"/>
      <c r="G93" s="129"/>
      <c r="H93" s="129"/>
      <c r="I93" s="124"/>
      <c r="J93" s="124"/>
      <c r="K93" s="124"/>
      <c r="L93" s="124"/>
      <c r="M93" s="131"/>
      <c r="N93" s="199">
        <f t="shared" si="37"/>
        <v>0</v>
      </c>
      <c r="O93" s="200">
        <f t="shared" si="38"/>
        <v>0</v>
      </c>
      <c r="P93" s="138"/>
      <c r="Q93" s="186"/>
      <c r="R93" s="186"/>
      <c r="S93" s="186"/>
      <c r="T93" s="186"/>
      <c r="U93" s="186"/>
      <c r="V93" s="186"/>
      <c r="W93" s="186"/>
      <c r="X93" s="186"/>
      <c r="Y93" s="186"/>
      <c r="Z93" s="186"/>
      <c r="AA93" s="186"/>
      <c r="AB93" s="186"/>
      <c r="AC93" s="186"/>
      <c r="AD93" s="186"/>
      <c r="AE93" s="135"/>
      <c r="AF93" s="131"/>
      <c r="AG93" s="124"/>
      <c r="AH93" s="124"/>
      <c r="AI93" s="129"/>
      <c r="AJ93" s="129"/>
      <c r="AK93" s="129"/>
      <c r="AL93" s="144"/>
      <c r="AM93" s="144"/>
      <c r="AN93" s="130"/>
      <c r="AO93" s="816"/>
      <c r="AP93" s="817"/>
      <c r="AQ93" s="163"/>
      <c r="AR93" s="89"/>
      <c r="AS93" s="78"/>
      <c r="AT93" s="309" t="str">
        <f t="shared" si="24"/>
        <v/>
      </c>
      <c r="AU93" s="313" t="str">
        <f t="shared" si="25"/>
        <v/>
      </c>
      <c r="AV93" s="317" t="str">
        <f t="shared" si="26"/>
        <v/>
      </c>
      <c r="AW93" s="321" t="str">
        <f t="shared" si="27"/>
        <v/>
      </c>
      <c r="AX93" s="321" t="str">
        <f t="shared" si="28"/>
        <v/>
      </c>
      <c r="AY93" s="325" t="str">
        <f t="shared" si="43"/>
        <v/>
      </c>
      <c r="AZ93" s="327" t="str">
        <f t="shared" si="30"/>
        <v/>
      </c>
      <c r="BA93" s="329" t="str">
        <f t="shared" si="31"/>
        <v/>
      </c>
      <c r="BB93" s="329" t="str">
        <f t="shared" si="32"/>
        <v/>
      </c>
      <c r="BC93" s="329" t="str">
        <f t="shared" si="44"/>
        <v/>
      </c>
      <c r="BD93" s="329" t="str">
        <f t="shared" si="39"/>
        <v/>
      </c>
      <c r="BE93" s="332"/>
      <c r="BF93" s="333"/>
      <c r="BG93" s="327" t="str">
        <f t="shared" si="34"/>
        <v/>
      </c>
      <c r="BH93" s="327" t="str">
        <f t="shared" si="40"/>
        <v/>
      </c>
      <c r="BI93" s="327" t="str">
        <f t="shared" si="35"/>
        <v/>
      </c>
      <c r="BJ93" s="333"/>
      <c r="BK93" s="333"/>
      <c r="BL93" s="333"/>
      <c r="BM93" s="333"/>
      <c r="BN93" s="327" t="str">
        <f t="shared" si="45"/>
        <v/>
      </c>
      <c r="BO93" s="327" t="str">
        <f t="shared" si="41"/>
        <v/>
      </c>
      <c r="BP93" s="327" t="str">
        <f t="shared" si="46"/>
        <v/>
      </c>
      <c r="BQ93" s="327" t="str">
        <f t="shared" si="47"/>
        <v/>
      </c>
      <c r="BR93" s="327" t="str">
        <f>IF(F93="","",IF(AND(AI93="－",OR(分岐管理シート!AK93&lt;1,分岐管理シート!AK93&gt;12)),"error",IF(AND(AI93="○",分岐管理シート!AK93&lt;1),"error","")))</f>
        <v/>
      </c>
      <c r="BS93" s="327" t="str">
        <f>IF(F93="","",IF(VLOOKUP(AJ93,―!$AD$2:$AE$14,2,FALSE)&lt;=VLOOKUP(AK93,―!$AD$2:$AE$14,2,FALSE),"","error"))</f>
        <v/>
      </c>
      <c r="BT93" s="333"/>
      <c r="BU93" s="333"/>
      <c r="BV93" s="333"/>
      <c r="BW93" s="327" t="str">
        <f t="shared" si="48"/>
        <v/>
      </c>
      <c r="BX93" s="327" t="str">
        <f t="shared" si="42"/>
        <v/>
      </c>
      <c r="BY93" s="327" t="str">
        <f t="shared" si="49"/>
        <v/>
      </c>
      <c r="BZ93" s="333"/>
      <c r="CA93" s="348" t="str">
        <f>分岐管理シート!BB93</f>
        <v/>
      </c>
      <c r="CB93" s="350" t="str">
        <f t="shared" si="50"/>
        <v/>
      </c>
    </row>
    <row r="94" spans="1:80" x14ac:dyDescent="0.15">
      <c r="A94" s="202"/>
      <c r="B94" s="203"/>
      <c r="C94" s="197">
        <v>13</v>
      </c>
      <c r="D94" s="122"/>
      <c r="E94" s="122"/>
      <c r="F94" s="122"/>
      <c r="G94" s="128"/>
      <c r="H94" s="128"/>
      <c r="I94" s="124"/>
      <c r="J94" s="124"/>
      <c r="K94" s="124"/>
      <c r="L94" s="124"/>
      <c r="M94" s="131"/>
      <c r="N94" s="199">
        <f t="shared" si="37"/>
        <v>0</v>
      </c>
      <c r="O94" s="200">
        <f t="shared" si="38"/>
        <v>0</v>
      </c>
      <c r="P94" s="138"/>
      <c r="Q94" s="186"/>
      <c r="R94" s="186"/>
      <c r="S94" s="186"/>
      <c r="T94" s="186"/>
      <c r="U94" s="186"/>
      <c r="V94" s="186"/>
      <c r="W94" s="186"/>
      <c r="X94" s="186"/>
      <c r="Y94" s="186"/>
      <c r="Z94" s="186"/>
      <c r="AA94" s="186"/>
      <c r="AB94" s="186"/>
      <c r="AC94" s="186"/>
      <c r="AD94" s="186"/>
      <c r="AE94" s="135"/>
      <c r="AF94" s="131"/>
      <c r="AG94" s="123"/>
      <c r="AH94" s="123"/>
      <c r="AI94" s="128"/>
      <c r="AJ94" s="128"/>
      <c r="AK94" s="128"/>
      <c r="AL94" s="143"/>
      <c r="AM94" s="143"/>
      <c r="AN94" s="131"/>
      <c r="AO94" s="818"/>
      <c r="AP94" s="819"/>
      <c r="AQ94" s="164"/>
      <c r="AR94" s="89"/>
      <c r="AS94" s="78"/>
      <c r="AT94" s="309" t="str">
        <f t="shared" si="24"/>
        <v/>
      </c>
      <c r="AU94" s="313" t="str">
        <f t="shared" si="25"/>
        <v/>
      </c>
      <c r="AV94" s="317" t="str">
        <f t="shared" si="26"/>
        <v/>
      </c>
      <c r="AW94" s="321" t="str">
        <f t="shared" si="27"/>
        <v/>
      </c>
      <c r="AX94" s="321" t="str">
        <f t="shared" si="28"/>
        <v/>
      </c>
      <c r="AY94" s="325" t="str">
        <f t="shared" si="43"/>
        <v/>
      </c>
      <c r="AZ94" s="327" t="str">
        <f t="shared" si="30"/>
        <v/>
      </c>
      <c r="BA94" s="329" t="str">
        <f t="shared" si="31"/>
        <v/>
      </c>
      <c r="BB94" s="329" t="str">
        <f t="shared" si="32"/>
        <v/>
      </c>
      <c r="BC94" s="329" t="str">
        <f t="shared" si="44"/>
        <v/>
      </c>
      <c r="BD94" s="329" t="str">
        <f t="shared" si="39"/>
        <v/>
      </c>
      <c r="BE94" s="332"/>
      <c r="BF94" s="333"/>
      <c r="BG94" s="327" t="str">
        <f t="shared" si="34"/>
        <v/>
      </c>
      <c r="BH94" s="327" t="str">
        <f t="shared" si="40"/>
        <v/>
      </c>
      <c r="BI94" s="327" t="str">
        <f t="shared" si="35"/>
        <v/>
      </c>
      <c r="BJ94" s="333"/>
      <c r="BK94" s="333"/>
      <c r="BL94" s="333"/>
      <c r="BM94" s="333"/>
      <c r="BN94" s="327" t="str">
        <f t="shared" si="45"/>
        <v/>
      </c>
      <c r="BO94" s="327" t="str">
        <f t="shared" si="41"/>
        <v/>
      </c>
      <c r="BP94" s="327" t="str">
        <f t="shared" si="46"/>
        <v/>
      </c>
      <c r="BQ94" s="327" t="str">
        <f t="shared" si="47"/>
        <v/>
      </c>
      <c r="BR94" s="327" t="str">
        <f>IF(F94="","",IF(AND(AI94="－",OR(分岐管理シート!AK94&lt;1,分岐管理シート!AK94&gt;12)),"error",IF(AND(AI94="○",分岐管理シート!AK94&lt;1),"error","")))</f>
        <v/>
      </c>
      <c r="BS94" s="327" t="str">
        <f>IF(F94="","",IF(VLOOKUP(AJ94,―!$AD$2:$AE$14,2,FALSE)&lt;=VLOOKUP(AK94,―!$AD$2:$AE$14,2,FALSE),"","error"))</f>
        <v/>
      </c>
      <c r="BT94" s="333"/>
      <c r="BU94" s="333"/>
      <c r="BV94" s="333"/>
      <c r="BW94" s="327" t="str">
        <f t="shared" si="48"/>
        <v/>
      </c>
      <c r="BX94" s="327" t="str">
        <f t="shared" si="42"/>
        <v/>
      </c>
      <c r="BY94" s="327" t="str">
        <f t="shared" si="49"/>
        <v/>
      </c>
      <c r="BZ94" s="333"/>
      <c r="CA94" s="348" t="str">
        <f>分岐管理シート!BB94</f>
        <v/>
      </c>
      <c r="CB94" s="350" t="str">
        <f t="shared" si="50"/>
        <v/>
      </c>
    </row>
    <row r="95" spans="1:80" x14ac:dyDescent="0.15">
      <c r="A95" s="202"/>
      <c r="B95" s="203"/>
      <c r="C95" s="197">
        <v>14</v>
      </c>
      <c r="D95" s="122"/>
      <c r="E95" s="122"/>
      <c r="F95" s="122"/>
      <c r="G95" s="128"/>
      <c r="H95" s="128"/>
      <c r="I95" s="124"/>
      <c r="J95" s="124"/>
      <c r="K95" s="124"/>
      <c r="L95" s="124"/>
      <c r="M95" s="131"/>
      <c r="N95" s="199">
        <f t="shared" si="37"/>
        <v>0</v>
      </c>
      <c r="O95" s="200">
        <f t="shared" si="38"/>
        <v>0</v>
      </c>
      <c r="P95" s="138"/>
      <c r="Q95" s="186"/>
      <c r="R95" s="186"/>
      <c r="S95" s="186"/>
      <c r="T95" s="186"/>
      <c r="U95" s="186"/>
      <c r="V95" s="186"/>
      <c r="W95" s="186"/>
      <c r="X95" s="186"/>
      <c r="Y95" s="186"/>
      <c r="Z95" s="186"/>
      <c r="AA95" s="186"/>
      <c r="AB95" s="186"/>
      <c r="AC95" s="186"/>
      <c r="AD95" s="186"/>
      <c r="AE95" s="135"/>
      <c r="AF95" s="131"/>
      <c r="AG95" s="123"/>
      <c r="AH95" s="123"/>
      <c r="AI95" s="128"/>
      <c r="AJ95" s="128"/>
      <c r="AK95" s="128"/>
      <c r="AL95" s="143"/>
      <c r="AM95" s="143"/>
      <c r="AN95" s="131"/>
      <c r="AO95" s="818"/>
      <c r="AP95" s="819"/>
      <c r="AQ95" s="164"/>
      <c r="AR95" s="89"/>
      <c r="AS95" s="78"/>
      <c r="AT95" s="309" t="str">
        <f t="shared" si="24"/>
        <v/>
      </c>
      <c r="AU95" s="313" t="str">
        <f t="shared" si="25"/>
        <v/>
      </c>
      <c r="AV95" s="317" t="str">
        <f t="shared" si="26"/>
        <v/>
      </c>
      <c r="AW95" s="321" t="str">
        <f t="shared" si="27"/>
        <v/>
      </c>
      <c r="AX95" s="321" t="str">
        <f t="shared" si="28"/>
        <v/>
      </c>
      <c r="AY95" s="325" t="str">
        <f t="shared" si="43"/>
        <v/>
      </c>
      <c r="AZ95" s="327" t="str">
        <f t="shared" si="30"/>
        <v/>
      </c>
      <c r="BA95" s="329" t="str">
        <f t="shared" si="31"/>
        <v/>
      </c>
      <c r="BB95" s="329" t="str">
        <f t="shared" si="32"/>
        <v/>
      </c>
      <c r="BC95" s="329" t="str">
        <f t="shared" si="44"/>
        <v/>
      </c>
      <c r="BD95" s="329" t="str">
        <f t="shared" si="39"/>
        <v/>
      </c>
      <c r="BE95" s="332"/>
      <c r="BF95" s="333"/>
      <c r="BG95" s="327" t="str">
        <f t="shared" si="34"/>
        <v/>
      </c>
      <c r="BH95" s="327" t="str">
        <f t="shared" si="40"/>
        <v/>
      </c>
      <c r="BI95" s="327" t="str">
        <f t="shared" si="35"/>
        <v/>
      </c>
      <c r="BJ95" s="333"/>
      <c r="BK95" s="333"/>
      <c r="BL95" s="333"/>
      <c r="BM95" s="333"/>
      <c r="BN95" s="327" t="str">
        <f t="shared" si="45"/>
        <v/>
      </c>
      <c r="BO95" s="327" t="str">
        <f t="shared" si="41"/>
        <v/>
      </c>
      <c r="BP95" s="327" t="str">
        <f t="shared" si="46"/>
        <v/>
      </c>
      <c r="BQ95" s="327" t="str">
        <f t="shared" si="47"/>
        <v/>
      </c>
      <c r="BR95" s="327" t="str">
        <f>IF(F95="","",IF(AND(AI95="－",OR(分岐管理シート!AK95&lt;1,分岐管理シート!AK95&gt;12)),"error",IF(AND(AI95="○",分岐管理シート!AK95&lt;1),"error","")))</f>
        <v/>
      </c>
      <c r="BS95" s="327" t="str">
        <f>IF(F95="","",IF(VLOOKUP(AJ95,―!$AD$2:$AE$14,2,FALSE)&lt;=VLOOKUP(AK95,―!$AD$2:$AE$14,2,FALSE),"","error"))</f>
        <v/>
      </c>
      <c r="BT95" s="333"/>
      <c r="BU95" s="333"/>
      <c r="BV95" s="333"/>
      <c r="BW95" s="327" t="str">
        <f t="shared" si="48"/>
        <v/>
      </c>
      <c r="BX95" s="327" t="str">
        <f t="shared" si="42"/>
        <v/>
      </c>
      <c r="BY95" s="327" t="str">
        <f t="shared" si="49"/>
        <v/>
      </c>
      <c r="BZ95" s="333"/>
      <c r="CA95" s="348" t="str">
        <f>分岐管理シート!BB95</f>
        <v/>
      </c>
      <c r="CB95" s="350" t="str">
        <f t="shared" si="50"/>
        <v/>
      </c>
    </row>
    <row r="96" spans="1:80" s="544" customFormat="1" x14ac:dyDescent="0.15">
      <c r="A96" s="204"/>
      <c r="B96" s="205"/>
      <c r="C96" s="196">
        <v>15</v>
      </c>
      <c r="D96" s="122"/>
      <c r="E96" s="122"/>
      <c r="F96" s="122"/>
      <c r="G96" s="128"/>
      <c r="H96" s="128"/>
      <c r="I96" s="124"/>
      <c r="J96" s="124"/>
      <c r="K96" s="124"/>
      <c r="L96" s="124"/>
      <c r="M96" s="131"/>
      <c r="N96" s="199">
        <f t="shared" si="37"/>
        <v>0</v>
      </c>
      <c r="O96" s="200">
        <f t="shared" si="38"/>
        <v>0</v>
      </c>
      <c r="P96" s="138"/>
      <c r="Q96" s="186"/>
      <c r="R96" s="186"/>
      <c r="S96" s="186"/>
      <c r="T96" s="186"/>
      <c r="U96" s="186"/>
      <c r="V96" s="186"/>
      <c r="W96" s="186"/>
      <c r="X96" s="186"/>
      <c r="Y96" s="186"/>
      <c r="Z96" s="186"/>
      <c r="AA96" s="186"/>
      <c r="AB96" s="186"/>
      <c r="AC96" s="186"/>
      <c r="AD96" s="186"/>
      <c r="AE96" s="135"/>
      <c r="AF96" s="131"/>
      <c r="AG96" s="123"/>
      <c r="AH96" s="123"/>
      <c r="AI96" s="128"/>
      <c r="AJ96" s="128"/>
      <c r="AK96" s="128"/>
      <c r="AL96" s="143"/>
      <c r="AM96" s="143"/>
      <c r="AN96" s="131"/>
      <c r="AO96" s="818"/>
      <c r="AP96" s="819"/>
      <c r="AQ96" s="164"/>
      <c r="AR96" s="89"/>
      <c r="AS96" s="78"/>
      <c r="AT96" s="309" t="str">
        <f t="shared" si="24"/>
        <v/>
      </c>
      <c r="AU96" s="313" t="str">
        <f t="shared" si="25"/>
        <v/>
      </c>
      <c r="AV96" s="317" t="str">
        <f t="shared" si="26"/>
        <v/>
      </c>
      <c r="AW96" s="321" t="str">
        <f t="shared" si="27"/>
        <v/>
      </c>
      <c r="AX96" s="321" t="str">
        <f t="shared" si="28"/>
        <v/>
      </c>
      <c r="AY96" s="325" t="str">
        <f t="shared" si="43"/>
        <v/>
      </c>
      <c r="AZ96" s="327" t="str">
        <f t="shared" si="30"/>
        <v/>
      </c>
      <c r="BA96" s="329" t="str">
        <f t="shared" si="31"/>
        <v/>
      </c>
      <c r="BB96" s="329" t="str">
        <f t="shared" si="32"/>
        <v/>
      </c>
      <c r="BC96" s="329" t="str">
        <f t="shared" si="44"/>
        <v/>
      </c>
      <c r="BD96" s="329" t="str">
        <f t="shared" si="39"/>
        <v/>
      </c>
      <c r="BE96" s="332"/>
      <c r="BF96" s="333"/>
      <c r="BG96" s="327" t="str">
        <f t="shared" si="34"/>
        <v/>
      </c>
      <c r="BH96" s="327" t="str">
        <f t="shared" si="40"/>
        <v/>
      </c>
      <c r="BI96" s="327" t="str">
        <f t="shared" si="35"/>
        <v/>
      </c>
      <c r="BJ96" s="333"/>
      <c r="BK96" s="333"/>
      <c r="BL96" s="333"/>
      <c r="BM96" s="333"/>
      <c r="BN96" s="327" t="str">
        <f t="shared" si="45"/>
        <v/>
      </c>
      <c r="BO96" s="327" t="str">
        <f t="shared" si="41"/>
        <v/>
      </c>
      <c r="BP96" s="327" t="str">
        <f t="shared" si="46"/>
        <v/>
      </c>
      <c r="BQ96" s="327" t="str">
        <f t="shared" si="47"/>
        <v/>
      </c>
      <c r="BR96" s="327" t="str">
        <f>IF(F96="","",IF(AND(AI96="－",OR(分岐管理シート!AK96&lt;1,分岐管理シート!AK96&gt;12)),"error",IF(AND(AI96="○",分岐管理シート!AK96&lt;1),"error","")))</f>
        <v/>
      </c>
      <c r="BS96" s="327" t="str">
        <f>IF(F96="","",IF(VLOOKUP(AJ96,―!$AD$2:$AE$14,2,FALSE)&lt;=VLOOKUP(AK96,―!$AD$2:$AE$14,2,FALSE),"","error"))</f>
        <v/>
      </c>
      <c r="BT96" s="333"/>
      <c r="BU96" s="333"/>
      <c r="BV96" s="333"/>
      <c r="BW96" s="327" t="str">
        <f t="shared" si="48"/>
        <v/>
      </c>
      <c r="BX96" s="327" t="str">
        <f t="shared" si="42"/>
        <v/>
      </c>
      <c r="BY96" s="327" t="str">
        <f t="shared" si="49"/>
        <v/>
      </c>
      <c r="BZ96" s="333"/>
      <c r="CA96" s="348" t="str">
        <f>分岐管理シート!BB96</f>
        <v/>
      </c>
      <c r="CB96" s="351" t="str">
        <f t="shared" si="50"/>
        <v/>
      </c>
    </row>
    <row r="97" spans="1:80" s="544" customFormat="1" x14ac:dyDescent="0.15">
      <c r="A97" s="204"/>
      <c r="B97" s="205"/>
      <c r="C97" s="197">
        <v>16</v>
      </c>
      <c r="D97" s="122"/>
      <c r="E97" s="122"/>
      <c r="F97" s="122"/>
      <c r="G97" s="128"/>
      <c r="H97" s="128"/>
      <c r="I97" s="124"/>
      <c r="J97" s="124"/>
      <c r="K97" s="124"/>
      <c r="L97" s="124"/>
      <c r="M97" s="131"/>
      <c r="N97" s="199">
        <f t="shared" si="37"/>
        <v>0</v>
      </c>
      <c r="O97" s="200">
        <f t="shared" si="38"/>
        <v>0</v>
      </c>
      <c r="P97" s="138"/>
      <c r="Q97" s="186"/>
      <c r="R97" s="186"/>
      <c r="S97" s="186"/>
      <c r="T97" s="186"/>
      <c r="U97" s="186"/>
      <c r="V97" s="186"/>
      <c r="W97" s="186"/>
      <c r="X97" s="186"/>
      <c r="Y97" s="186"/>
      <c r="Z97" s="186"/>
      <c r="AA97" s="186"/>
      <c r="AB97" s="186"/>
      <c r="AC97" s="186"/>
      <c r="AD97" s="186"/>
      <c r="AE97" s="135"/>
      <c r="AF97" s="131"/>
      <c r="AG97" s="123"/>
      <c r="AH97" s="123"/>
      <c r="AI97" s="128"/>
      <c r="AJ97" s="128"/>
      <c r="AK97" s="128"/>
      <c r="AL97" s="143"/>
      <c r="AM97" s="143"/>
      <c r="AN97" s="131"/>
      <c r="AO97" s="818"/>
      <c r="AP97" s="819"/>
      <c r="AQ97" s="164"/>
      <c r="AR97" s="89"/>
      <c r="AS97" s="78"/>
      <c r="AT97" s="309" t="str">
        <f t="shared" si="24"/>
        <v/>
      </c>
      <c r="AU97" s="313" t="str">
        <f t="shared" si="25"/>
        <v/>
      </c>
      <c r="AV97" s="317" t="str">
        <f t="shared" si="26"/>
        <v/>
      </c>
      <c r="AW97" s="321" t="str">
        <f t="shared" si="27"/>
        <v/>
      </c>
      <c r="AX97" s="321" t="str">
        <f t="shared" si="28"/>
        <v/>
      </c>
      <c r="AY97" s="325" t="str">
        <f t="shared" si="43"/>
        <v/>
      </c>
      <c r="AZ97" s="327" t="str">
        <f t="shared" si="30"/>
        <v/>
      </c>
      <c r="BA97" s="329" t="str">
        <f t="shared" si="31"/>
        <v/>
      </c>
      <c r="BB97" s="329" t="str">
        <f t="shared" si="32"/>
        <v/>
      </c>
      <c r="BC97" s="329" t="str">
        <f t="shared" si="44"/>
        <v/>
      </c>
      <c r="BD97" s="329" t="str">
        <f t="shared" si="39"/>
        <v/>
      </c>
      <c r="BE97" s="332"/>
      <c r="BF97" s="333"/>
      <c r="BG97" s="327" t="str">
        <f t="shared" si="34"/>
        <v/>
      </c>
      <c r="BH97" s="327" t="str">
        <f t="shared" si="40"/>
        <v/>
      </c>
      <c r="BI97" s="327" t="str">
        <f t="shared" si="35"/>
        <v/>
      </c>
      <c r="BJ97" s="333"/>
      <c r="BK97" s="333"/>
      <c r="BL97" s="333"/>
      <c r="BM97" s="333"/>
      <c r="BN97" s="327" t="str">
        <f t="shared" si="45"/>
        <v/>
      </c>
      <c r="BO97" s="327" t="str">
        <f t="shared" si="41"/>
        <v/>
      </c>
      <c r="BP97" s="327" t="str">
        <f t="shared" si="46"/>
        <v/>
      </c>
      <c r="BQ97" s="327" t="str">
        <f t="shared" si="47"/>
        <v/>
      </c>
      <c r="BR97" s="327" t="str">
        <f>IF(F97="","",IF(AND(AI97="－",OR(分岐管理シート!AK97&lt;1,分岐管理シート!AK97&gt;12)),"error",IF(AND(AI97="○",分岐管理シート!AK97&lt;1),"error","")))</f>
        <v/>
      </c>
      <c r="BS97" s="327" t="str">
        <f>IF(F97="","",IF(VLOOKUP(AJ97,―!$AD$2:$AE$14,2,FALSE)&lt;=VLOOKUP(AK97,―!$AD$2:$AE$14,2,FALSE),"","error"))</f>
        <v/>
      </c>
      <c r="BT97" s="333"/>
      <c r="BU97" s="333"/>
      <c r="BV97" s="333"/>
      <c r="BW97" s="327" t="str">
        <f t="shared" si="48"/>
        <v/>
      </c>
      <c r="BX97" s="327" t="str">
        <f t="shared" si="42"/>
        <v/>
      </c>
      <c r="BY97" s="327" t="str">
        <f t="shared" si="49"/>
        <v/>
      </c>
      <c r="BZ97" s="333"/>
      <c r="CA97" s="348" t="str">
        <f>分岐管理シート!BB97</f>
        <v/>
      </c>
      <c r="CB97" s="351" t="str">
        <f t="shared" si="50"/>
        <v/>
      </c>
    </row>
    <row r="98" spans="1:80" s="544" customFormat="1" x14ac:dyDescent="0.15">
      <c r="A98" s="204"/>
      <c r="B98" s="205"/>
      <c r="C98" s="197">
        <v>17</v>
      </c>
      <c r="D98" s="122"/>
      <c r="E98" s="122"/>
      <c r="F98" s="122"/>
      <c r="G98" s="128"/>
      <c r="H98" s="128"/>
      <c r="I98" s="124"/>
      <c r="J98" s="124"/>
      <c r="K98" s="124"/>
      <c r="L98" s="124"/>
      <c r="M98" s="131"/>
      <c r="N98" s="199">
        <f t="shared" si="37"/>
        <v>0</v>
      </c>
      <c r="O98" s="200">
        <f t="shared" si="38"/>
        <v>0</v>
      </c>
      <c r="P98" s="138"/>
      <c r="Q98" s="186"/>
      <c r="R98" s="186"/>
      <c r="S98" s="186"/>
      <c r="T98" s="186"/>
      <c r="U98" s="186"/>
      <c r="V98" s="186"/>
      <c r="W98" s="186"/>
      <c r="X98" s="186"/>
      <c r="Y98" s="186"/>
      <c r="Z98" s="186"/>
      <c r="AA98" s="186"/>
      <c r="AB98" s="186"/>
      <c r="AC98" s="186"/>
      <c r="AD98" s="186"/>
      <c r="AE98" s="135"/>
      <c r="AF98" s="131"/>
      <c r="AG98" s="123"/>
      <c r="AH98" s="123"/>
      <c r="AI98" s="128"/>
      <c r="AJ98" s="128"/>
      <c r="AK98" s="128"/>
      <c r="AL98" s="143"/>
      <c r="AM98" s="143"/>
      <c r="AN98" s="131"/>
      <c r="AO98" s="818"/>
      <c r="AP98" s="819"/>
      <c r="AQ98" s="164"/>
      <c r="AR98" s="89"/>
      <c r="AS98" s="78"/>
      <c r="AT98" s="309" t="str">
        <f t="shared" si="24"/>
        <v/>
      </c>
      <c r="AU98" s="313" t="str">
        <f t="shared" si="25"/>
        <v/>
      </c>
      <c r="AV98" s="317" t="str">
        <f t="shared" si="26"/>
        <v/>
      </c>
      <c r="AW98" s="321" t="str">
        <f t="shared" si="27"/>
        <v/>
      </c>
      <c r="AX98" s="321" t="str">
        <f t="shared" si="28"/>
        <v/>
      </c>
      <c r="AY98" s="325" t="str">
        <f t="shared" si="43"/>
        <v/>
      </c>
      <c r="AZ98" s="327" t="str">
        <f t="shared" si="30"/>
        <v/>
      </c>
      <c r="BA98" s="329" t="str">
        <f t="shared" si="31"/>
        <v/>
      </c>
      <c r="BB98" s="329" t="str">
        <f t="shared" si="32"/>
        <v/>
      </c>
      <c r="BC98" s="329" t="str">
        <f t="shared" si="44"/>
        <v/>
      </c>
      <c r="BD98" s="329" t="str">
        <f t="shared" si="39"/>
        <v/>
      </c>
      <c r="BE98" s="332"/>
      <c r="BF98" s="333"/>
      <c r="BG98" s="327" t="str">
        <f t="shared" si="34"/>
        <v/>
      </c>
      <c r="BH98" s="327" t="str">
        <f t="shared" si="40"/>
        <v/>
      </c>
      <c r="BI98" s="327" t="str">
        <f t="shared" si="35"/>
        <v/>
      </c>
      <c r="BJ98" s="333"/>
      <c r="BK98" s="333"/>
      <c r="BL98" s="333"/>
      <c r="BM98" s="333"/>
      <c r="BN98" s="327" t="str">
        <f t="shared" si="45"/>
        <v/>
      </c>
      <c r="BO98" s="327" t="str">
        <f t="shared" si="41"/>
        <v/>
      </c>
      <c r="BP98" s="327" t="str">
        <f t="shared" si="46"/>
        <v/>
      </c>
      <c r="BQ98" s="327" t="str">
        <f t="shared" si="47"/>
        <v/>
      </c>
      <c r="BR98" s="327" t="str">
        <f>IF(F98="","",IF(AND(AI98="－",OR(分岐管理シート!AK98&lt;1,分岐管理シート!AK98&gt;12)),"error",IF(AND(AI98="○",分岐管理シート!AK98&lt;1),"error","")))</f>
        <v/>
      </c>
      <c r="BS98" s="327" t="str">
        <f>IF(F98="","",IF(VLOOKUP(AJ98,―!$AD$2:$AE$14,2,FALSE)&lt;=VLOOKUP(AK98,―!$AD$2:$AE$14,2,FALSE),"","error"))</f>
        <v/>
      </c>
      <c r="BT98" s="333"/>
      <c r="BU98" s="333"/>
      <c r="BV98" s="333"/>
      <c r="BW98" s="327" t="str">
        <f t="shared" si="48"/>
        <v/>
      </c>
      <c r="BX98" s="327" t="str">
        <f t="shared" si="42"/>
        <v/>
      </c>
      <c r="BY98" s="327" t="str">
        <f t="shared" si="49"/>
        <v/>
      </c>
      <c r="BZ98" s="333"/>
      <c r="CA98" s="348" t="str">
        <f>分岐管理シート!BB98</f>
        <v/>
      </c>
      <c r="CB98" s="351" t="str">
        <f t="shared" si="50"/>
        <v/>
      </c>
    </row>
    <row r="99" spans="1:80" s="544" customFormat="1" x14ac:dyDescent="0.15">
      <c r="A99" s="204"/>
      <c r="B99" s="205"/>
      <c r="C99" s="196">
        <v>18</v>
      </c>
      <c r="D99" s="122"/>
      <c r="E99" s="122"/>
      <c r="F99" s="122"/>
      <c r="G99" s="128"/>
      <c r="H99" s="128"/>
      <c r="I99" s="124"/>
      <c r="J99" s="124"/>
      <c r="K99" s="124"/>
      <c r="L99" s="124"/>
      <c r="M99" s="131"/>
      <c r="N99" s="199">
        <f t="shared" si="37"/>
        <v>0</v>
      </c>
      <c r="O99" s="200">
        <f t="shared" si="38"/>
        <v>0</v>
      </c>
      <c r="P99" s="138"/>
      <c r="Q99" s="186"/>
      <c r="R99" s="186"/>
      <c r="S99" s="186"/>
      <c r="T99" s="186"/>
      <c r="U99" s="186"/>
      <c r="V99" s="186"/>
      <c r="W99" s="186"/>
      <c r="X99" s="186"/>
      <c r="Y99" s="186"/>
      <c r="Z99" s="186"/>
      <c r="AA99" s="186"/>
      <c r="AB99" s="186"/>
      <c r="AC99" s="186"/>
      <c r="AD99" s="186"/>
      <c r="AE99" s="135"/>
      <c r="AF99" s="131"/>
      <c r="AG99" s="123"/>
      <c r="AH99" s="123"/>
      <c r="AI99" s="128"/>
      <c r="AJ99" s="128"/>
      <c r="AK99" s="128"/>
      <c r="AL99" s="143"/>
      <c r="AM99" s="143"/>
      <c r="AN99" s="131"/>
      <c r="AO99" s="818"/>
      <c r="AP99" s="819"/>
      <c r="AQ99" s="164"/>
      <c r="AR99" s="89"/>
      <c r="AS99" s="78"/>
      <c r="AT99" s="309" t="str">
        <f t="shared" si="24"/>
        <v/>
      </c>
      <c r="AU99" s="313" t="str">
        <f t="shared" si="25"/>
        <v/>
      </c>
      <c r="AV99" s="317" t="str">
        <f t="shared" si="26"/>
        <v/>
      </c>
      <c r="AW99" s="321" t="str">
        <f t="shared" si="27"/>
        <v/>
      </c>
      <c r="AX99" s="321" t="str">
        <f t="shared" si="28"/>
        <v/>
      </c>
      <c r="AY99" s="325" t="str">
        <f t="shared" si="43"/>
        <v/>
      </c>
      <c r="AZ99" s="327" t="str">
        <f t="shared" si="30"/>
        <v/>
      </c>
      <c r="BA99" s="329" t="str">
        <f t="shared" si="31"/>
        <v/>
      </c>
      <c r="BB99" s="329" t="str">
        <f t="shared" si="32"/>
        <v/>
      </c>
      <c r="BC99" s="329" t="str">
        <f t="shared" si="44"/>
        <v/>
      </c>
      <c r="BD99" s="329" t="str">
        <f t="shared" si="39"/>
        <v/>
      </c>
      <c r="BE99" s="332"/>
      <c r="BF99" s="333"/>
      <c r="BG99" s="327" t="str">
        <f t="shared" si="34"/>
        <v/>
      </c>
      <c r="BH99" s="327" t="str">
        <f t="shared" si="40"/>
        <v/>
      </c>
      <c r="BI99" s="327" t="str">
        <f t="shared" si="35"/>
        <v/>
      </c>
      <c r="BJ99" s="333"/>
      <c r="BK99" s="333"/>
      <c r="BL99" s="333"/>
      <c r="BM99" s="333"/>
      <c r="BN99" s="327" t="str">
        <f t="shared" si="45"/>
        <v/>
      </c>
      <c r="BO99" s="327" t="str">
        <f t="shared" si="41"/>
        <v/>
      </c>
      <c r="BP99" s="327" t="str">
        <f t="shared" si="46"/>
        <v/>
      </c>
      <c r="BQ99" s="327" t="str">
        <f t="shared" si="47"/>
        <v/>
      </c>
      <c r="BR99" s="327" t="str">
        <f>IF(F99="","",IF(AND(AI99="－",OR(分岐管理シート!AK99&lt;1,分岐管理シート!AK99&gt;12)),"error",IF(AND(AI99="○",分岐管理シート!AK99&lt;1),"error","")))</f>
        <v/>
      </c>
      <c r="BS99" s="327" t="str">
        <f>IF(F99="","",IF(VLOOKUP(AJ99,―!$AD$2:$AE$14,2,FALSE)&lt;=VLOOKUP(AK99,―!$AD$2:$AE$14,2,FALSE),"","error"))</f>
        <v/>
      </c>
      <c r="BT99" s="333"/>
      <c r="BU99" s="333"/>
      <c r="BV99" s="333"/>
      <c r="BW99" s="327" t="str">
        <f t="shared" si="48"/>
        <v/>
      </c>
      <c r="BX99" s="327" t="str">
        <f t="shared" si="42"/>
        <v/>
      </c>
      <c r="BY99" s="327" t="str">
        <f t="shared" si="49"/>
        <v/>
      </c>
      <c r="BZ99" s="333"/>
      <c r="CA99" s="348" t="str">
        <f>分岐管理シート!BB99</f>
        <v/>
      </c>
      <c r="CB99" s="351" t="str">
        <f t="shared" si="50"/>
        <v/>
      </c>
    </row>
    <row r="100" spans="1:80" s="544" customFormat="1" x14ac:dyDescent="0.15">
      <c r="A100" s="204"/>
      <c r="B100" s="205"/>
      <c r="C100" s="197">
        <v>19</v>
      </c>
      <c r="D100" s="122"/>
      <c r="E100" s="122"/>
      <c r="F100" s="122"/>
      <c r="G100" s="128"/>
      <c r="H100" s="128"/>
      <c r="I100" s="124"/>
      <c r="J100" s="124"/>
      <c r="K100" s="124"/>
      <c r="L100" s="124"/>
      <c r="M100" s="131"/>
      <c r="N100" s="199">
        <f t="shared" si="37"/>
        <v>0</v>
      </c>
      <c r="O100" s="200">
        <f t="shared" si="38"/>
        <v>0</v>
      </c>
      <c r="P100" s="138"/>
      <c r="Q100" s="186"/>
      <c r="R100" s="186"/>
      <c r="S100" s="186"/>
      <c r="T100" s="186"/>
      <c r="U100" s="186"/>
      <c r="V100" s="186"/>
      <c r="W100" s="186"/>
      <c r="X100" s="186"/>
      <c r="Y100" s="186"/>
      <c r="Z100" s="186"/>
      <c r="AA100" s="186"/>
      <c r="AB100" s="186"/>
      <c r="AC100" s="186"/>
      <c r="AD100" s="186"/>
      <c r="AE100" s="135"/>
      <c r="AF100" s="131"/>
      <c r="AG100" s="123"/>
      <c r="AH100" s="123"/>
      <c r="AI100" s="128"/>
      <c r="AJ100" s="128"/>
      <c r="AK100" s="128"/>
      <c r="AL100" s="143"/>
      <c r="AM100" s="143"/>
      <c r="AN100" s="131"/>
      <c r="AO100" s="818"/>
      <c r="AP100" s="819"/>
      <c r="AQ100" s="164"/>
      <c r="AR100" s="89"/>
      <c r="AS100" s="78"/>
      <c r="AT100" s="309" t="str">
        <f t="shared" si="24"/>
        <v/>
      </c>
      <c r="AU100" s="313" t="str">
        <f t="shared" si="25"/>
        <v/>
      </c>
      <c r="AV100" s="317" t="str">
        <f t="shared" si="26"/>
        <v/>
      </c>
      <c r="AW100" s="321" t="str">
        <f t="shared" si="27"/>
        <v/>
      </c>
      <c r="AX100" s="321" t="str">
        <f t="shared" si="28"/>
        <v/>
      </c>
      <c r="AY100" s="325" t="str">
        <f t="shared" si="43"/>
        <v/>
      </c>
      <c r="AZ100" s="327" t="str">
        <f t="shared" si="30"/>
        <v/>
      </c>
      <c r="BA100" s="329" t="str">
        <f t="shared" si="31"/>
        <v/>
      </c>
      <c r="BB100" s="329" t="str">
        <f t="shared" si="32"/>
        <v/>
      </c>
      <c r="BC100" s="329" t="str">
        <f t="shared" si="44"/>
        <v/>
      </c>
      <c r="BD100" s="329" t="str">
        <f t="shared" si="39"/>
        <v/>
      </c>
      <c r="BE100" s="332"/>
      <c r="BF100" s="333"/>
      <c r="BG100" s="327" t="str">
        <f t="shared" si="34"/>
        <v/>
      </c>
      <c r="BH100" s="327" t="str">
        <f t="shared" si="40"/>
        <v/>
      </c>
      <c r="BI100" s="327" t="str">
        <f t="shared" si="35"/>
        <v/>
      </c>
      <c r="BJ100" s="333"/>
      <c r="BK100" s="333"/>
      <c r="BL100" s="333"/>
      <c r="BM100" s="333"/>
      <c r="BN100" s="327" t="str">
        <f t="shared" si="45"/>
        <v/>
      </c>
      <c r="BO100" s="327" t="str">
        <f t="shared" si="41"/>
        <v/>
      </c>
      <c r="BP100" s="327" t="str">
        <f t="shared" si="46"/>
        <v/>
      </c>
      <c r="BQ100" s="327" t="str">
        <f t="shared" si="47"/>
        <v/>
      </c>
      <c r="BR100" s="327" t="str">
        <f>IF(F100="","",IF(AND(AI100="－",OR(分岐管理シート!AK100&lt;1,分岐管理シート!AK100&gt;12)),"error",IF(AND(AI100="○",分岐管理シート!AK100&lt;1),"error","")))</f>
        <v/>
      </c>
      <c r="BS100" s="327" t="str">
        <f>IF(F100="","",IF(VLOOKUP(AJ100,―!$AD$2:$AE$14,2,FALSE)&lt;=VLOOKUP(AK100,―!$AD$2:$AE$14,2,FALSE),"","error"))</f>
        <v/>
      </c>
      <c r="BT100" s="333"/>
      <c r="BU100" s="333"/>
      <c r="BV100" s="333"/>
      <c r="BW100" s="327" t="str">
        <f t="shared" si="48"/>
        <v/>
      </c>
      <c r="BX100" s="327" t="str">
        <f t="shared" si="42"/>
        <v/>
      </c>
      <c r="BY100" s="327" t="str">
        <f t="shared" si="49"/>
        <v/>
      </c>
      <c r="BZ100" s="333"/>
      <c r="CA100" s="348" t="str">
        <f>分岐管理シート!BB100</f>
        <v/>
      </c>
      <c r="CB100" s="351" t="str">
        <f t="shared" si="50"/>
        <v/>
      </c>
    </row>
    <row r="101" spans="1:80" s="544" customFormat="1" x14ac:dyDescent="0.15">
      <c r="A101" s="204"/>
      <c r="B101" s="205"/>
      <c r="C101" s="197">
        <v>20</v>
      </c>
      <c r="D101" s="122"/>
      <c r="E101" s="122"/>
      <c r="F101" s="122"/>
      <c r="G101" s="128"/>
      <c r="H101" s="128"/>
      <c r="I101" s="124"/>
      <c r="J101" s="124"/>
      <c r="K101" s="124"/>
      <c r="L101" s="124"/>
      <c r="M101" s="131"/>
      <c r="N101" s="199">
        <f t="shared" si="37"/>
        <v>0</v>
      </c>
      <c r="O101" s="200">
        <f t="shared" si="38"/>
        <v>0</v>
      </c>
      <c r="P101" s="138"/>
      <c r="Q101" s="186"/>
      <c r="R101" s="186"/>
      <c r="S101" s="186"/>
      <c r="T101" s="186"/>
      <c r="U101" s="186"/>
      <c r="V101" s="186"/>
      <c r="W101" s="186"/>
      <c r="X101" s="186"/>
      <c r="Y101" s="186"/>
      <c r="Z101" s="186"/>
      <c r="AA101" s="186"/>
      <c r="AB101" s="186"/>
      <c r="AC101" s="186"/>
      <c r="AD101" s="186"/>
      <c r="AE101" s="135"/>
      <c r="AF101" s="131"/>
      <c r="AG101" s="123"/>
      <c r="AH101" s="123"/>
      <c r="AI101" s="128"/>
      <c r="AJ101" s="128"/>
      <c r="AK101" s="128"/>
      <c r="AL101" s="143"/>
      <c r="AM101" s="143"/>
      <c r="AN101" s="131"/>
      <c r="AO101" s="818"/>
      <c r="AP101" s="819"/>
      <c r="AQ101" s="164"/>
      <c r="AR101" s="89"/>
      <c r="AS101" s="78"/>
      <c r="AT101" s="309" t="str">
        <f t="shared" si="24"/>
        <v/>
      </c>
      <c r="AU101" s="313" t="str">
        <f t="shared" si="25"/>
        <v/>
      </c>
      <c r="AV101" s="317" t="str">
        <f t="shared" si="26"/>
        <v/>
      </c>
      <c r="AW101" s="321" t="str">
        <f t="shared" si="27"/>
        <v/>
      </c>
      <c r="AX101" s="321" t="str">
        <f t="shared" si="28"/>
        <v/>
      </c>
      <c r="AY101" s="325" t="str">
        <f t="shared" si="43"/>
        <v/>
      </c>
      <c r="AZ101" s="327" t="str">
        <f t="shared" si="30"/>
        <v/>
      </c>
      <c r="BA101" s="329" t="str">
        <f t="shared" si="31"/>
        <v/>
      </c>
      <c r="BB101" s="329" t="str">
        <f t="shared" si="32"/>
        <v/>
      </c>
      <c r="BC101" s="329" t="str">
        <f t="shared" si="44"/>
        <v/>
      </c>
      <c r="BD101" s="329" t="str">
        <f t="shared" si="39"/>
        <v/>
      </c>
      <c r="BE101" s="332"/>
      <c r="BF101" s="333"/>
      <c r="BG101" s="327" t="str">
        <f t="shared" si="34"/>
        <v/>
      </c>
      <c r="BH101" s="327" t="str">
        <f t="shared" si="40"/>
        <v/>
      </c>
      <c r="BI101" s="327" t="str">
        <f t="shared" si="35"/>
        <v/>
      </c>
      <c r="BJ101" s="333"/>
      <c r="BK101" s="333"/>
      <c r="BL101" s="333"/>
      <c r="BM101" s="333"/>
      <c r="BN101" s="327" t="str">
        <f t="shared" si="45"/>
        <v/>
      </c>
      <c r="BO101" s="327" t="str">
        <f t="shared" si="41"/>
        <v/>
      </c>
      <c r="BP101" s="327" t="str">
        <f t="shared" si="46"/>
        <v/>
      </c>
      <c r="BQ101" s="327" t="str">
        <f t="shared" si="47"/>
        <v/>
      </c>
      <c r="BR101" s="327" t="str">
        <f>IF(F101="","",IF(AND(AI101="－",OR(分岐管理シート!AK101&lt;1,分岐管理シート!AK101&gt;12)),"error",IF(AND(AI101="○",分岐管理シート!AK101&lt;1),"error","")))</f>
        <v/>
      </c>
      <c r="BS101" s="327" t="str">
        <f>IF(F101="","",IF(VLOOKUP(AJ101,―!$AD$2:$AE$14,2,FALSE)&lt;=VLOOKUP(AK101,―!$AD$2:$AE$14,2,FALSE),"","error"))</f>
        <v/>
      </c>
      <c r="BT101" s="333"/>
      <c r="BU101" s="333"/>
      <c r="BV101" s="333"/>
      <c r="BW101" s="327" t="str">
        <f t="shared" si="48"/>
        <v/>
      </c>
      <c r="BX101" s="327" t="str">
        <f t="shared" si="42"/>
        <v/>
      </c>
      <c r="BY101" s="327" t="str">
        <f t="shared" si="49"/>
        <v/>
      </c>
      <c r="BZ101" s="333"/>
      <c r="CA101" s="348" t="str">
        <f>分岐管理シート!BB101</f>
        <v/>
      </c>
      <c r="CB101" s="351" t="str">
        <f t="shared" si="50"/>
        <v/>
      </c>
    </row>
    <row r="102" spans="1:80" s="544" customFormat="1" x14ac:dyDescent="0.15">
      <c r="A102" s="204"/>
      <c r="B102" s="205"/>
      <c r="C102" s="196">
        <v>21</v>
      </c>
      <c r="D102" s="122"/>
      <c r="E102" s="122"/>
      <c r="F102" s="122"/>
      <c r="G102" s="128"/>
      <c r="H102" s="128"/>
      <c r="I102" s="124"/>
      <c r="J102" s="124"/>
      <c r="K102" s="124"/>
      <c r="L102" s="124"/>
      <c r="M102" s="131"/>
      <c r="N102" s="199">
        <f t="shared" si="37"/>
        <v>0</v>
      </c>
      <c r="O102" s="200">
        <f t="shared" si="38"/>
        <v>0</v>
      </c>
      <c r="P102" s="138"/>
      <c r="Q102" s="186"/>
      <c r="R102" s="186"/>
      <c r="S102" s="186"/>
      <c r="T102" s="186"/>
      <c r="U102" s="186"/>
      <c r="V102" s="186"/>
      <c r="W102" s="186"/>
      <c r="X102" s="186"/>
      <c r="Y102" s="186"/>
      <c r="Z102" s="186"/>
      <c r="AA102" s="186"/>
      <c r="AB102" s="186"/>
      <c r="AC102" s="186"/>
      <c r="AD102" s="186"/>
      <c r="AE102" s="135"/>
      <c r="AF102" s="131"/>
      <c r="AG102" s="123"/>
      <c r="AH102" s="123"/>
      <c r="AI102" s="128"/>
      <c r="AJ102" s="128"/>
      <c r="AK102" s="128"/>
      <c r="AL102" s="143"/>
      <c r="AM102" s="143"/>
      <c r="AN102" s="131"/>
      <c r="AO102" s="818"/>
      <c r="AP102" s="819"/>
      <c r="AQ102" s="164"/>
      <c r="AR102" s="89"/>
      <c r="AS102" s="78"/>
      <c r="AT102" s="309" t="str">
        <f t="shared" si="24"/>
        <v/>
      </c>
      <c r="AU102" s="313" t="str">
        <f t="shared" si="25"/>
        <v/>
      </c>
      <c r="AV102" s="317" t="str">
        <f t="shared" si="26"/>
        <v/>
      </c>
      <c r="AW102" s="321" t="str">
        <f t="shared" si="27"/>
        <v/>
      </c>
      <c r="AX102" s="321" t="str">
        <f t="shared" si="28"/>
        <v/>
      </c>
      <c r="AY102" s="325" t="str">
        <f t="shared" si="43"/>
        <v/>
      </c>
      <c r="AZ102" s="327" t="str">
        <f t="shared" si="30"/>
        <v/>
      </c>
      <c r="BA102" s="329" t="str">
        <f t="shared" si="31"/>
        <v/>
      </c>
      <c r="BB102" s="329" t="str">
        <f t="shared" si="32"/>
        <v/>
      </c>
      <c r="BC102" s="329" t="str">
        <f t="shared" si="44"/>
        <v/>
      </c>
      <c r="BD102" s="329" t="str">
        <f t="shared" si="39"/>
        <v/>
      </c>
      <c r="BE102" s="332"/>
      <c r="BF102" s="333"/>
      <c r="BG102" s="327" t="str">
        <f t="shared" si="34"/>
        <v/>
      </c>
      <c r="BH102" s="327" t="str">
        <f t="shared" si="40"/>
        <v/>
      </c>
      <c r="BI102" s="327" t="str">
        <f t="shared" si="35"/>
        <v/>
      </c>
      <c r="BJ102" s="333"/>
      <c r="BK102" s="333"/>
      <c r="BL102" s="333"/>
      <c r="BM102" s="333"/>
      <c r="BN102" s="327" t="str">
        <f t="shared" si="45"/>
        <v/>
      </c>
      <c r="BO102" s="327" t="str">
        <f t="shared" si="41"/>
        <v/>
      </c>
      <c r="BP102" s="327" t="str">
        <f t="shared" si="46"/>
        <v/>
      </c>
      <c r="BQ102" s="327" t="str">
        <f t="shared" si="47"/>
        <v/>
      </c>
      <c r="BR102" s="327" t="str">
        <f>IF(F102="","",IF(AND(AI102="－",OR(分岐管理シート!AK102&lt;1,分岐管理シート!AK102&gt;12)),"error",IF(AND(AI102="○",分岐管理シート!AK102&lt;1),"error","")))</f>
        <v/>
      </c>
      <c r="BS102" s="327" t="str">
        <f>IF(F102="","",IF(VLOOKUP(AJ102,―!$AD$2:$AE$14,2,FALSE)&lt;=VLOOKUP(AK102,―!$AD$2:$AE$14,2,FALSE),"","error"))</f>
        <v/>
      </c>
      <c r="BT102" s="333"/>
      <c r="BU102" s="333"/>
      <c r="BV102" s="333"/>
      <c r="BW102" s="327" t="str">
        <f t="shared" si="48"/>
        <v/>
      </c>
      <c r="BX102" s="327" t="str">
        <f t="shared" si="42"/>
        <v/>
      </c>
      <c r="BY102" s="327" t="str">
        <f t="shared" si="49"/>
        <v/>
      </c>
      <c r="BZ102" s="333"/>
      <c r="CA102" s="348" t="str">
        <f>分岐管理シート!BB102</f>
        <v/>
      </c>
      <c r="CB102" s="351" t="str">
        <f t="shared" si="50"/>
        <v/>
      </c>
    </row>
    <row r="103" spans="1:80" s="544" customFormat="1" x14ac:dyDescent="0.15">
      <c r="A103" s="204"/>
      <c r="B103" s="205"/>
      <c r="C103" s="197">
        <v>22</v>
      </c>
      <c r="D103" s="122"/>
      <c r="E103" s="122"/>
      <c r="F103" s="122"/>
      <c r="G103" s="128"/>
      <c r="H103" s="128"/>
      <c r="I103" s="124"/>
      <c r="J103" s="124"/>
      <c r="K103" s="124"/>
      <c r="L103" s="124"/>
      <c r="M103" s="131"/>
      <c r="N103" s="199">
        <f t="shared" si="37"/>
        <v>0</v>
      </c>
      <c r="O103" s="200">
        <f t="shared" si="38"/>
        <v>0</v>
      </c>
      <c r="P103" s="138"/>
      <c r="Q103" s="186"/>
      <c r="R103" s="186"/>
      <c r="S103" s="186"/>
      <c r="T103" s="186"/>
      <c r="U103" s="186"/>
      <c r="V103" s="186"/>
      <c r="W103" s="186"/>
      <c r="X103" s="186"/>
      <c r="Y103" s="186"/>
      <c r="Z103" s="186"/>
      <c r="AA103" s="186"/>
      <c r="AB103" s="186"/>
      <c r="AC103" s="186"/>
      <c r="AD103" s="186"/>
      <c r="AE103" s="135"/>
      <c r="AF103" s="131"/>
      <c r="AG103" s="123"/>
      <c r="AH103" s="123"/>
      <c r="AI103" s="128"/>
      <c r="AJ103" s="128"/>
      <c r="AK103" s="128"/>
      <c r="AL103" s="143"/>
      <c r="AM103" s="143"/>
      <c r="AN103" s="131"/>
      <c r="AO103" s="818"/>
      <c r="AP103" s="819"/>
      <c r="AQ103" s="164"/>
      <c r="AR103" s="89"/>
      <c r="AS103" s="78"/>
      <c r="AT103" s="309" t="str">
        <f t="shared" si="24"/>
        <v/>
      </c>
      <c r="AU103" s="313" t="str">
        <f t="shared" si="25"/>
        <v/>
      </c>
      <c r="AV103" s="317" t="str">
        <f t="shared" si="26"/>
        <v/>
      </c>
      <c r="AW103" s="321" t="str">
        <f t="shared" si="27"/>
        <v/>
      </c>
      <c r="AX103" s="321" t="str">
        <f t="shared" si="28"/>
        <v/>
      </c>
      <c r="AY103" s="325" t="str">
        <f t="shared" si="43"/>
        <v/>
      </c>
      <c r="AZ103" s="327" t="str">
        <f t="shared" si="30"/>
        <v/>
      </c>
      <c r="BA103" s="329" t="str">
        <f t="shared" si="31"/>
        <v/>
      </c>
      <c r="BB103" s="329" t="str">
        <f t="shared" si="32"/>
        <v/>
      </c>
      <c r="BC103" s="329" t="str">
        <f t="shared" si="44"/>
        <v/>
      </c>
      <c r="BD103" s="329" t="str">
        <f t="shared" si="39"/>
        <v/>
      </c>
      <c r="BE103" s="332"/>
      <c r="BF103" s="333"/>
      <c r="BG103" s="327" t="str">
        <f t="shared" si="34"/>
        <v/>
      </c>
      <c r="BH103" s="327" t="str">
        <f t="shared" si="40"/>
        <v/>
      </c>
      <c r="BI103" s="327" t="str">
        <f t="shared" si="35"/>
        <v/>
      </c>
      <c r="BJ103" s="333"/>
      <c r="BK103" s="333"/>
      <c r="BL103" s="333"/>
      <c r="BM103" s="333"/>
      <c r="BN103" s="327" t="str">
        <f t="shared" si="45"/>
        <v/>
      </c>
      <c r="BO103" s="327" t="str">
        <f t="shared" si="41"/>
        <v/>
      </c>
      <c r="BP103" s="327" t="str">
        <f t="shared" si="46"/>
        <v/>
      </c>
      <c r="BQ103" s="327" t="str">
        <f t="shared" si="47"/>
        <v/>
      </c>
      <c r="BR103" s="327" t="str">
        <f>IF(F103="","",IF(AND(AI103="－",OR(分岐管理シート!AK103&lt;1,分岐管理シート!AK103&gt;12)),"error",IF(AND(AI103="○",分岐管理シート!AK103&lt;1),"error","")))</f>
        <v/>
      </c>
      <c r="BS103" s="327" t="str">
        <f>IF(F103="","",IF(VLOOKUP(AJ103,―!$AD$2:$AE$14,2,FALSE)&lt;=VLOOKUP(AK103,―!$AD$2:$AE$14,2,FALSE),"","error"))</f>
        <v/>
      </c>
      <c r="BT103" s="333"/>
      <c r="BU103" s="333"/>
      <c r="BV103" s="333"/>
      <c r="BW103" s="327" t="str">
        <f t="shared" si="48"/>
        <v/>
      </c>
      <c r="BX103" s="327" t="str">
        <f t="shared" si="42"/>
        <v/>
      </c>
      <c r="BY103" s="327" t="str">
        <f t="shared" si="49"/>
        <v/>
      </c>
      <c r="BZ103" s="333"/>
      <c r="CA103" s="348" t="str">
        <f>分岐管理シート!BB103</f>
        <v/>
      </c>
      <c r="CB103" s="351" t="str">
        <f t="shared" si="50"/>
        <v/>
      </c>
    </row>
    <row r="104" spans="1:80" s="544" customFormat="1" x14ac:dyDescent="0.15">
      <c r="A104" s="204"/>
      <c r="B104" s="205"/>
      <c r="C104" s="197">
        <v>23</v>
      </c>
      <c r="D104" s="122"/>
      <c r="E104" s="122"/>
      <c r="F104" s="122"/>
      <c r="G104" s="128"/>
      <c r="H104" s="128"/>
      <c r="I104" s="123"/>
      <c r="J104" s="123"/>
      <c r="K104" s="123"/>
      <c r="L104" s="123"/>
      <c r="M104" s="131"/>
      <c r="N104" s="199">
        <f t="shared" si="37"/>
        <v>0</v>
      </c>
      <c r="O104" s="200">
        <f t="shared" si="38"/>
        <v>0</v>
      </c>
      <c r="P104" s="138"/>
      <c r="Q104" s="186"/>
      <c r="R104" s="186"/>
      <c r="S104" s="186"/>
      <c r="T104" s="186"/>
      <c r="U104" s="186"/>
      <c r="V104" s="186"/>
      <c r="W104" s="186"/>
      <c r="X104" s="186"/>
      <c r="Y104" s="186"/>
      <c r="Z104" s="186"/>
      <c r="AA104" s="186"/>
      <c r="AB104" s="186"/>
      <c r="AC104" s="186"/>
      <c r="AD104" s="186"/>
      <c r="AE104" s="135"/>
      <c r="AF104" s="131"/>
      <c r="AG104" s="123"/>
      <c r="AH104" s="123"/>
      <c r="AI104" s="128"/>
      <c r="AJ104" s="128"/>
      <c r="AK104" s="128"/>
      <c r="AL104" s="143"/>
      <c r="AM104" s="143"/>
      <c r="AN104" s="131"/>
      <c r="AO104" s="818"/>
      <c r="AP104" s="819"/>
      <c r="AQ104" s="164"/>
      <c r="AR104" s="89"/>
      <c r="AS104" s="78"/>
      <c r="AT104" s="309" t="str">
        <f t="shared" si="24"/>
        <v/>
      </c>
      <c r="AU104" s="313" t="str">
        <f t="shared" si="25"/>
        <v/>
      </c>
      <c r="AV104" s="317" t="str">
        <f t="shared" si="26"/>
        <v/>
      </c>
      <c r="AW104" s="321" t="str">
        <f t="shared" si="27"/>
        <v/>
      </c>
      <c r="AX104" s="321" t="str">
        <f t="shared" si="28"/>
        <v/>
      </c>
      <c r="AY104" s="325" t="str">
        <f t="shared" si="43"/>
        <v/>
      </c>
      <c r="AZ104" s="327" t="str">
        <f t="shared" si="30"/>
        <v/>
      </c>
      <c r="BA104" s="329" t="str">
        <f t="shared" si="31"/>
        <v/>
      </c>
      <c r="BB104" s="329" t="str">
        <f t="shared" si="32"/>
        <v/>
      </c>
      <c r="BC104" s="329" t="str">
        <f t="shared" si="44"/>
        <v/>
      </c>
      <c r="BD104" s="329" t="str">
        <f t="shared" si="39"/>
        <v/>
      </c>
      <c r="BE104" s="332"/>
      <c r="BF104" s="333"/>
      <c r="BG104" s="327" t="str">
        <f t="shared" si="34"/>
        <v/>
      </c>
      <c r="BH104" s="327" t="str">
        <f t="shared" si="40"/>
        <v/>
      </c>
      <c r="BI104" s="327" t="str">
        <f t="shared" si="35"/>
        <v/>
      </c>
      <c r="BJ104" s="333"/>
      <c r="BK104" s="333"/>
      <c r="BL104" s="333"/>
      <c r="BM104" s="333"/>
      <c r="BN104" s="327" t="str">
        <f t="shared" si="45"/>
        <v/>
      </c>
      <c r="BO104" s="327" t="str">
        <f t="shared" si="41"/>
        <v/>
      </c>
      <c r="BP104" s="327" t="str">
        <f t="shared" si="46"/>
        <v/>
      </c>
      <c r="BQ104" s="327" t="str">
        <f t="shared" si="47"/>
        <v/>
      </c>
      <c r="BR104" s="327" t="str">
        <f>IF(F104="","",IF(AND(AI104="－",OR(分岐管理シート!AK104&lt;1,分岐管理シート!AK104&gt;12)),"error",IF(AND(AI104="○",分岐管理シート!AK104&lt;1),"error","")))</f>
        <v/>
      </c>
      <c r="BS104" s="327" t="str">
        <f>IF(F104="","",IF(VLOOKUP(AJ104,―!$AD$2:$AE$14,2,FALSE)&lt;=VLOOKUP(AK104,―!$AD$2:$AE$14,2,FALSE),"","error"))</f>
        <v/>
      </c>
      <c r="BT104" s="333"/>
      <c r="BU104" s="333"/>
      <c r="BV104" s="333"/>
      <c r="BW104" s="327" t="str">
        <f t="shared" si="48"/>
        <v/>
      </c>
      <c r="BX104" s="327" t="str">
        <f t="shared" si="42"/>
        <v/>
      </c>
      <c r="BY104" s="327" t="str">
        <f t="shared" si="49"/>
        <v/>
      </c>
      <c r="BZ104" s="333"/>
      <c r="CA104" s="348" t="str">
        <f>分岐管理シート!BB104</f>
        <v/>
      </c>
      <c r="CB104" s="351" t="str">
        <f t="shared" si="50"/>
        <v/>
      </c>
    </row>
    <row r="105" spans="1:80" s="544" customFormat="1" x14ac:dyDescent="0.15">
      <c r="A105" s="204"/>
      <c r="B105" s="205"/>
      <c r="C105" s="196">
        <v>24</v>
      </c>
      <c r="D105" s="122"/>
      <c r="E105" s="122"/>
      <c r="F105" s="122"/>
      <c r="G105" s="128"/>
      <c r="H105" s="128"/>
      <c r="I105" s="123"/>
      <c r="J105" s="123"/>
      <c r="K105" s="123"/>
      <c r="L105" s="123"/>
      <c r="M105" s="131"/>
      <c r="N105" s="199">
        <f t="shared" si="37"/>
        <v>0</v>
      </c>
      <c r="O105" s="200">
        <f t="shared" si="38"/>
        <v>0</v>
      </c>
      <c r="P105" s="138"/>
      <c r="Q105" s="186"/>
      <c r="R105" s="186"/>
      <c r="S105" s="186"/>
      <c r="T105" s="186"/>
      <c r="U105" s="186"/>
      <c r="V105" s="186"/>
      <c r="W105" s="186"/>
      <c r="X105" s="186"/>
      <c r="Y105" s="186"/>
      <c r="Z105" s="186"/>
      <c r="AA105" s="186"/>
      <c r="AB105" s="186"/>
      <c r="AC105" s="186"/>
      <c r="AD105" s="186"/>
      <c r="AE105" s="135"/>
      <c r="AF105" s="131"/>
      <c r="AG105" s="123"/>
      <c r="AH105" s="123"/>
      <c r="AI105" s="128"/>
      <c r="AJ105" s="128"/>
      <c r="AK105" s="128"/>
      <c r="AL105" s="143"/>
      <c r="AM105" s="143"/>
      <c r="AN105" s="131"/>
      <c r="AO105" s="818"/>
      <c r="AP105" s="819"/>
      <c r="AQ105" s="164"/>
      <c r="AR105" s="89"/>
      <c r="AS105" s="78"/>
      <c r="AT105" s="309" t="str">
        <f t="shared" si="24"/>
        <v/>
      </c>
      <c r="AU105" s="313" t="str">
        <f t="shared" si="25"/>
        <v/>
      </c>
      <c r="AV105" s="317" t="str">
        <f t="shared" si="26"/>
        <v/>
      </c>
      <c r="AW105" s="321" t="str">
        <f t="shared" si="27"/>
        <v/>
      </c>
      <c r="AX105" s="321" t="str">
        <f t="shared" si="28"/>
        <v/>
      </c>
      <c r="AY105" s="325" t="str">
        <f t="shared" si="43"/>
        <v/>
      </c>
      <c r="AZ105" s="327" t="str">
        <f t="shared" si="30"/>
        <v/>
      </c>
      <c r="BA105" s="329" t="str">
        <f t="shared" si="31"/>
        <v/>
      </c>
      <c r="BB105" s="329" t="str">
        <f t="shared" si="32"/>
        <v/>
      </c>
      <c r="BC105" s="329" t="str">
        <f t="shared" si="44"/>
        <v/>
      </c>
      <c r="BD105" s="329" t="str">
        <f t="shared" si="39"/>
        <v/>
      </c>
      <c r="BE105" s="332"/>
      <c r="BF105" s="333"/>
      <c r="BG105" s="327" t="str">
        <f t="shared" si="34"/>
        <v/>
      </c>
      <c r="BH105" s="327" t="str">
        <f t="shared" si="40"/>
        <v/>
      </c>
      <c r="BI105" s="327" t="str">
        <f t="shared" si="35"/>
        <v/>
      </c>
      <c r="BJ105" s="333"/>
      <c r="BK105" s="333"/>
      <c r="BL105" s="333"/>
      <c r="BM105" s="333"/>
      <c r="BN105" s="327" t="str">
        <f t="shared" si="45"/>
        <v/>
      </c>
      <c r="BO105" s="327" t="str">
        <f t="shared" si="41"/>
        <v/>
      </c>
      <c r="BP105" s="327" t="str">
        <f t="shared" si="46"/>
        <v/>
      </c>
      <c r="BQ105" s="327" t="str">
        <f t="shared" si="47"/>
        <v/>
      </c>
      <c r="BR105" s="327" t="str">
        <f>IF(F105="","",IF(AND(AI105="－",OR(分岐管理シート!AK105&lt;1,分岐管理シート!AK105&gt;12)),"error",IF(AND(AI105="○",分岐管理シート!AK105&lt;1),"error","")))</f>
        <v/>
      </c>
      <c r="BS105" s="327" t="str">
        <f>IF(F105="","",IF(VLOOKUP(AJ105,―!$AD$2:$AE$14,2,FALSE)&lt;=VLOOKUP(AK105,―!$AD$2:$AE$14,2,FALSE),"","error"))</f>
        <v/>
      </c>
      <c r="BT105" s="333"/>
      <c r="BU105" s="333"/>
      <c r="BV105" s="333"/>
      <c r="BW105" s="327" t="str">
        <f t="shared" si="48"/>
        <v/>
      </c>
      <c r="BX105" s="327" t="str">
        <f t="shared" si="42"/>
        <v/>
      </c>
      <c r="BY105" s="327" t="str">
        <f t="shared" si="49"/>
        <v/>
      </c>
      <c r="BZ105" s="333"/>
      <c r="CA105" s="348" t="str">
        <f>分岐管理シート!BB105</f>
        <v/>
      </c>
      <c r="CB105" s="351" t="str">
        <f t="shared" si="50"/>
        <v/>
      </c>
    </row>
    <row r="106" spans="1:80" s="544" customFormat="1" x14ac:dyDescent="0.15">
      <c r="A106" s="204"/>
      <c r="B106" s="205"/>
      <c r="C106" s="197">
        <v>25</v>
      </c>
      <c r="D106" s="122"/>
      <c r="E106" s="122"/>
      <c r="F106" s="122"/>
      <c r="G106" s="128"/>
      <c r="H106" s="128"/>
      <c r="I106" s="123"/>
      <c r="J106" s="123"/>
      <c r="K106" s="123"/>
      <c r="L106" s="123"/>
      <c r="M106" s="131"/>
      <c r="N106" s="199">
        <f t="shared" si="37"/>
        <v>0</v>
      </c>
      <c r="O106" s="200">
        <f t="shared" si="38"/>
        <v>0</v>
      </c>
      <c r="P106" s="138"/>
      <c r="Q106" s="186"/>
      <c r="R106" s="186"/>
      <c r="S106" s="186"/>
      <c r="T106" s="186"/>
      <c r="U106" s="186"/>
      <c r="V106" s="186"/>
      <c r="W106" s="186"/>
      <c r="X106" s="186"/>
      <c r="Y106" s="186"/>
      <c r="Z106" s="186"/>
      <c r="AA106" s="186"/>
      <c r="AB106" s="186"/>
      <c r="AC106" s="186"/>
      <c r="AD106" s="186"/>
      <c r="AE106" s="135"/>
      <c r="AF106" s="131"/>
      <c r="AG106" s="123"/>
      <c r="AH106" s="123"/>
      <c r="AI106" s="128"/>
      <c r="AJ106" s="128"/>
      <c r="AK106" s="128"/>
      <c r="AL106" s="143"/>
      <c r="AM106" s="143"/>
      <c r="AN106" s="131"/>
      <c r="AO106" s="818"/>
      <c r="AP106" s="819"/>
      <c r="AQ106" s="164"/>
      <c r="AR106" s="89"/>
      <c r="AS106" s="78"/>
      <c r="AT106" s="309" t="str">
        <f t="shared" si="24"/>
        <v/>
      </c>
      <c r="AU106" s="313" t="str">
        <f t="shared" si="25"/>
        <v/>
      </c>
      <c r="AV106" s="317" t="str">
        <f t="shared" si="26"/>
        <v/>
      </c>
      <c r="AW106" s="321" t="str">
        <f t="shared" si="27"/>
        <v/>
      </c>
      <c r="AX106" s="321" t="str">
        <f t="shared" si="28"/>
        <v/>
      </c>
      <c r="AY106" s="325" t="str">
        <f t="shared" si="43"/>
        <v/>
      </c>
      <c r="AZ106" s="327" t="str">
        <f t="shared" si="30"/>
        <v/>
      </c>
      <c r="BA106" s="329" t="str">
        <f t="shared" si="31"/>
        <v/>
      </c>
      <c r="BB106" s="329" t="str">
        <f t="shared" si="32"/>
        <v/>
      </c>
      <c r="BC106" s="329" t="str">
        <f t="shared" si="44"/>
        <v/>
      </c>
      <c r="BD106" s="329" t="str">
        <f t="shared" si="39"/>
        <v/>
      </c>
      <c r="BE106" s="332"/>
      <c r="BF106" s="333"/>
      <c r="BG106" s="327" t="str">
        <f t="shared" si="34"/>
        <v/>
      </c>
      <c r="BH106" s="327" t="str">
        <f t="shared" si="40"/>
        <v/>
      </c>
      <c r="BI106" s="327" t="str">
        <f t="shared" si="35"/>
        <v/>
      </c>
      <c r="BJ106" s="333"/>
      <c r="BK106" s="333"/>
      <c r="BL106" s="333"/>
      <c r="BM106" s="333"/>
      <c r="BN106" s="327" t="str">
        <f t="shared" si="45"/>
        <v/>
      </c>
      <c r="BO106" s="327" t="str">
        <f t="shared" si="41"/>
        <v/>
      </c>
      <c r="BP106" s="327" t="str">
        <f t="shared" si="46"/>
        <v/>
      </c>
      <c r="BQ106" s="327" t="str">
        <f t="shared" si="47"/>
        <v/>
      </c>
      <c r="BR106" s="327" t="str">
        <f>IF(F106="","",IF(AND(AI106="－",OR(分岐管理シート!AK106&lt;1,分岐管理シート!AK106&gt;12)),"error",IF(AND(AI106="○",分岐管理シート!AK106&lt;1),"error","")))</f>
        <v/>
      </c>
      <c r="BS106" s="327" t="str">
        <f>IF(F106="","",IF(VLOOKUP(AJ106,―!$AD$2:$AE$14,2,FALSE)&lt;=VLOOKUP(AK106,―!$AD$2:$AE$14,2,FALSE),"","error"))</f>
        <v/>
      </c>
      <c r="BT106" s="333"/>
      <c r="BU106" s="333"/>
      <c r="BV106" s="333"/>
      <c r="BW106" s="327" t="str">
        <f t="shared" si="48"/>
        <v/>
      </c>
      <c r="BX106" s="327" t="str">
        <f t="shared" si="42"/>
        <v/>
      </c>
      <c r="BY106" s="327" t="str">
        <f t="shared" si="49"/>
        <v/>
      </c>
      <c r="BZ106" s="333"/>
      <c r="CA106" s="348" t="str">
        <f>分岐管理シート!BB106</f>
        <v/>
      </c>
      <c r="CB106" s="351" t="str">
        <f t="shared" si="50"/>
        <v/>
      </c>
    </row>
    <row r="107" spans="1:80" s="544" customFormat="1" x14ac:dyDescent="0.15">
      <c r="A107" s="204"/>
      <c r="B107" s="205"/>
      <c r="C107" s="197">
        <v>26</v>
      </c>
      <c r="D107" s="122"/>
      <c r="E107" s="122"/>
      <c r="F107" s="122"/>
      <c r="G107" s="128"/>
      <c r="H107" s="128"/>
      <c r="I107" s="123"/>
      <c r="J107" s="123"/>
      <c r="K107" s="123"/>
      <c r="L107" s="123"/>
      <c r="M107" s="131"/>
      <c r="N107" s="199">
        <f t="shared" si="37"/>
        <v>0</v>
      </c>
      <c r="O107" s="200">
        <f t="shared" si="38"/>
        <v>0</v>
      </c>
      <c r="P107" s="138"/>
      <c r="Q107" s="186"/>
      <c r="R107" s="186"/>
      <c r="S107" s="186"/>
      <c r="T107" s="186"/>
      <c r="U107" s="186"/>
      <c r="V107" s="186"/>
      <c r="W107" s="186"/>
      <c r="X107" s="186"/>
      <c r="Y107" s="186"/>
      <c r="Z107" s="186"/>
      <c r="AA107" s="186"/>
      <c r="AB107" s="186"/>
      <c r="AC107" s="186"/>
      <c r="AD107" s="186"/>
      <c r="AE107" s="135"/>
      <c r="AF107" s="131"/>
      <c r="AG107" s="123"/>
      <c r="AH107" s="123"/>
      <c r="AI107" s="128"/>
      <c r="AJ107" s="128"/>
      <c r="AK107" s="128"/>
      <c r="AL107" s="143"/>
      <c r="AM107" s="143"/>
      <c r="AN107" s="131"/>
      <c r="AO107" s="818"/>
      <c r="AP107" s="819"/>
      <c r="AQ107" s="164"/>
      <c r="AR107" s="89"/>
      <c r="AS107" s="78"/>
      <c r="AT107" s="309" t="str">
        <f t="shared" si="24"/>
        <v/>
      </c>
      <c r="AU107" s="313" t="str">
        <f t="shared" si="25"/>
        <v/>
      </c>
      <c r="AV107" s="317" t="str">
        <f t="shared" si="26"/>
        <v/>
      </c>
      <c r="AW107" s="321" t="str">
        <f t="shared" si="27"/>
        <v/>
      </c>
      <c r="AX107" s="321" t="str">
        <f t="shared" si="28"/>
        <v/>
      </c>
      <c r="AY107" s="325" t="str">
        <f t="shared" si="43"/>
        <v/>
      </c>
      <c r="AZ107" s="327" t="str">
        <f t="shared" si="30"/>
        <v/>
      </c>
      <c r="BA107" s="329" t="str">
        <f t="shared" si="31"/>
        <v/>
      </c>
      <c r="BB107" s="329" t="str">
        <f t="shared" si="32"/>
        <v/>
      </c>
      <c r="BC107" s="329" t="str">
        <f t="shared" si="44"/>
        <v/>
      </c>
      <c r="BD107" s="329" t="str">
        <f t="shared" si="39"/>
        <v/>
      </c>
      <c r="BE107" s="332"/>
      <c r="BF107" s="333"/>
      <c r="BG107" s="327" t="str">
        <f t="shared" si="34"/>
        <v/>
      </c>
      <c r="BH107" s="327" t="str">
        <f t="shared" si="40"/>
        <v/>
      </c>
      <c r="BI107" s="327" t="str">
        <f t="shared" si="35"/>
        <v/>
      </c>
      <c r="BJ107" s="333"/>
      <c r="BK107" s="333"/>
      <c r="BL107" s="333"/>
      <c r="BM107" s="333"/>
      <c r="BN107" s="327" t="str">
        <f t="shared" si="45"/>
        <v/>
      </c>
      <c r="BO107" s="327" t="str">
        <f t="shared" si="41"/>
        <v/>
      </c>
      <c r="BP107" s="327" t="str">
        <f t="shared" si="46"/>
        <v/>
      </c>
      <c r="BQ107" s="327" t="str">
        <f t="shared" si="47"/>
        <v/>
      </c>
      <c r="BR107" s="327" t="str">
        <f>IF(F107="","",IF(AND(AI107="－",OR(分岐管理シート!AK107&lt;1,分岐管理シート!AK107&gt;12)),"error",IF(AND(AI107="○",分岐管理シート!AK107&lt;1),"error","")))</f>
        <v/>
      </c>
      <c r="BS107" s="327" t="str">
        <f>IF(F107="","",IF(VLOOKUP(AJ107,―!$AD$2:$AE$14,2,FALSE)&lt;=VLOOKUP(AK107,―!$AD$2:$AE$14,2,FALSE),"","error"))</f>
        <v/>
      </c>
      <c r="BT107" s="333"/>
      <c r="BU107" s="333"/>
      <c r="BV107" s="333"/>
      <c r="BW107" s="327" t="str">
        <f t="shared" si="48"/>
        <v/>
      </c>
      <c r="BX107" s="327" t="str">
        <f t="shared" si="42"/>
        <v/>
      </c>
      <c r="BY107" s="327" t="str">
        <f t="shared" si="49"/>
        <v/>
      </c>
      <c r="BZ107" s="333"/>
      <c r="CA107" s="348" t="str">
        <f>分岐管理シート!BB107</f>
        <v/>
      </c>
      <c r="CB107" s="351" t="str">
        <f t="shared" si="50"/>
        <v/>
      </c>
    </row>
    <row r="108" spans="1:80" s="544" customFormat="1" x14ac:dyDescent="0.15">
      <c r="A108" s="204"/>
      <c r="B108" s="205"/>
      <c r="C108" s="196">
        <v>27</v>
      </c>
      <c r="D108" s="122"/>
      <c r="E108" s="122"/>
      <c r="F108" s="122"/>
      <c r="G108" s="128"/>
      <c r="H108" s="128"/>
      <c r="I108" s="123"/>
      <c r="J108" s="123"/>
      <c r="K108" s="123"/>
      <c r="L108" s="123"/>
      <c r="M108" s="131"/>
      <c r="N108" s="199">
        <f t="shared" si="37"/>
        <v>0</v>
      </c>
      <c r="O108" s="200">
        <f t="shared" si="38"/>
        <v>0</v>
      </c>
      <c r="P108" s="138"/>
      <c r="Q108" s="186"/>
      <c r="R108" s="186"/>
      <c r="S108" s="186"/>
      <c r="T108" s="186"/>
      <c r="U108" s="186"/>
      <c r="V108" s="186"/>
      <c r="W108" s="186"/>
      <c r="X108" s="186"/>
      <c r="Y108" s="186"/>
      <c r="Z108" s="186"/>
      <c r="AA108" s="186"/>
      <c r="AB108" s="186"/>
      <c r="AC108" s="186"/>
      <c r="AD108" s="186"/>
      <c r="AE108" s="135"/>
      <c r="AF108" s="131"/>
      <c r="AG108" s="123"/>
      <c r="AH108" s="123"/>
      <c r="AI108" s="128"/>
      <c r="AJ108" s="128"/>
      <c r="AK108" s="128"/>
      <c r="AL108" s="143"/>
      <c r="AM108" s="143"/>
      <c r="AN108" s="131"/>
      <c r="AO108" s="818"/>
      <c r="AP108" s="819"/>
      <c r="AQ108" s="164"/>
      <c r="AR108" s="89"/>
      <c r="AS108" s="78"/>
      <c r="AT108" s="309" t="str">
        <f t="shared" si="24"/>
        <v/>
      </c>
      <c r="AU108" s="313" t="str">
        <f t="shared" si="25"/>
        <v/>
      </c>
      <c r="AV108" s="317" t="str">
        <f t="shared" si="26"/>
        <v/>
      </c>
      <c r="AW108" s="321" t="str">
        <f t="shared" si="27"/>
        <v/>
      </c>
      <c r="AX108" s="321" t="str">
        <f t="shared" si="28"/>
        <v/>
      </c>
      <c r="AY108" s="325" t="str">
        <f t="shared" si="43"/>
        <v/>
      </c>
      <c r="AZ108" s="327" t="str">
        <f t="shared" si="30"/>
        <v/>
      </c>
      <c r="BA108" s="329" t="str">
        <f t="shared" si="31"/>
        <v/>
      </c>
      <c r="BB108" s="329" t="str">
        <f t="shared" si="32"/>
        <v/>
      </c>
      <c r="BC108" s="329" t="str">
        <f t="shared" si="44"/>
        <v/>
      </c>
      <c r="BD108" s="329" t="str">
        <f t="shared" si="39"/>
        <v/>
      </c>
      <c r="BE108" s="332"/>
      <c r="BF108" s="333"/>
      <c r="BG108" s="327" t="str">
        <f t="shared" si="34"/>
        <v/>
      </c>
      <c r="BH108" s="327" t="str">
        <f t="shared" si="40"/>
        <v/>
      </c>
      <c r="BI108" s="327" t="str">
        <f t="shared" si="35"/>
        <v/>
      </c>
      <c r="BJ108" s="333"/>
      <c r="BK108" s="333"/>
      <c r="BL108" s="333"/>
      <c r="BM108" s="333"/>
      <c r="BN108" s="327" t="str">
        <f t="shared" si="45"/>
        <v/>
      </c>
      <c r="BO108" s="327" t="str">
        <f t="shared" si="41"/>
        <v/>
      </c>
      <c r="BP108" s="327" t="str">
        <f t="shared" si="46"/>
        <v/>
      </c>
      <c r="BQ108" s="327" t="str">
        <f t="shared" si="47"/>
        <v/>
      </c>
      <c r="BR108" s="327" t="str">
        <f>IF(F108="","",IF(AND(AI108="－",OR(分岐管理シート!AK108&lt;1,分岐管理シート!AK108&gt;12)),"error",IF(AND(AI108="○",分岐管理シート!AK108&lt;1),"error","")))</f>
        <v/>
      </c>
      <c r="BS108" s="327" t="str">
        <f>IF(F108="","",IF(VLOOKUP(AJ108,―!$AD$2:$AE$14,2,FALSE)&lt;=VLOOKUP(AK108,―!$AD$2:$AE$14,2,FALSE),"","error"))</f>
        <v/>
      </c>
      <c r="BT108" s="333"/>
      <c r="BU108" s="333"/>
      <c r="BV108" s="333"/>
      <c r="BW108" s="327" t="str">
        <f t="shared" si="48"/>
        <v/>
      </c>
      <c r="BX108" s="327" t="str">
        <f t="shared" si="42"/>
        <v/>
      </c>
      <c r="BY108" s="327" t="str">
        <f t="shared" si="49"/>
        <v/>
      </c>
      <c r="BZ108" s="333"/>
      <c r="CA108" s="348" t="str">
        <f>分岐管理シート!BB108</f>
        <v/>
      </c>
      <c r="CB108" s="351" t="str">
        <f t="shared" si="50"/>
        <v/>
      </c>
    </row>
    <row r="109" spans="1:80" s="544" customFormat="1" x14ac:dyDescent="0.15">
      <c r="A109" s="204"/>
      <c r="B109" s="205"/>
      <c r="C109" s="197">
        <v>28</v>
      </c>
      <c r="D109" s="122"/>
      <c r="E109" s="122"/>
      <c r="F109" s="122"/>
      <c r="G109" s="128"/>
      <c r="H109" s="128"/>
      <c r="I109" s="123"/>
      <c r="J109" s="123"/>
      <c r="K109" s="123"/>
      <c r="L109" s="123"/>
      <c r="M109" s="131"/>
      <c r="N109" s="199">
        <f t="shared" si="37"/>
        <v>0</v>
      </c>
      <c r="O109" s="200">
        <f t="shared" si="38"/>
        <v>0</v>
      </c>
      <c r="P109" s="138"/>
      <c r="Q109" s="186"/>
      <c r="R109" s="186"/>
      <c r="S109" s="186"/>
      <c r="T109" s="186"/>
      <c r="U109" s="186"/>
      <c r="V109" s="186"/>
      <c r="W109" s="186"/>
      <c r="X109" s="186"/>
      <c r="Y109" s="186"/>
      <c r="Z109" s="186"/>
      <c r="AA109" s="186"/>
      <c r="AB109" s="186"/>
      <c r="AC109" s="186"/>
      <c r="AD109" s="186"/>
      <c r="AE109" s="135"/>
      <c r="AF109" s="131"/>
      <c r="AG109" s="123"/>
      <c r="AH109" s="123"/>
      <c r="AI109" s="128"/>
      <c r="AJ109" s="128"/>
      <c r="AK109" s="128"/>
      <c r="AL109" s="143"/>
      <c r="AM109" s="143"/>
      <c r="AN109" s="131"/>
      <c r="AO109" s="818"/>
      <c r="AP109" s="819"/>
      <c r="AQ109" s="164"/>
      <c r="AR109" s="89"/>
      <c r="AS109" s="78"/>
      <c r="AT109" s="309" t="str">
        <f t="shared" si="24"/>
        <v/>
      </c>
      <c r="AU109" s="313" t="str">
        <f t="shared" si="25"/>
        <v/>
      </c>
      <c r="AV109" s="317" t="str">
        <f t="shared" si="26"/>
        <v/>
      </c>
      <c r="AW109" s="321" t="str">
        <f t="shared" si="27"/>
        <v/>
      </c>
      <c r="AX109" s="321" t="str">
        <f t="shared" si="28"/>
        <v/>
      </c>
      <c r="AY109" s="325" t="str">
        <f t="shared" si="43"/>
        <v/>
      </c>
      <c r="AZ109" s="327" t="str">
        <f t="shared" si="30"/>
        <v/>
      </c>
      <c r="BA109" s="329" t="str">
        <f t="shared" si="31"/>
        <v/>
      </c>
      <c r="BB109" s="329" t="str">
        <f t="shared" si="32"/>
        <v/>
      </c>
      <c r="BC109" s="329" t="str">
        <f t="shared" si="44"/>
        <v/>
      </c>
      <c r="BD109" s="329" t="str">
        <f t="shared" si="39"/>
        <v/>
      </c>
      <c r="BE109" s="332"/>
      <c r="BF109" s="333"/>
      <c r="BG109" s="327" t="str">
        <f t="shared" si="34"/>
        <v/>
      </c>
      <c r="BH109" s="327" t="str">
        <f t="shared" si="40"/>
        <v/>
      </c>
      <c r="BI109" s="327" t="str">
        <f t="shared" si="35"/>
        <v/>
      </c>
      <c r="BJ109" s="333"/>
      <c r="BK109" s="333"/>
      <c r="BL109" s="333"/>
      <c r="BM109" s="333"/>
      <c r="BN109" s="327" t="str">
        <f t="shared" si="45"/>
        <v/>
      </c>
      <c r="BO109" s="327" t="str">
        <f t="shared" si="41"/>
        <v/>
      </c>
      <c r="BP109" s="327" t="str">
        <f t="shared" si="46"/>
        <v/>
      </c>
      <c r="BQ109" s="327" t="str">
        <f t="shared" si="47"/>
        <v/>
      </c>
      <c r="BR109" s="327" t="str">
        <f>IF(F109="","",IF(AND(AI109="－",OR(分岐管理シート!AK109&lt;1,分岐管理シート!AK109&gt;12)),"error",IF(AND(AI109="○",分岐管理シート!AK109&lt;1),"error","")))</f>
        <v/>
      </c>
      <c r="BS109" s="327" t="str">
        <f>IF(F109="","",IF(VLOOKUP(AJ109,―!$AD$2:$AE$14,2,FALSE)&lt;=VLOOKUP(AK109,―!$AD$2:$AE$14,2,FALSE),"","error"))</f>
        <v/>
      </c>
      <c r="BT109" s="333"/>
      <c r="BU109" s="333"/>
      <c r="BV109" s="333"/>
      <c r="BW109" s="327" t="str">
        <f t="shared" si="48"/>
        <v/>
      </c>
      <c r="BX109" s="327" t="str">
        <f t="shared" si="42"/>
        <v/>
      </c>
      <c r="BY109" s="327" t="str">
        <f t="shared" si="49"/>
        <v/>
      </c>
      <c r="BZ109" s="333"/>
      <c r="CA109" s="348" t="str">
        <f>分岐管理シート!BB109</f>
        <v/>
      </c>
      <c r="CB109" s="351" t="str">
        <f t="shared" si="50"/>
        <v/>
      </c>
    </row>
    <row r="110" spans="1:80" s="544" customFormat="1" x14ac:dyDescent="0.15">
      <c r="A110" s="204"/>
      <c r="B110" s="205"/>
      <c r="C110" s="197">
        <v>29</v>
      </c>
      <c r="D110" s="122"/>
      <c r="E110" s="122"/>
      <c r="F110" s="122"/>
      <c r="G110" s="128"/>
      <c r="H110" s="128"/>
      <c r="I110" s="123"/>
      <c r="J110" s="123"/>
      <c r="K110" s="123"/>
      <c r="L110" s="123"/>
      <c r="M110" s="131"/>
      <c r="N110" s="199">
        <f t="shared" si="37"/>
        <v>0</v>
      </c>
      <c r="O110" s="200">
        <f t="shared" si="38"/>
        <v>0</v>
      </c>
      <c r="P110" s="138"/>
      <c r="Q110" s="186"/>
      <c r="R110" s="186"/>
      <c r="S110" s="186"/>
      <c r="T110" s="186"/>
      <c r="U110" s="186"/>
      <c r="V110" s="186"/>
      <c r="W110" s="186"/>
      <c r="X110" s="186"/>
      <c r="Y110" s="186"/>
      <c r="Z110" s="186"/>
      <c r="AA110" s="186"/>
      <c r="AB110" s="186"/>
      <c r="AC110" s="186"/>
      <c r="AD110" s="186"/>
      <c r="AE110" s="135"/>
      <c r="AF110" s="131"/>
      <c r="AG110" s="123"/>
      <c r="AH110" s="123"/>
      <c r="AI110" s="128"/>
      <c r="AJ110" s="128"/>
      <c r="AK110" s="128"/>
      <c r="AL110" s="143"/>
      <c r="AM110" s="143"/>
      <c r="AN110" s="131"/>
      <c r="AO110" s="818"/>
      <c r="AP110" s="819"/>
      <c r="AQ110" s="164"/>
      <c r="AR110" s="89"/>
      <c r="AS110" s="78"/>
      <c r="AT110" s="309" t="str">
        <f t="shared" si="24"/>
        <v/>
      </c>
      <c r="AU110" s="313" t="str">
        <f t="shared" si="25"/>
        <v/>
      </c>
      <c r="AV110" s="317" t="str">
        <f t="shared" si="26"/>
        <v/>
      </c>
      <c r="AW110" s="321" t="str">
        <f t="shared" si="27"/>
        <v/>
      </c>
      <c r="AX110" s="321" t="str">
        <f t="shared" si="28"/>
        <v/>
      </c>
      <c r="AY110" s="325" t="str">
        <f t="shared" si="43"/>
        <v/>
      </c>
      <c r="AZ110" s="327" t="str">
        <f t="shared" si="30"/>
        <v/>
      </c>
      <c r="BA110" s="329" t="str">
        <f t="shared" si="31"/>
        <v/>
      </c>
      <c r="BB110" s="329" t="str">
        <f t="shared" si="32"/>
        <v/>
      </c>
      <c r="BC110" s="329" t="str">
        <f t="shared" si="44"/>
        <v/>
      </c>
      <c r="BD110" s="329" t="str">
        <f t="shared" si="39"/>
        <v/>
      </c>
      <c r="BE110" s="332"/>
      <c r="BF110" s="333"/>
      <c r="BG110" s="327" t="str">
        <f t="shared" si="34"/>
        <v/>
      </c>
      <c r="BH110" s="327" t="str">
        <f t="shared" si="40"/>
        <v/>
      </c>
      <c r="BI110" s="327" t="str">
        <f t="shared" si="35"/>
        <v/>
      </c>
      <c r="BJ110" s="333"/>
      <c r="BK110" s="333"/>
      <c r="BL110" s="333"/>
      <c r="BM110" s="333"/>
      <c r="BN110" s="327" t="str">
        <f t="shared" si="45"/>
        <v/>
      </c>
      <c r="BO110" s="327" t="str">
        <f t="shared" si="41"/>
        <v/>
      </c>
      <c r="BP110" s="327" t="str">
        <f t="shared" si="46"/>
        <v/>
      </c>
      <c r="BQ110" s="327" t="str">
        <f t="shared" si="47"/>
        <v/>
      </c>
      <c r="BR110" s="327" t="str">
        <f>IF(F110="","",IF(AND(AI110="－",OR(分岐管理シート!AK110&lt;1,分岐管理シート!AK110&gt;12)),"error",IF(AND(AI110="○",分岐管理シート!AK110&lt;1),"error","")))</f>
        <v/>
      </c>
      <c r="BS110" s="327" t="str">
        <f>IF(F110="","",IF(VLOOKUP(AJ110,―!$AD$2:$AE$14,2,FALSE)&lt;=VLOOKUP(AK110,―!$AD$2:$AE$14,2,FALSE),"","error"))</f>
        <v/>
      </c>
      <c r="BT110" s="333"/>
      <c r="BU110" s="333"/>
      <c r="BV110" s="333"/>
      <c r="BW110" s="327" t="str">
        <f t="shared" si="48"/>
        <v/>
      </c>
      <c r="BX110" s="327" t="str">
        <f t="shared" si="42"/>
        <v/>
      </c>
      <c r="BY110" s="327" t="str">
        <f t="shared" si="49"/>
        <v/>
      </c>
      <c r="BZ110" s="333"/>
      <c r="CA110" s="348" t="str">
        <f>分岐管理シート!BB110</f>
        <v/>
      </c>
      <c r="CB110" s="351" t="str">
        <f t="shared" si="50"/>
        <v/>
      </c>
    </row>
    <row r="111" spans="1:80" x14ac:dyDescent="0.15">
      <c r="A111" s="202"/>
      <c r="B111" s="203"/>
      <c r="C111" s="196">
        <v>30</v>
      </c>
      <c r="D111" s="122"/>
      <c r="E111" s="122"/>
      <c r="F111" s="122"/>
      <c r="G111" s="128"/>
      <c r="H111" s="128"/>
      <c r="I111" s="123"/>
      <c r="J111" s="123"/>
      <c r="K111" s="123"/>
      <c r="L111" s="123"/>
      <c r="M111" s="131"/>
      <c r="N111" s="199">
        <f t="shared" si="37"/>
        <v>0</v>
      </c>
      <c r="O111" s="200">
        <f t="shared" si="38"/>
        <v>0</v>
      </c>
      <c r="P111" s="138"/>
      <c r="Q111" s="186"/>
      <c r="R111" s="186"/>
      <c r="S111" s="186"/>
      <c r="T111" s="186"/>
      <c r="U111" s="186"/>
      <c r="V111" s="186"/>
      <c r="W111" s="186"/>
      <c r="X111" s="186"/>
      <c r="Y111" s="186"/>
      <c r="Z111" s="186"/>
      <c r="AA111" s="186"/>
      <c r="AB111" s="186"/>
      <c r="AC111" s="186"/>
      <c r="AD111" s="186"/>
      <c r="AE111" s="135"/>
      <c r="AF111" s="131"/>
      <c r="AG111" s="123"/>
      <c r="AH111" s="123"/>
      <c r="AI111" s="128"/>
      <c r="AJ111" s="128"/>
      <c r="AK111" s="128"/>
      <c r="AL111" s="143"/>
      <c r="AM111" s="143"/>
      <c r="AN111" s="131"/>
      <c r="AO111" s="818"/>
      <c r="AP111" s="819"/>
      <c r="AQ111" s="164"/>
      <c r="AR111" s="89"/>
      <c r="AS111" s="78"/>
      <c r="AT111" s="309" t="str">
        <f t="shared" si="24"/>
        <v/>
      </c>
      <c r="AU111" s="313" t="str">
        <f t="shared" si="25"/>
        <v/>
      </c>
      <c r="AV111" s="317" t="str">
        <f t="shared" si="26"/>
        <v/>
      </c>
      <c r="AW111" s="321" t="str">
        <f t="shared" si="27"/>
        <v/>
      </c>
      <c r="AX111" s="321" t="str">
        <f t="shared" si="28"/>
        <v/>
      </c>
      <c r="AY111" s="325" t="str">
        <f t="shared" si="43"/>
        <v/>
      </c>
      <c r="AZ111" s="327" t="str">
        <f t="shared" si="30"/>
        <v/>
      </c>
      <c r="BA111" s="329" t="str">
        <f t="shared" si="31"/>
        <v/>
      </c>
      <c r="BB111" s="329" t="str">
        <f t="shared" si="32"/>
        <v/>
      </c>
      <c r="BC111" s="329" t="str">
        <f t="shared" si="44"/>
        <v/>
      </c>
      <c r="BD111" s="329" t="str">
        <f t="shared" si="39"/>
        <v/>
      </c>
      <c r="BE111" s="332"/>
      <c r="BF111" s="333"/>
      <c r="BG111" s="327" t="str">
        <f t="shared" si="34"/>
        <v/>
      </c>
      <c r="BH111" s="327" t="str">
        <f t="shared" si="40"/>
        <v/>
      </c>
      <c r="BI111" s="327" t="str">
        <f t="shared" si="35"/>
        <v/>
      </c>
      <c r="BJ111" s="333"/>
      <c r="BK111" s="333"/>
      <c r="BL111" s="333"/>
      <c r="BM111" s="333"/>
      <c r="BN111" s="327" t="str">
        <f t="shared" si="45"/>
        <v/>
      </c>
      <c r="BO111" s="327" t="str">
        <f t="shared" si="41"/>
        <v/>
      </c>
      <c r="BP111" s="327" t="str">
        <f t="shared" si="46"/>
        <v/>
      </c>
      <c r="BQ111" s="327" t="str">
        <f t="shared" si="47"/>
        <v/>
      </c>
      <c r="BR111" s="327" t="str">
        <f>IF(F111="","",IF(AND(AI111="－",OR(分岐管理シート!AK111&lt;1,分岐管理シート!AK111&gt;12)),"error",IF(AND(AI111="○",分岐管理シート!AK111&lt;1),"error","")))</f>
        <v/>
      </c>
      <c r="BS111" s="327" t="str">
        <f>IF(F111="","",IF(VLOOKUP(AJ111,―!$AD$2:$AE$14,2,FALSE)&lt;=VLOOKUP(AK111,―!$AD$2:$AE$14,2,FALSE),"","error"))</f>
        <v/>
      </c>
      <c r="BT111" s="333"/>
      <c r="BU111" s="333"/>
      <c r="BV111" s="333"/>
      <c r="BW111" s="327" t="str">
        <f t="shared" si="48"/>
        <v/>
      </c>
      <c r="BX111" s="327" t="str">
        <f t="shared" si="42"/>
        <v/>
      </c>
      <c r="BY111" s="327" t="str">
        <f t="shared" si="49"/>
        <v/>
      </c>
      <c r="BZ111" s="333"/>
      <c r="CA111" s="348" t="str">
        <f>分岐管理シート!BB111</f>
        <v/>
      </c>
      <c r="CB111" s="350" t="str">
        <f t="shared" si="50"/>
        <v/>
      </c>
    </row>
    <row r="112" spans="1:80" x14ac:dyDescent="0.15">
      <c r="A112" s="202"/>
      <c r="B112" s="203"/>
      <c r="C112" s="197">
        <v>31</v>
      </c>
      <c r="D112" s="122"/>
      <c r="E112" s="122"/>
      <c r="F112" s="122"/>
      <c r="G112" s="128"/>
      <c r="H112" s="128"/>
      <c r="I112" s="123"/>
      <c r="J112" s="123"/>
      <c r="K112" s="123"/>
      <c r="L112" s="123"/>
      <c r="M112" s="131"/>
      <c r="N112" s="199">
        <f t="shared" si="37"/>
        <v>0</v>
      </c>
      <c r="O112" s="200">
        <f t="shared" si="38"/>
        <v>0</v>
      </c>
      <c r="P112" s="138"/>
      <c r="Q112" s="186"/>
      <c r="R112" s="186"/>
      <c r="S112" s="186"/>
      <c r="T112" s="186"/>
      <c r="U112" s="186"/>
      <c r="V112" s="186"/>
      <c r="W112" s="186"/>
      <c r="X112" s="186"/>
      <c r="Y112" s="186"/>
      <c r="Z112" s="186"/>
      <c r="AA112" s="186"/>
      <c r="AB112" s="186"/>
      <c r="AC112" s="186"/>
      <c r="AD112" s="186"/>
      <c r="AE112" s="135"/>
      <c r="AF112" s="131"/>
      <c r="AG112" s="123"/>
      <c r="AH112" s="123"/>
      <c r="AI112" s="128"/>
      <c r="AJ112" s="128"/>
      <c r="AK112" s="128"/>
      <c r="AL112" s="143"/>
      <c r="AM112" s="143"/>
      <c r="AN112" s="131"/>
      <c r="AO112" s="818"/>
      <c r="AP112" s="819"/>
      <c r="AQ112" s="164"/>
      <c r="AR112" s="89"/>
      <c r="AS112" s="78"/>
      <c r="AT112" s="309" t="str">
        <f t="shared" si="24"/>
        <v/>
      </c>
      <c r="AU112" s="313" t="str">
        <f t="shared" si="25"/>
        <v/>
      </c>
      <c r="AV112" s="317" t="str">
        <f t="shared" si="26"/>
        <v/>
      </c>
      <c r="AW112" s="321" t="str">
        <f t="shared" si="27"/>
        <v/>
      </c>
      <c r="AX112" s="321" t="str">
        <f t="shared" si="28"/>
        <v/>
      </c>
      <c r="AY112" s="325" t="str">
        <f t="shared" si="43"/>
        <v/>
      </c>
      <c r="AZ112" s="327" t="str">
        <f t="shared" si="30"/>
        <v/>
      </c>
      <c r="BA112" s="329" t="str">
        <f t="shared" si="31"/>
        <v/>
      </c>
      <c r="BB112" s="329" t="str">
        <f t="shared" si="32"/>
        <v/>
      </c>
      <c r="BC112" s="329" t="str">
        <f t="shared" si="44"/>
        <v/>
      </c>
      <c r="BD112" s="329" t="str">
        <f t="shared" si="39"/>
        <v/>
      </c>
      <c r="BE112" s="332"/>
      <c r="BF112" s="333"/>
      <c r="BG112" s="327" t="str">
        <f t="shared" si="34"/>
        <v/>
      </c>
      <c r="BH112" s="327" t="str">
        <f t="shared" si="40"/>
        <v/>
      </c>
      <c r="BI112" s="327" t="str">
        <f t="shared" si="35"/>
        <v/>
      </c>
      <c r="BJ112" s="333"/>
      <c r="BK112" s="333"/>
      <c r="BL112" s="333"/>
      <c r="BM112" s="333"/>
      <c r="BN112" s="327" t="str">
        <f t="shared" si="45"/>
        <v/>
      </c>
      <c r="BO112" s="327" t="str">
        <f t="shared" si="41"/>
        <v/>
      </c>
      <c r="BP112" s="327" t="str">
        <f t="shared" si="46"/>
        <v/>
      </c>
      <c r="BQ112" s="327" t="str">
        <f t="shared" si="47"/>
        <v/>
      </c>
      <c r="BR112" s="327" t="str">
        <f>IF(F112="","",IF(AND(AI112="－",OR(分岐管理シート!AK112&lt;1,分岐管理シート!AK112&gt;12)),"error",IF(AND(AI112="○",分岐管理シート!AK112&lt;1),"error","")))</f>
        <v/>
      </c>
      <c r="BS112" s="327" t="str">
        <f>IF(F112="","",IF(VLOOKUP(AJ112,―!$AD$2:$AE$14,2,FALSE)&lt;=VLOOKUP(AK112,―!$AD$2:$AE$14,2,FALSE),"","error"))</f>
        <v/>
      </c>
      <c r="BT112" s="333"/>
      <c r="BU112" s="333"/>
      <c r="BV112" s="333"/>
      <c r="BW112" s="327" t="str">
        <f t="shared" si="48"/>
        <v/>
      </c>
      <c r="BX112" s="327" t="str">
        <f t="shared" si="42"/>
        <v/>
      </c>
      <c r="BY112" s="327" t="str">
        <f t="shared" si="49"/>
        <v/>
      </c>
      <c r="BZ112" s="333"/>
      <c r="CA112" s="348" t="str">
        <f>分岐管理シート!BB112</f>
        <v/>
      </c>
      <c r="CB112" s="350" t="str">
        <f t="shared" si="50"/>
        <v/>
      </c>
    </row>
    <row r="113" spans="1:80" x14ac:dyDescent="0.15">
      <c r="A113" s="202"/>
      <c r="B113" s="203"/>
      <c r="C113" s="197">
        <v>32</v>
      </c>
      <c r="D113" s="122"/>
      <c r="E113" s="122"/>
      <c r="F113" s="122"/>
      <c r="G113" s="128"/>
      <c r="H113" s="128"/>
      <c r="I113" s="123"/>
      <c r="J113" s="123"/>
      <c r="K113" s="123"/>
      <c r="L113" s="123"/>
      <c r="M113" s="131"/>
      <c r="N113" s="199">
        <f t="shared" si="37"/>
        <v>0</v>
      </c>
      <c r="O113" s="200">
        <f t="shared" si="38"/>
        <v>0</v>
      </c>
      <c r="P113" s="138"/>
      <c r="Q113" s="186"/>
      <c r="R113" s="186"/>
      <c r="S113" s="186"/>
      <c r="T113" s="186"/>
      <c r="U113" s="186"/>
      <c r="V113" s="186"/>
      <c r="W113" s="186"/>
      <c r="X113" s="186"/>
      <c r="Y113" s="186"/>
      <c r="Z113" s="186"/>
      <c r="AA113" s="186"/>
      <c r="AB113" s="186"/>
      <c r="AC113" s="186"/>
      <c r="AD113" s="186"/>
      <c r="AE113" s="135"/>
      <c r="AF113" s="131"/>
      <c r="AG113" s="123"/>
      <c r="AH113" s="123"/>
      <c r="AI113" s="128"/>
      <c r="AJ113" s="128"/>
      <c r="AK113" s="128"/>
      <c r="AL113" s="143"/>
      <c r="AM113" s="143"/>
      <c r="AN113" s="131"/>
      <c r="AO113" s="818"/>
      <c r="AP113" s="819"/>
      <c r="AQ113" s="164"/>
      <c r="AR113" s="89"/>
      <c r="AS113" s="78"/>
      <c r="AT113" s="309" t="str">
        <f t="shared" si="24"/>
        <v/>
      </c>
      <c r="AU113" s="313" t="str">
        <f t="shared" si="25"/>
        <v/>
      </c>
      <c r="AV113" s="317" t="str">
        <f t="shared" si="26"/>
        <v/>
      </c>
      <c r="AW113" s="321" t="str">
        <f t="shared" si="27"/>
        <v/>
      </c>
      <c r="AX113" s="321" t="str">
        <f t="shared" si="28"/>
        <v/>
      </c>
      <c r="AY113" s="325" t="str">
        <f t="shared" si="43"/>
        <v/>
      </c>
      <c r="AZ113" s="327" t="str">
        <f t="shared" si="30"/>
        <v/>
      </c>
      <c r="BA113" s="329" t="str">
        <f t="shared" si="31"/>
        <v/>
      </c>
      <c r="BB113" s="329" t="str">
        <f t="shared" si="32"/>
        <v/>
      </c>
      <c r="BC113" s="329" t="str">
        <f t="shared" si="44"/>
        <v/>
      </c>
      <c r="BD113" s="329" t="str">
        <f t="shared" si="39"/>
        <v/>
      </c>
      <c r="BE113" s="332"/>
      <c r="BF113" s="333"/>
      <c r="BG113" s="327" t="str">
        <f t="shared" si="34"/>
        <v/>
      </c>
      <c r="BH113" s="327" t="str">
        <f t="shared" si="40"/>
        <v/>
      </c>
      <c r="BI113" s="327" t="str">
        <f t="shared" si="35"/>
        <v/>
      </c>
      <c r="BJ113" s="333"/>
      <c r="BK113" s="333"/>
      <c r="BL113" s="333"/>
      <c r="BM113" s="333"/>
      <c r="BN113" s="327" t="str">
        <f t="shared" si="45"/>
        <v/>
      </c>
      <c r="BO113" s="327" t="str">
        <f t="shared" si="41"/>
        <v/>
      </c>
      <c r="BP113" s="327" t="str">
        <f t="shared" si="46"/>
        <v/>
      </c>
      <c r="BQ113" s="327" t="str">
        <f t="shared" si="47"/>
        <v/>
      </c>
      <c r="BR113" s="327" t="str">
        <f>IF(F113="","",IF(AND(AI113="－",OR(分岐管理シート!AK113&lt;1,分岐管理シート!AK113&gt;12)),"error",IF(AND(AI113="○",分岐管理シート!AK113&lt;1),"error","")))</f>
        <v/>
      </c>
      <c r="BS113" s="327" t="str">
        <f>IF(F113="","",IF(VLOOKUP(AJ113,―!$AD$2:$AE$14,2,FALSE)&lt;=VLOOKUP(AK113,―!$AD$2:$AE$14,2,FALSE),"","error"))</f>
        <v/>
      </c>
      <c r="BT113" s="333"/>
      <c r="BU113" s="333"/>
      <c r="BV113" s="333"/>
      <c r="BW113" s="327" t="str">
        <f t="shared" si="48"/>
        <v/>
      </c>
      <c r="BX113" s="327" t="str">
        <f t="shared" si="42"/>
        <v/>
      </c>
      <c r="BY113" s="327" t="str">
        <f t="shared" si="49"/>
        <v/>
      </c>
      <c r="BZ113" s="333"/>
      <c r="CA113" s="348" t="str">
        <f>分岐管理シート!BB113</f>
        <v/>
      </c>
      <c r="CB113" s="350" t="str">
        <f t="shared" si="50"/>
        <v/>
      </c>
    </row>
    <row r="114" spans="1:80" x14ac:dyDescent="0.15">
      <c r="A114" s="202"/>
      <c r="B114" s="203"/>
      <c r="C114" s="196">
        <v>33</v>
      </c>
      <c r="D114" s="126"/>
      <c r="E114" s="126"/>
      <c r="F114" s="126"/>
      <c r="G114" s="128"/>
      <c r="H114" s="128"/>
      <c r="I114" s="123"/>
      <c r="J114" s="123"/>
      <c r="K114" s="123"/>
      <c r="L114" s="123"/>
      <c r="M114" s="131"/>
      <c r="N114" s="199">
        <f t="shared" si="37"/>
        <v>0</v>
      </c>
      <c r="O114" s="200">
        <f t="shared" si="38"/>
        <v>0</v>
      </c>
      <c r="P114" s="138"/>
      <c r="Q114" s="186"/>
      <c r="R114" s="186"/>
      <c r="S114" s="186"/>
      <c r="T114" s="186"/>
      <c r="U114" s="186"/>
      <c r="V114" s="186"/>
      <c r="W114" s="186"/>
      <c r="X114" s="186"/>
      <c r="Y114" s="186"/>
      <c r="Z114" s="186"/>
      <c r="AA114" s="186"/>
      <c r="AB114" s="186"/>
      <c r="AC114" s="186"/>
      <c r="AD114" s="186"/>
      <c r="AE114" s="135"/>
      <c r="AF114" s="131"/>
      <c r="AG114" s="123"/>
      <c r="AH114" s="123"/>
      <c r="AI114" s="128"/>
      <c r="AJ114" s="128"/>
      <c r="AK114" s="128"/>
      <c r="AL114" s="143"/>
      <c r="AM114" s="143"/>
      <c r="AN114" s="131"/>
      <c r="AO114" s="818"/>
      <c r="AP114" s="819"/>
      <c r="AQ114" s="164"/>
      <c r="AR114" s="89"/>
      <c r="AS114" s="78"/>
      <c r="AT114" s="309" t="str">
        <f t="shared" si="24"/>
        <v/>
      </c>
      <c r="AU114" s="313" t="str">
        <f t="shared" si="25"/>
        <v/>
      </c>
      <c r="AV114" s="317" t="str">
        <f t="shared" si="26"/>
        <v/>
      </c>
      <c r="AW114" s="321" t="str">
        <f t="shared" si="27"/>
        <v/>
      </c>
      <c r="AX114" s="321" t="str">
        <f t="shared" si="28"/>
        <v/>
      </c>
      <c r="AY114" s="325" t="str">
        <f t="shared" si="43"/>
        <v/>
      </c>
      <c r="AZ114" s="327" t="str">
        <f t="shared" si="30"/>
        <v/>
      </c>
      <c r="BA114" s="329" t="str">
        <f t="shared" si="31"/>
        <v/>
      </c>
      <c r="BB114" s="329" t="str">
        <f t="shared" si="32"/>
        <v/>
      </c>
      <c r="BC114" s="329" t="str">
        <f t="shared" si="44"/>
        <v/>
      </c>
      <c r="BD114" s="329" t="str">
        <f t="shared" si="39"/>
        <v/>
      </c>
      <c r="BE114" s="332"/>
      <c r="BF114" s="333"/>
      <c r="BG114" s="327" t="str">
        <f t="shared" si="34"/>
        <v/>
      </c>
      <c r="BH114" s="327" t="str">
        <f t="shared" si="40"/>
        <v/>
      </c>
      <c r="BI114" s="327" t="str">
        <f t="shared" si="35"/>
        <v/>
      </c>
      <c r="BJ114" s="333"/>
      <c r="BK114" s="333"/>
      <c r="BL114" s="333"/>
      <c r="BM114" s="333"/>
      <c r="BN114" s="327" t="str">
        <f t="shared" si="45"/>
        <v/>
      </c>
      <c r="BO114" s="327" t="str">
        <f t="shared" si="41"/>
        <v/>
      </c>
      <c r="BP114" s="327" t="str">
        <f t="shared" si="46"/>
        <v/>
      </c>
      <c r="BQ114" s="327" t="str">
        <f t="shared" si="47"/>
        <v/>
      </c>
      <c r="BR114" s="327" t="str">
        <f>IF(F114="","",IF(AND(AI114="－",OR(分岐管理シート!AK114&lt;1,分岐管理シート!AK114&gt;12)),"error",IF(AND(AI114="○",分岐管理シート!AK114&lt;1),"error","")))</f>
        <v/>
      </c>
      <c r="BS114" s="327" t="str">
        <f>IF(F114="","",IF(VLOOKUP(AJ114,―!$AD$2:$AE$14,2,FALSE)&lt;=VLOOKUP(AK114,―!$AD$2:$AE$14,2,FALSE),"","error"))</f>
        <v/>
      </c>
      <c r="BT114" s="333"/>
      <c r="BU114" s="333"/>
      <c r="BV114" s="333"/>
      <c r="BW114" s="327" t="str">
        <f t="shared" si="48"/>
        <v/>
      </c>
      <c r="BX114" s="327" t="str">
        <f t="shared" si="42"/>
        <v/>
      </c>
      <c r="BY114" s="327" t="str">
        <f t="shared" si="49"/>
        <v/>
      </c>
      <c r="BZ114" s="333"/>
      <c r="CA114" s="348" t="str">
        <f>分岐管理シート!BB114</f>
        <v/>
      </c>
      <c r="CB114" s="350" t="str">
        <f t="shared" si="50"/>
        <v/>
      </c>
    </row>
    <row r="115" spans="1:80" x14ac:dyDescent="0.15">
      <c r="A115" s="202"/>
      <c r="B115" s="203"/>
      <c r="C115" s="197">
        <v>34</v>
      </c>
      <c r="D115" s="126"/>
      <c r="E115" s="126"/>
      <c r="F115" s="126"/>
      <c r="G115" s="128"/>
      <c r="H115" s="128"/>
      <c r="I115" s="123"/>
      <c r="J115" s="123"/>
      <c r="K115" s="123"/>
      <c r="L115" s="123"/>
      <c r="M115" s="131"/>
      <c r="N115" s="199">
        <f t="shared" si="37"/>
        <v>0</v>
      </c>
      <c r="O115" s="200">
        <f t="shared" si="38"/>
        <v>0</v>
      </c>
      <c r="P115" s="138"/>
      <c r="Q115" s="186"/>
      <c r="R115" s="186"/>
      <c r="S115" s="186"/>
      <c r="T115" s="186"/>
      <c r="U115" s="186"/>
      <c r="V115" s="186"/>
      <c r="W115" s="186"/>
      <c r="X115" s="186"/>
      <c r="Y115" s="186"/>
      <c r="Z115" s="186"/>
      <c r="AA115" s="186"/>
      <c r="AB115" s="186"/>
      <c r="AC115" s="186"/>
      <c r="AD115" s="186"/>
      <c r="AE115" s="135"/>
      <c r="AF115" s="131"/>
      <c r="AG115" s="123"/>
      <c r="AH115" s="123"/>
      <c r="AI115" s="128"/>
      <c r="AJ115" s="128"/>
      <c r="AK115" s="128"/>
      <c r="AL115" s="143"/>
      <c r="AM115" s="143"/>
      <c r="AN115" s="131"/>
      <c r="AO115" s="818"/>
      <c r="AP115" s="819"/>
      <c r="AQ115" s="164"/>
      <c r="AR115" s="89"/>
      <c r="AS115" s="78"/>
      <c r="AT115" s="309" t="str">
        <f t="shared" si="24"/>
        <v/>
      </c>
      <c r="AU115" s="313" t="str">
        <f t="shared" si="25"/>
        <v/>
      </c>
      <c r="AV115" s="317" t="str">
        <f t="shared" si="26"/>
        <v/>
      </c>
      <c r="AW115" s="321" t="str">
        <f t="shared" si="27"/>
        <v/>
      </c>
      <c r="AX115" s="321" t="str">
        <f t="shared" si="28"/>
        <v/>
      </c>
      <c r="AY115" s="325" t="str">
        <f t="shared" si="43"/>
        <v/>
      </c>
      <c r="AZ115" s="327" t="str">
        <f t="shared" si="30"/>
        <v/>
      </c>
      <c r="BA115" s="329" t="str">
        <f t="shared" si="31"/>
        <v/>
      </c>
      <c r="BB115" s="329" t="str">
        <f t="shared" si="32"/>
        <v/>
      </c>
      <c r="BC115" s="329" t="str">
        <f t="shared" si="44"/>
        <v/>
      </c>
      <c r="BD115" s="329" t="str">
        <f t="shared" si="39"/>
        <v/>
      </c>
      <c r="BE115" s="332"/>
      <c r="BF115" s="333"/>
      <c r="BG115" s="327" t="str">
        <f t="shared" si="34"/>
        <v/>
      </c>
      <c r="BH115" s="327" t="str">
        <f t="shared" si="40"/>
        <v/>
      </c>
      <c r="BI115" s="327" t="str">
        <f t="shared" si="35"/>
        <v/>
      </c>
      <c r="BJ115" s="333"/>
      <c r="BK115" s="333"/>
      <c r="BL115" s="333"/>
      <c r="BM115" s="333"/>
      <c r="BN115" s="327" t="str">
        <f t="shared" si="45"/>
        <v/>
      </c>
      <c r="BO115" s="327" t="str">
        <f t="shared" si="41"/>
        <v/>
      </c>
      <c r="BP115" s="327" t="str">
        <f t="shared" si="46"/>
        <v/>
      </c>
      <c r="BQ115" s="327" t="str">
        <f t="shared" si="47"/>
        <v/>
      </c>
      <c r="BR115" s="327" t="str">
        <f>IF(F115="","",IF(AND(AI115="－",OR(分岐管理シート!AK115&lt;1,分岐管理シート!AK115&gt;12)),"error",IF(AND(AI115="○",分岐管理シート!AK115&lt;1),"error","")))</f>
        <v/>
      </c>
      <c r="BS115" s="327" t="str">
        <f>IF(F115="","",IF(VLOOKUP(AJ115,―!$AD$2:$AE$14,2,FALSE)&lt;=VLOOKUP(AK115,―!$AD$2:$AE$14,2,FALSE),"","error"))</f>
        <v/>
      </c>
      <c r="BT115" s="333"/>
      <c r="BU115" s="333"/>
      <c r="BV115" s="333"/>
      <c r="BW115" s="327" t="str">
        <f t="shared" si="48"/>
        <v/>
      </c>
      <c r="BX115" s="327" t="str">
        <f t="shared" si="42"/>
        <v/>
      </c>
      <c r="BY115" s="327" t="str">
        <f t="shared" si="49"/>
        <v/>
      </c>
      <c r="BZ115" s="333"/>
      <c r="CA115" s="348" t="str">
        <f>分岐管理シート!BB115</f>
        <v/>
      </c>
      <c r="CB115" s="350" t="str">
        <f t="shared" si="50"/>
        <v/>
      </c>
    </row>
    <row r="116" spans="1:80" x14ac:dyDescent="0.15">
      <c r="A116" s="202"/>
      <c r="B116" s="203"/>
      <c r="C116" s="197">
        <v>35</v>
      </c>
      <c r="D116" s="126"/>
      <c r="E116" s="126"/>
      <c r="F116" s="126"/>
      <c r="G116" s="128"/>
      <c r="H116" s="128"/>
      <c r="I116" s="123"/>
      <c r="J116" s="123"/>
      <c r="K116" s="123"/>
      <c r="L116" s="123"/>
      <c r="M116" s="131"/>
      <c r="N116" s="199">
        <f t="shared" si="37"/>
        <v>0</v>
      </c>
      <c r="O116" s="200">
        <f t="shared" si="38"/>
        <v>0</v>
      </c>
      <c r="P116" s="138"/>
      <c r="Q116" s="186"/>
      <c r="R116" s="186"/>
      <c r="S116" s="186"/>
      <c r="T116" s="186"/>
      <c r="U116" s="186"/>
      <c r="V116" s="186"/>
      <c r="W116" s="186"/>
      <c r="X116" s="186"/>
      <c r="Y116" s="186"/>
      <c r="Z116" s="186"/>
      <c r="AA116" s="186"/>
      <c r="AB116" s="186"/>
      <c r="AC116" s="186"/>
      <c r="AD116" s="186"/>
      <c r="AE116" s="135"/>
      <c r="AF116" s="131"/>
      <c r="AG116" s="123"/>
      <c r="AH116" s="123"/>
      <c r="AI116" s="128"/>
      <c r="AJ116" s="128"/>
      <c r="AK116" s="128"/>
      <c r="AL116" s="143"/>
      <c r="AM116" s="143"/>
      <c r="AN116" s="131"/>
      <c r="AO116" s="818"/>
      <c r="AP116" s="819"/>
      <c r="AQ116" s="164"/>
      <c r="AR116" s="89"/>
      <c r="AS116" s="78"/>
      <c r="AT116" s="309" t="str">
        <f t="shared" si="24"/>
        <v/>
      </c>
      <c r="AU116" s="313" t="str">
        <f t="shared" si="25"/>
        <v/>
      </c>
      <c r="AV116" s="317" t="str">
        <f t="shared" si="26"/>
        <v/>
      </c>
      <c r="AW116" s="321" t="str">
        <f t="shared" si="27"/>
        <v/>
      </c>
      <c r="AX116" s="321" t="str">
        <f t="shared" si="28"/>
        <v/>
      </c>
      <c r="AY116" s="325" t="str">
        <f t="shared" si="43"/>
        <v/>
      </c>
      <c r="AZ116" s="327" t="str">
        <f t="shared" si="30"/>
        <v/>
      </c>
      <c r="BA116" s="329" t="str">
        <f t="shared" si="31"/>
        <v/>
      </c>
      <c r="BB116" s="329" t="str">
        <f t="shared" si="32"/>
        <v/>
      </c>
      <c r="BC116" s="329" t="str">
        <f t="shared" si="44"/>
        <v/>
      </c>
      <c r="BD116" s="329" t="str">
        <f t="shared" si="39"/>
        <v/>
      </c>
      <c r="BE116" s="332"/>
      <c r="BF116" s="333"/>
      <c r="BG116" s="327" t="str">
        <f t="shared" si="34"/>
        <v/>
      </c>
      <c r="BH116" s="327" t="str">
        <f t="shared" si="40"/>
        <v/>
      </c>
      <c r="BI116" s="327" t="str">
        <f t="shared" si="35"/>
        <v/>
      </c>
      <c r="BJ116" s="333"/>
      <c r="BK116" s="333"/>
      <c r="BL116" s="333"/>
      <c r="BM116" s="333"/>
      <c r="BN116" s="327" t="str">
        <f t="shared" si="45"/>
        <v/>
      </c>
      <c r="BO116" s="327" t="str">
        <f t="shared" si="41"/>
        <v/>
      </c>
      <c r="BP116" s="327" t="str">
        <f t="shared" si="46"/>
        <v/>
      </c>
      <c r="BQ116" s="327" t="str">
        <f t="shared" si="47"/>
        <v/>
      </c>
      <c r="BR116" s="327" t="str">
        <f>IF(F116="","",IF(AND(AI116="－",OR(分岐管理シート!AK116&lt;1,分岐管理シート!AK116&gt;12)),"error",IF(AND(AI116="○",分岐管理シート!AK116&lt;1),"error","")))</f>
        <v/>
      </c>
      <c r="BS116" s="327" t="str">
        <f>IF(F116="","",IF(VLOOKUP(AJ116,―!$AD$2:$AE$14,2,FALSE)&lt;=VLOOKUP(AK116,―!$AD$2:$AE$14,2,FALSE),"","error"))</f>
        <v/>
      </c>
      <c r="BT116" s="333"/>
      <c r="BU116" s="333"/>
      <c r="BV116" s="333"/>
      <c r="BW116" s="327" t="str">
        <f t="shared" si="48"/>
        <v/>
      </c>
      <c r="BX116" s="327" t="str">
        <f t="shared" si="42"/>
        <v/>
      </c>
      <c r="BY116" s="327" t="str">
        <f t="shared" si="49"/>
        <v/>
      </c>
      <c r="BZ116" s="333"/>
      <c r="CA116" s="348" t="str">
        <f>分岐管理シート!BB116</f>
        <v/>
      </c>
      <c r="CB116" s="350" t="str">
        <f t="shared" si="50"/>
        <v/>
      </c>
    </row>
    <row r="117" spans="1:80" x14ac:dyDescent="0.15">
      <c r="A117" s="202"/>
      <c r="B117" s="203"/>
      <c r="C117" s="196">
        <v>36</v>
      </c>
      <c r="D117" s="126"/>
      <c r="E117" s="126"/>
      <c r="F117" s="126"/>
      <c r="G117" s="128"/>
      <c r="H117" s="128"/>
      <c r="I117" s="123"/>
      <c r="J117" s="123"/>
      <c r="K117" s="123"/>
      <c r="L117" s="123"/>
      <c r="M117" s="131"/>
      <c r="N117" s="199">
        <f t="shared" si="37"/>
        <v>0</v>
      </c>
      <c r="O117" s="200">
        <f t="shared" si="38"/>
        <v>0</v>
      </c>
      <c r="P117" s="138"/>
      <c r="Q117" s="186"/>
      <c r="R117" s="186"/>
      <c r="S117" s="186"/>
      <c r="T117" s="186"/>
      <c r="U117" s="186"/>
      <c r="V117" s="186"/>
      <c r="W117" s="186"/>
      <c r="X117" s="186"/>
      <c r="Y117" s="186"/>
      <c r="Z117" s="186"/>
      <c r="AA117" s="186"/>
      <c r="AB117" s="186"/>
      <c r="AC117" s="186"/>
      <c r="AD117" s="186"/>
      <c r="AE117" s="135"/>
      <c r="AF117" s="131"/>
      <c r="AG117" s="123"/>
      <c r="AH117" s="123"/>
      <c r="AI117" s="128"/>
      <c r="AJ117" s="128"/>
      <c r="AK117" s="128"/>
      <c r="AL117" s="143"/>
      <c r="AM117" s="143"/>
      <c r="AN117" s="131"/>
      <c r="AO117" s="818"/>
      <c r="AP117" s="819"/>
      <c r="AQ117" s="164"/>
      <c r="AR117" s="89"/>
      <c r="AS117" s="78"/>
      <c r="AT117" s="309" t="str">
        <f t="shared" si="24"/>
        <v/>
      </c>
      <c r="AU117" s="313" t="str">
        <f t="shared" si="25"/>
        <v/>
      </c>
      <c r="AV117" s="317" t="str">
        <f t="shared" si="26"/>
        <v/>
      </c>
      <c r="AW117" s="321" t="str">
        <f t="shared" si="27"/>
        <v/>
      </c>
      <c r="AX117" s="321" t="str">
        <f t="shared" si="28"/>
        <v/>
      </c>
      <c r="AY117" s="325" t="str">
        <f t="shared" si="43"/>
        <v/>
      </c>
      <c r="AZ117" s="327" t="str">
        <f t="shared" si="30"/>
        <v/>
      </c>
      <c r="BA117" s="329" t="str">
        <f t="shared" si="31"/>
        <v/>
      </c>
      <c r="BB117" s="329" t="str">
        <f t="shared" si="32"/>
        <v/>
      </c>
      <c r="BC117" s="329" t="str">
        <f t="shared" si="44"/>
        <v/>
      </c>
      <c r="BD117" s="329" t="str">
        <f t="shared" si="39"/>
        <v/>
      </c>
      <c r="BE117" s="332"/>
      <c r="BF117" s="333"/>
      <c r="BG117" s="327" t="str">
        <f t="shared" si="34"/>
        <v/>
      </c>
      <c r="BH117" s="327" t="str">
        <f t="shared" si="40"/>
        <v/>
      </c>
      <c r="BI117" s="327" t="str">
        <f t="shared" si="35"/>
        <v/>
      </c>
      <c r="BJ117" s="333"/>
      <c r="BK117" s="333"/>
      <c r="BL117" s="333"/>
      <c r="BM117" s="333"/>
      <c r="BN117" s="327" t="str">
        <f t="shared" si="45"/>
        <v/>
      </c>
      <c r="BO117" s="327" t="str">
        <f t="shared" si="41"/>
        <v/>
      </c>
      <c r="BP117" s="327" t="str">
        <f t="shared" si="46"/>
        <v/>
      </c>
      <c r="BQ117" s="327" t="str">
        <f t="shared" si="47"/>
        <v/>
      </c>
      <c r="BR117" s="327" t="str">
        <f>IF(F117="","",IF(AND(AI117="－",OR(分岐管理シート!AK117&lt;1,分岐管理シート!AK117&gt;12)),"error",IF(AND(AI117="○",分岐管理シート!AK117&lt;1),"error","")))</f>
        <v/>
      </c>
      <c r="BS117" s="327" t="str">
        <f>IF(F117="","",IF(VLOOKUP(AJ117,―!$AD$2:$AE$14,2,FALSE)&lt;=VLOOKUP(AK117,―!$AD$2:$AE$14,2,FALSE),"","error"))</f>
        <v/>
      </c>
      <c r="BT117" s="333"/>
      <c r="BU117" s="333"/>
      <c r="BV117" s="333"/>
      <c r="BW117" s="327" t="str">
        <f t="shared" si="48"/>
        <v/>
      </c>
      <c r="BX117" s="327" t="str">
        <f t="shared" si="42"/>
        <v/>
      </c>
      <c r="BY117" s="327" t="str">
        <f t="shared" si="49"/>
        <v/>
      </c>
      <c r="BZ117" s="333"/>
      <c r="CA117" s="348" t="str">
        <f>分岐管理シート!BB117</f>
        <v/>
      </c>
      <c r="CB117" s="350" t="str">
        <f t="shared" si="50"/>
        <v/>
      </c>
    </row>
    <row r="118" spans="1:80" x14ac:dyDescent="0.15">
      <c r="A118" s="202"/>
      <c r="B118" s="203"/>
      <c r="C118" s="197">
        <v>37</v>
      </c>
      <c r="D118" s="126"/>
      <c r="E118" s="126"/>
      <c r="F118" s="126"/>
      <c r="G118" s="128"/>
      <c r="H118" s="128"/>
      <c r="I118" s="123"/>
      <c r="J118" s="123"/>
      <c r="K118" s="123"/>
      <c r="L118" s="123"/>
      <c r="M118" s="131"/>
      <c r="N118" s="199">
        <f t="shared" si="37"/>
        <v>0</v>
      </c>
      <c r="O118" s="200">
        <f t="shared" si="38"/>
        <v>0</v>
      </c>
      <c r="P118" s="138"/>
      <c r="Q118" s="186"/>
      <c r="R118" s="186"/>
      <c r="S118" s="186"/>
      <c r="T118" s="186"/>
      <c r="U118" s="186"/>
      <c r="V118" s="186"/>
      <c r="W118" s="186"/>
      <c r="X118" s="186"/>
      <c r="Y118" s="186"/>
      <c r="Z118" s="186"/>
      <c r="AA118" s="186"/>
      <c r="AB118" s="186"/>
      <c r="AC118" s="186"/>
      <c r="AD118" s="186"/>
      <c r="AE118" s="135"/>
      <c r="AF118" s="131"/>
      <c r="AG118" s="123"/>
      <c r="AH118" s="123"/>
      <c r="AI118" s="128"/>
      <c r="AJ118" s="128"/>
      <c r="AK118" s="128"/>
      <c r="AL118" s="143"/>
      <c r="AM118" s="143"/>
      <c r="AN118" s="131"/>
      <c r="AO118" s="818"/>
      <c r="AP118" s="819"/>
      <c r="AQ118" s="164"/>
      <c r="AR118" s="89"/>
      <c r="AS118" s="78"/>
      <c r="AT118" s="309" t="str">
        <f t="shared" si="24"/>
        <v/>
      </c>
      <c r="AU118" s="313" t="str">
        <f t="shared" si="25"/>
        <v/>
      </c>
      <c r="AV118" s="317" t="str">
        <f t="shared" si="26"/>
        <v/>
      </c>
      <c r="AW118" s="321" t="str">
        <f t="shared" si="27"/>
        <v/>
      </c>
      <c r="AX118" s="321" t="str">
        <f t="shared" si="28"/>
        <v/>
      </c>
      <c r="AY118" s="325" t="str">
        <f t="shared" si="43"/>
        <v/>
      </c>
      <c r="AZ118" s="327" t="str">
        <f t="shared" si="30"/>
        <v/>
      </c>
      <c r="BA118" s="329" t="str">
        <f t="shared" si="31"/>
        <v/>
      </c>
      <c r="BB118" s="329" t="str">
        <f t="shared" si="32"/>
        <v/>
      </c>
      <c r="BC118" s="329" t="str">
        <f t="shared" si="44"/>
        <v/>
      </c>
      <c r="BD118" s="329" t="str">
        <f t="shared" si="39"/>
        <v/>
      </c>
      <c r="BE118" s="332"/>
      <c r="BF118" s="333"/>
      <c r="BG118" s="327" t="str">
        <f t="shared" si="34"/>
        <v/>
      </c>
      <c r="BH118" s="327" t="str">
        <f t="shared" si="40"/>
        <v/>
      </c>
      <c r="BI118" s="327" t="str">
        <f t="shared" si="35"/>
        <v/>
      </c>
      <c r="BJ118" s="333"/>
      <c r="BK118" s="333"/>
      <c r="BL118" s="333"/>
      <c r="BM118" s="333"/>
      <c r="BN118" s="327" t="str">
        <f t="shared" si="45"/>
        <v/>
      </c>
      <c r="BO118" s="327" t="str">
        <f t="shared" si="41"/>
        <v/>
      </c>
      <c r="BP118" s="327" t="str">
        <f t="shared" si="46"/>
        <v/>
      </c>
      <c r="BQ118" s="327" t="str">
        <f t="shared" si="47"/>
        <v/>
      </c>
      <c r="BR118" s="327" t="str">
        <f>IF(F118="","",IF(AND(AI118="－",OR(分岐管理シート!AK118&lt;1,分岐管理シート!AK118&gt;12)),"error",IF(AND(AI118="○",分岐管理シート!AK118&lt;1),"error","")))</f>
        <v/>
      </c>
      <c r="BS118" s="327" t="str">
        <f>IF(F118="","",IF(VLOOKUP(AJ118,―!$AD$2:$AE$14,2,FALSE)&lt;=VLOOKUP(AK118,―!$AD$2:$AE$14,2,FALSE),"","error"))</f>
        <v/>
      </c>
      <c r="BT118" s="333"/>
      <c r="BU118" s="333"/>
      <c r="BV118" s="333"/>
      <c r="BW118" s="327" t="str">
        <f t="shared" si="48"/>
        <v/>
      </c>
      <c r="BX118" s="327" t="str">
        <f t="shared" si="42"/>
        <v/>
      </c>
      <c r="BY118" s="327" t="str">
        <f t="shared" si="49"/>
        <v/>
      </c>
      <c r="BZ118" s="333"/>
      <c r="CA118" s="348" t="str">
        <f>分岐管理シート!BB118</f>
        <v/>
      </c>
      <c r="CB118" s="350" t="str">
        <f t="shared" si="50"/>
        <v/>
      </c>
    </row>
    <row r="119" spans="1:80" x14ac:dyDescent="0.15">
      <c r="A119" s="202"/>
      <c r="B119" s="203"/>
      <c r="C119" s="197">
        <v>38</v>
      </c>
      <c r="D119" s="126"/>
      <c r="E119" s="126"/>
      <c r="F119" s="126"/>
      <c r="G119" s="128"/>
      <c r="H119" s="128"/>
      <c r="I119" s="123"/>
      <c r="J119" s="123"/>
      <c r="K119" s="123"/>
      <c r="L119" s="123"/>
      <c r="M119" s="131"/>
      <c r="N119" s="199">
        <f t="shared" si="37"/>
        <v>0</v>
      </c>
      <c r="O119" s="200">
        <f t="shared" si="38"/>
        <v>0</v>
      </c>
      <c r="P119" s="138"/>
      <c r="Q119" s="186"/>
      <c r="R119" s="186"/>
      <c r="S119" s="186"/>
      <c r="T119" s="186"/>
      <c r="U119" s="186"/>
      <c r="V119" s="186"/>
      <c r="W119" s="186"/>
      <c r="X119" s="186"/>
      <c r="Y119" s="186"/>
      <c r="Z119" s="186"/>
      <c r="AA119" s="186"/>
      <c r="AB119" s="186"/>
      <c r="AC119" s="186"/>
      <c r="AD119" s="186"/>
      <c r="AE119" s="135"/>
      <c r="AF119" s="131"/>
      <c r="AG119" s="123"/>
      <c r="AH119" s="123"/>
      <c r="AI119" s="128"/>
      <c r="AJ119" s="128"/>
      <c r="AK119" s="128"/>
      <c r="AL119" s="143"/>
      <c r="AM119" s="143"/>
      <c r="AN119" s="131"/>
      <c r="AO119" s="818"/>
      <c r="AP119" s="819"/>
      <c r="AQ119" s="164"/>
      <c r="AR119" s="89"/>
      <c r="AS119" s="78"/>
      <c r="AT119" s="309" t="str">
        <f t="shared" si="24"/>
        <v/>
      </c>
      <c r="AU119" s="313" t="str">
        <f t="shared" si="25"/>
        <v/>
      </c>
      <c r="AV119" s="317" t="str">
        <f t="shared" si="26"/>
        <v/>
      </c>
      <c r="AW119" s="321" t="str">
        <f t="shared" si="27"/>
        <v/>
      </c>
      <c r="AX119" s="321" t="str">
        <f t="shared" si="28"/>
        <v/>
      </c>
      <c r="AY119" s="325" t="str">
        <f t="shared" si="43"/>
        <v/>
      </c>
      <c r="AZ119" s="327" t="str">
        <f t="shared" si="30"/>
        <v/>
      </c>
      <c r="BA119" s="329" t="str">
        <f t="shared" si="31"/>
        <v/>
      </c>
      <c r="BB119" s="329" t="str">
        <f t="shared" si="32"/>
        <v/>
      </c>
      <c r="BC119" s="329" t="str">
        <f t="shared" si="44"/>
        <v/>
      </c>
      <c r="BD119" s="329" t="str">
        <f t="shared" si="39"/>
        <v/>
      </c>
      <c r="BE119" s="332"/>
      <c r="BF119" s="333"/>
      <c r="BG119" s="327" t="str">
        <f t="shared" si="34"/>
        <v/>
      </c>
      <c r="BH119" s="327" t="str">
        <f t="shared" si="40"/>
        <v/>
      </c>
      <c r="BI119" s="327" t="str">
        <f t="shared" si="35"/>
        <v/>
      </c>
      <c r="BJ119" s="333"/>
      <c r="BK119" s="333"/>
      <c r="BL119" s="333"/>
      <c r="BM119" s="333"/>
      <c r="BN119" s="327" t="str">
        <f t="shared" si="45"/>
        <v/>
      </c>
      <c r="BO119" s="327" t="str">
        <f t="shared" si="41"/>
        <v/>
      </c>
      <c r="BP119" s="327" t="str">
        <f t="shared" si="46"/>
        <v/>
      </c>
      <c r="BQ119" s="327" t="str">
        <f t="shared" si="47"/>
        <v/>
      </c>
      <c r="BR119" s="327" t="str">
        <f>IF(F119="","",IF(AND(AI119="－",OR(分岐管理シート!AK119&lt;1,分岐管理シート!AK119&gt;12)),"error",IF(AND(AI119="○",分岐管理シート!AK119&lt;1),"error","")))</f>
        <v/>
      </c>
      <c r="BS119" s="327" t="str">
        <f>IF(F119="","",IF(VLOOKUP(AJ119,―!$AD$2:$AE$14,2,FALSE)&lt;=VLOOKUP(AK119,―!$AD$2:$AE$14,2,FALSE),"","error"))</f>
        <v/>
      </c>
      <c r="BT119" s="333"/>
      <c r="BU119" s="333"/>
      <c r="BV119" s="333"/>
      <c r="BW119" s="327" t="str">
        <f t="shared" si="48"/>
        <v/>
      </c>
      <c r="BX119" s="327" t="str">
        <f t="shared" si="42"/>
        <v/>
      </c>
      <c r="BY119" s="327" t="str">
        <f t="shared" si="49"/>
        <v/>
      </c>
      <c r="BZ119" s="333"/>
      <c r="CA119" s="348" t="str">
        <f>分岐管理シート!BB119</f>
        <v/>
      </c>
      <c r="CB119" s="350" t="str">
        <f t="shared" si="50"/>
        <v/>
      </c>
    </row>
    <row r="120" spans="1:80" x14ac:dyDescent="0.15">
      <c r="A120" s="202"/>
      <c r="B120" s="203"/>
      <c r="C120" s="196">
        <v>39</v>
      </c>
      <c r="D120" s="126"/>
      <c r="E120" s="126"/>
      <c r="F120" s="126"/>
      <c r="G120" s="128"/>
      <c r="H120" s="128"/>
      <c r="I120" s="123"/>
      <c r="J120" s="123"/>
      <c r="K120" s="123"/>
      <c r="L120" s="123"/>
      <c r="M120" s="131"/>
      <c r="N120" s="199">
        <f t="shared" si="37"/>
        <v>0</v>
      </c>
      <c r="O120" s="200">
        <f t="shared" si="38"/>
        <v>0</v>
      </c>
      <c r="P120" s="138"/>
      <c r="Q120" s="186"/>
      <c r="R120" s="186"/>
      <c r="S120" s="186"/>
      <c r="T120" s="186"/>
      <c r="U120" s="186"/>
      <c r="V120" s="186"/>
      <c r="W120" s="186"/>
      <c r="X120" s="186"/>
      <c r="Y120" s="186"/>
      <c r="Z120" s="186"/>
      <c r="AA120" s="186"/>
      <c r="AB120" s="186"/>
      <c r="AC120" s="186"/>
      <c r="AD120" s="186"/>
      <c r="AE120" s="135"/>
      <c r="AF120" s="131"/>
      <c r="AG120" s="123"/>
      <c r="AH120" s="123"/>
      <c r="AI120" s="128"/>
      <c r="AJ120" s="128"/>
      <c r="AK120" s="128"/>
      <c r="AL120" s="143"/>
      <c r="AM120" s="143"/>
      <c r="AN120" s="131"/>
      <c r="AO120" s="818"/>
      <c r="AP120" s="819"/>
      <c r="AQ120" s="164"/>
      <c r="AR120" s="89"/>
      <c r="AS120" s="78"/>
      <c r="AT120" s="309" t="str">
        <f t="shared" si="24"/>
        <v/>
      </c>
      <c r="AU120" s="313" t="str">
        <f t="shared" si="25"/>
        <v/>
      </c>
      <c r="AV120" s="317" t="str">
        <f t="shared" si="26"/>
        <v/>
      </c>
      <c r="AW120" s="321" t="str">
        <f t="shared" si="27"/>
        <v/>
      </c>
      <c r="AX120" s="321" t="str">
        <f t="shared" si="28"/>
        <v/>
      </c>
      <c r="AY120" s="325" t="str">
        <f t="shared" si="43"/>
        <v/>
      </c>
      <c r="AZ120" s="327" t="str">
        <f t="shared" si="30"/>
        <v/>
      </c>
      <c r="BA120" s="329" t="str">
        <f t="shared" si="31"/>
        <v/>
      </c>
      <c r="BB120" s="329" t="str">
        <f t="shared" si="32"/>
        <v/>
      </c>
      <c r="BC120" s="329" t="str">
        <f t="shared" si="44"/>
        <v/>
      </c>
      <c r="BD120" s="329" t="str">
        <f t="shared" si="39"/>
        <v/>
      </c>
      <c r="BE120" s="332"/>
      <c r="BF120" s="333"/>
      <c r="BG120" s="327" t="str">
        <f t="shared" si="34"/>
        <v/>
      </c>
      <c r="BH120" s="327" t="str">
        <f t="shared" si="40"/>
        <v/>
      </c>
      <c r="BI120" s="327" t="str">
        <f t="shared" si="35"/>
        <v/>
      </c>
      <c r="BJ120" s="333"/>
      <c r="BK120" s="333"/>
      <c r="BL120" s="333"/>
      <c r="BM120" s="333"/>
      <c r="BN120" s="327" t="str">
        <f t="shared" si="45"/>
        <v/>
      </c>
      <c r="BO120" s="327" t="str">
        <f t="shared" si="41"/>
        <v/>
      </c>
      <c r="BP120" s="327" t="str">
        <f t="shared" si="46"/>
        <v/>
      </c>
      <c r="BQ120" s="327" t="str">
        <f t="shared" si="47"/>
        <v/>
      </c>
      <c r="BR120" s="327" t="str">
        <f>IF(F120="","",IF(AND(AI120="－",OR(分岐管理シート!AK120&lt;1,分岐管理シート!AK120&gt;12)),"error",IF(AND(AI120="○",分岐管理シート!AK120&lt;1),"error","")))</f>
        <v/>
      </c>
      <c r="BS120" s="327" t="str">
        <f>IF(F120="","",IF(VLOOKUP(AJ120,―!$AD$2:$AE$14,2,FALSE)&lt;=VLOOKUP(AK120,―!$AD$2:$AE$14,2,FALSE),"","error"))</f>
        <v/>
      </c>
      <c r="BT120" s="333"/>
      <c r="BU120" s="333"/>
      <c r="BV120" s="333"/>
      <c r="BW120" s="327" t="str">
        <f t="shared" si="48"/>
        <v/>
      </c>
      <c r="BX120" s="327" t="str">
        <f t="shared" si="42"/>
        <v/>
      </c>
      <c r="BY120" s="327" t="str">
        <f t="shared" si="49"/>
        <v/>
      </c>
      <c r="BZ120" s="333"/>
      <c r="CA120" s="348" t="str">
        <f>分岐管理シート!BB120</f>
        <v/>
      </c>
      <c r="CB120" s="350" t="str">
        <f t="shared" si="50"/>
        <v/>
      </c>
    </row>
    <row r="121" spans="1:80" x14ac:dyDescent="0.15">
      <c r="A121" s="202"/>
      <c r="B121" s="203"/>
      <c r="C121" s="197">
        <v>40</v>
      </c>
      <c r="D121" s="126"/>
      <c r="E121" s="126"/>
      <c r="F121" s="126"/>
      <c r="G121" s="128"/>
      <c r="H121" s="128"/>
      <c r="I121" s="123"/>
      <c r="J121" s="123"/>
      <c r="K121" s="123"/>
      <c r="L121" s="123"/>
      <c r="M121" s="131"/>
      <c r="N121" s="199">
        <f t="shared" si="37"/>
        <v>0</v>
      </c>
      <c r="O121" s="200">
        <f t="shared" si="38"/>
        <v>0</v>
      </c>
      <c r="P121" s="138"/>
      <c r="Q121" s="186"/>
      <c r="R121" s="186"/>
      <c r="S121" s="186"/>
      <c r="T121" s="186"/>
      <c r="U121" s="186"/>
      <c r="V121" s="186"/>
      <c r="W121" s="186"/>
      <c r="X121" s="186"/>
      <c r="Y121" s="186"/>
      <c r="Z121" s="186"/>
      <c r="AA121" s="186"/>
      <c r="AB121" s="186"/>
      <c r="AC121" s="186"/>
      <c r="AD121" s="186"/>
      <c r="AE121" s="135"/>
      <c r="AF121" s="131"/>
      <c r="AG121" s="123"/>
      <c r="AH121" s="123"/>
      <c r="AI121" s="128"/>
      <c r="AJ121" s="128"/>
      <c r="AK121" s="128"/>
      <c r="AL121" s="143"/>
      <c r="AM121" s="143"/>
      <c r="AN121" s="131"/>
      <c r="AO121" s="818"/>
      <c r="AP121" s="819"/>
      <c r="AQ121" s="164"/>
      <c r="AR121" s="89"/>
      <c r="AS121" s="78"/>
      <c r="AT121" s="309" t="str">
        <f t="shared" si="24"/>
        <v/>
      </c>
      <c r="AU121" s="313" t="str">
        <f t="shared" si="25"/>
        <v/>
      </c>
      <c r="AV121" s="317" t="str">
        <f t="shared" si="26"/>
        <v/>
      </c>
      <c r="AW121" s="321" t="str">
        <f t="shared" si="27"/>
        <v/>
      </c>
      <c r="AX121" s="321" t="str">
        <f t="shared" si="28"/>
        <v/>
      </c>
      <c r="AY121" s="325" t="str">
        <f t="shared" si="43"/>
        <v/>
      </c>
      <c r="AZ121" s="327" t="str">
        <f t="shared" si="30"/>
        <v/>
      </c>
      <c r="BA121" s="329" t="str">
        <f t="shared" si="31"/>
        <v/>
      </c>
      <c r="BB121" s="329" t="str">
        <f t="shared" si="32"/>
        <v/>
      </c>
      <c r="BC121" s="329" t="str">
        <f t="shared" si="44"/>
        <v/>
      </c>
      <c r="BD121" s="329" t="str">
        <f t="shared" si="39"/>
        <v/>
      </c>
      <c r="BE121" s="332"/>
      <c r="BF121" s="333"/>
      <c r="BG121" s="327" t="str">
        <f t="shared" si="34"/>
        <v/>
      </c>
      <c r="BH121" s="327" t="str">
        <f t="shared" si="40"/>
        <v/>
      </c>
      <c r="BI121" s="327" t="str">
        <f t="shared" si="35"/>
        <v/>
      </c>
      <c r="BJ121" s="333"/>
      <c r="BK121" s="333"/>
      <c r="BL121" s="333"/>
      <c r="BM121" s="333"/>
      <c r="BN121" s="327" t="str">
        <f t="shared" si="45"/>
        <v/>
      </c>
      <c r="BO121" s="327" t="str">
        <f t="shared" si="41"/>
        <v/>
      </c>
      <c r="BP121" s="327" t="str">
        <f t="shared" si="46"/>
        <v/>
      </c>
      <c r="BQ121" s="327" t="str">
        <f t="shared" si="47"/>
        <v/>
      </c>
      <c r="BR121" s="327" t="str">
        <f>IF(F121="","",IF(AND(AI121="－",OR(分岐管理シート!AK121&lt;1,分岐管理シート!AK121&gt;12)),"error",IF(AND(AI121="○",分岐管理シート!AK121&lt;1),"error","")))</f>
        <v/>
      </c>
      <c r="BS121" s="327" t="str">
        <f>IF(F121="","",IF(VLOOKUP(AJ121,―!$AD$2:$AE$14,2,FALSE)&lt;=VLOOKUP(AK121,―!$AD$2:$AE$14,2,FALSE),"","error"))</f>
        <v/>
      </c>
      <c r="BT121" s="333"/>
      <c r="BU121" s="333"/>
      <c r="BV121" s="333"/>
      <c r="BW121" s="327" t="str">
        <f t="shared" si="48"/>
        <v/>
      </c>
      <c r="BX121" s="327" t="str">
        <f t="shared" si="42"/>
        <v/>
      </c>
      <c r="BY121" s="327" t="str">
        <f t="shared" si="49"/>
        <v/>
      </c>
      <c r="BZ121" s="333"/>
      <c r="CA121" s="348" t="str">
        <f>分岐管理シート!BB121</f>
        <v/>
      </c>
      <c r="CB121" s="350" t="str">
        <f t="shared" si="50"/>
        <v/>
      </c>
    </row>
    <row r="122" spans="1:80" x14ac:dyDescent="0.15">
      <c r="A122" s="202"/>
      <c r="B122" s="203"/>
      <c r="C122" s="197">
        <v>41</v>
      </c>
      <c r="D122" s="127"/>
      <c r="E122" s="127"/>
      <c r="F122" s="127"/>
      <c r="G122" s="132"/>
      <c r="H122" s="132"/>
      <c r="I122" s="134"/>
      <c r="J122" s="134"/>
      <c r="K122" s="134"/>
      <c r="L122" s="134"/>
      <c r="M122" s="133"/>
      <c r="N122" s="199">
        <f t="shared" si="37"/>
        <v>0</v>
      </c>
      <c r="O122" s="200">
        <f t="shared" si="38"/>
        <v>0</v>
      </c>
      <c r="P122" s="139"/>
      <c r="Q122" s="187"/>
      <c r="R122" s="187"/>
      <c r="S122" s="187"/>
      <c r="T122" s="187"/>
      <c r="U122" s="187"/>
      <c r="V122" s="187"/>
      <c r="W122" s="187"/>
      <c r="X122" s="187"/>
      <c r="Y122" s="187"/>
      <c r="Z122" s="187"/>
      <c r="AA122" s="187"/>
      <c r="AB122" s="187"/>
      <c r="AC122" s="187"/>
      <c r="AD122" s="187"/>
      <c r="AE122" s="140"/>
      <c r="AF122" s="133"/>
      <c r="AG122" s="134"/>
      <c r="AH122" s="134"/>
      <c r="AI122" s="132"/>
      <c r="AJ122" s="132"/>
      <c r="AK122" s="132"/>
      <c r="AL122" s="145"/>
      <c r="AM122" s="145"/>
      <c r="AN122" s="133"/>
      <c r="AO122" s="820"/>
      <c r="AP122" s="821"/>
      <c r="AQ122" s="165"/>
      <c r="AR122" s="90"/>
      <c r="AS122" s="91"/>
      <c r="AT122" s="310" t="str">
        <f t="shared" si="24"/>
        <v/>
      </c>
      <c r="AU122" s="314" t="str">
        <f t="shared" si="25"/>
        <v/>
      </c>
      <c r="AV122" s="318" t="str">
        <f t="shared" si="26"/>
        <v/>
      </c>
      <c r="AW122" s="322" t="str">
        <f t="shared" si="27"/>
        <v/>
      </c>
      <c r="AX122" s="322" t="str">
        <f t="shared" si="28"/>
        <v/>
      </c>
      <c r="AY122" s="325" t="str">
        <f t="shared" si="43"/>
        <v/>
      </c>
      <c r="AZ122" s="327" t="str">
        <f t="shared" si="30"/>
        <v/>
      </c>
      <c r="BA122" s="329" t="str">
        <f t="shared" si="31"/>
        <v/>
      </c>
      <c r="BB122" s="329" t="str">
        <f t="shared" si="32"/>
        <v/>
      </c>
      <c r="BC122" s="329" t="str">
        <f t="shared" si="44"/>
        <v/>
      </c>
      <c r="BD122" s="329" t="str">
        <f t="shared" si="39"/>
        <v/>
      </c>
      <c r="BE122" s="332"/>
      <c r="BF122" s="333"/>
      <c r="BG122" s="327" t="str">
        <f t="shared" si="34"/>
        <v/>
      </c>
      <c r="BH122" s="327" t="str">
        <f t="shared" si="40"/>
        <v/>
      </c>
      <c r="BI122" s="327" t="str">
        <f t="shared" si="35"/>
        <v/>
      </c>
      <c r="BJ122" s="333"/>
      <c r="BK122" s="333"/>
      <c r="BL122" s="333"/>
      <c r="BM122" s="333"/>
      <c r="BN122" s="327" t="str">
        <f t="shared" si="45"/>
        <v/>
      </c>
      <c r="BO122" s="327" t="str">
        <f t="shared" si="41"/>
        <v/>
      </c>
      <c r="BP122" s="327" t="str">
        <f t="shared" si="46"/>
        <v/>
      </c>
      <c r="BQ122" s="327" t="str">
        <f t="shared" si="47"/>
        <v/>
      </c>
      <c r="BR122" s="327" t="str">
        <f>IF(F122="","",IF(AND(AI122="－",OR(分岐管理シート!AK122&lt;1,分岐管理シート!AK122&gt;12)),"error",IF(AND(AI122="○",分岐管理シート!AK122&lt;1),"error","")))</f>
        <v/>
      </c>
      <c r="BS122" s="327" t="str">
        <f>IF(F122="","",IF(VLOOKUP(AJ122,―!$AD$2:$AE$14,2,FALSE)&lt;=VLOOKUP(AK122,―!$AD$2:$AE$14,2,FALSE),"","error"))</f>
        <v/>
      </c>
      <c r="BT122" s="333"/>
      <c r="BU122" s="333"/>
      <c r="BV122" s="333"/>
      <c r="BW122" s="327" t="str">
        <f t="shared" si="48"/>
        <v/>
      </c>
      <c r="BX122" s="327" t="str">
        <f t="shared" si="42"/>
        <v/>
      </c>
      <c r="BY122" s="327" t="str">
        <f t="shared" si="49"/>
        <v/>
      </c>
      <c r="BZ122" s="333"/>
      <c r="CA122" s="348" t="str">
        <f>分岐管理シート!BB122</f>
        <v/>
      </c>
      <c r="CB122" s="350" t="str">
        <f t="shared" si="50"/>
        <v/>
      </c>
    </row>
    <row r="123" spans="1:80" x14ac:dyDescent="0.15">
      <c r="A123" s="202"/>
      <c r="B123" s="203"/>
      <c r="C123" s="196">
        <v>42</v>
      </c>
      <c r="D123" s="126"/>
      <c r="E123" s="126"/>
      <c r="F123" s="126"/>
      <c r="G123" s="128"/>
      <c r="H123" s="128"/>
      <c r="I123" s="123"/>
      <c r="J123" s="123"/>
      <c r="K123" s="123"/>
      <c r="L123" s="123"/>
      <c r="M123" s="131"/>
      <c r="N123" s="199">
        <f t="shared" si="37"/>
        <v>0</v>
      </c>
      <c r="O123" s="200">
        <f t="shared" si="38"/>
        <v>0</v>
      </c>
      <c r="P123" s="138"/>
      <c r="Q123" s="186"/>
      <c r="R123" s="186"/>
      <c r="S123" s="186"/>
      <c r="T123" s="186"/>
      <c r="U123" s="186"/>
      <c r="V123" s="186"/>
      <c r="W123" s="186"/>
      <c r="X123" s="186"/>
      <c r="Y123" s="186"/>
      <c r="Z123" s="186"/>
      <c r="AA123" s="186"/>
      <c r="AB123" s="186"/>
      <c r="AC123" s="186"/>
      <c r="AD123" s="186"/>
      <c r="AE123" s="135"/>
      <c r="AF123" s="131"/>
      <c r="AG123" s="123"/>
      <c r="AH123" s="123"/>
      <c r="AI123" s="128"/>
      <c r="AJ123" s="128"/>
      <c r="AK123" s="128"/>
      <c r="AL123" s="143"/>
      <c r="AM123" s="143"/>
      <c r="AN123" s="131"/>
      <c r="AO123" s="818"/>
      <c r="AP123" s="819"/>
      <c r="AQ123" s="164"/>
      <c r="AR123" s="92"/>
      <c r="AS123" s="93"/>
      <c r="AT123" s="311" t="str">
        <f t="shared" si="24"/>
        <v/>
      </c>
      <c r="AU123" s="315" t="str">
        <f t="shared" si="25"/>
        <v/>
      </c>
      <c r="AV123" s="319" t="str">
        <f t="shared" si="26"/>
        <v/>
      </c>
      <c r="AW123" s="323" t="str">
        <f t="shared" si="27"/>
        <v/>
      </c>
      <c r="AX123" s="323" t="str">
        <f t="shared" si="28"/>
        <v/>
      </c>
      <c r="AY123" s="325" t="str">
        <f t="shared" si="43"/>
        <v/>
      </c>
      <c r="AZ123" s="327" t="str">
        <f t="shared" si="30"/>
        <v/>
      </c>
      <c r="BA123" s="329" t="str">
        <f t="shared" si="31"/>
        <v/>
      </c>
      <c r="BB123" s="329" t="str">
        <f t="shared" si="32"/>
        <v/>
      </c>
      <c r="BC123" s="329" t="str">
        <f t="shared" si="44"/>
        <v/>
      </c>
      <c r="BD123" s="329" t="str">
        <f t="shared" si="39"/>
        <v/>
      </c>
      <c r="BE123" s="332"/>
      <c r="BF123" s="333"/>
      <c r="BG123" s="327" t="str">
        <f t="shared" si="34"/>
        <v/>
      </c>
      <c r="BH123" s="327" t="str">
        <f t="shared" si="40"/>
        <v/>
      </c>
      <c r="BI123" s="327" t="str">
        <f t="shared" si="35"/>
        <v/>
      </c>
      <c r="BJ123" s="333"/>
      <c r="BK123" s="333"/>
      <c r="BL123" s="333"/>
      <c r="BM123" s="333"/>
      <c r="BN123" s="327" t="str">
        <f t="shared" si="45"/>
        <v/>
      </c>
      <c r="BO123" s="327" t="str">
        <f t="shared" si="41"/>
        <v/>
      </c>
      <c r="BP123" s="327" t="str">
        <f t="shared" si="46"/>
        <v/>
      </c>
      <c r="BQ123" s="327" t="str">
        <f t="shared" si="47"/>
        <v/>
      </c>
      <c r="BR123" s="327" t="str">
        <f>IF(F123="","",IF(AND(AI123="－",OR(分岐管理シート!AK123&lt;1,分岐管理シート!AK123&gt;12)),"error",IF(AND(AI123="○",分岐管理シート!AK123&lt;1),"error","")))</f>
        <v/>
      </c>
      <c r="BS123" s="327" t="str">
        <f>IF(F123="","",IF(VLOOKUP(AJ123,―!$AD$2:$AE$14,2,FALSE)&lt;=VLOOKUP(AK123,―!$AD$2:$AE$14,2,FALSE),"","error"))</f>
        <v/>
      </c>
      <c r="BT123" s="333"/>
      <c r="BU123" s="333"/>
      <c r="BV123" s="333"/>
      <c r="BW123" s="327" t="str">
        <f t="shared" si="48"/>
        <v/>
      </c>
      <c r="BX123" s="327" t="str">
        <f t="shared" si="42"/>
        <v/>
      </c>
      <c r="BY123" s="327" t="str">
        <f t="shared" si="49"/>
        <v/>
      </c>
      <c r="BZ123" s="333"/>
      <c r="CA123" s="348" t="str">
        <f>分岐管理シート!BB123</f>
        <v/>
      </c>
      <c r="CB123" s="350" t="str">
        <f t="shared" si="50"/>
        <v/>
      </c>
    </row>
    <row r="124" spans="1:80" x14ac:dyDescent="0.15">
      <c r="A124" s="202"/>
      <c r="B124" s="203"/>
      <c r="C124" s="197">
        <v>43</v>
      </c>
      <c r="D124" s="126"/>
      <c r="E124" s="126"/>
      <c r="F124" s="126"/>
      <c r="G124" s="128"/>
      <c r="H124" s="128"/>
      <c r="I124" s="123"/>
      <c r="J124" s="123"/>
      <c r="K124" s="123"/>
      <c r="L124" s="123"/>
      <c r="M124" s="131"/>
      <c r="N124" s="199">
        <f t="shared" si="37"/>
        <v>0</v>
      </c>
      <c r="O124" s="200">
        <f t="shared" si="38"/>
        <v>0</v>
      </c>
      <c r="P124" s="138"/>
      <c r="Q124" s="186"/>
      <c r="R124" s="186"/>
      <c r="S124" s="186"/>
      <c r="T124" s="186"/>
      <c r="U124" s="186"/>
      <c r="V124" s="186"/>
      <c r="W124" s="186"/>
      <c r="X124" s="186"/>
      <c r="Y124" s="186"/>
      <c r="Z124" s="186"/>
      <c r="AA124" s="186"/>
      <c r="AB124" s="186"/>
      <c r="AC124" s="186"/>
      <c r="AD124" s="186"/>
      <c r="AE124" s="135"/>
      <c r="AF124" s="131"/>
      <c r="AG124" s="123"/>
      <c r="AH124" s="123"/>
      <c r="AI124" s="128"/>
      <c r="AJ124" s="128"/>
      <c r="AK124" s="128"/>
      <c r="AL124" s="143"/>
      <c r="AM124" s="143"/>
      <c r="AN124" s="131"/>
      <c r="AO124" s="818"/>
      <c r="AP124" s="819"/>
      <c r="AQ124" s="164"/>
      <c r="AR124" s="89"/>
      <c r="AS124" s="78"/>
      <c r="AT124" s="309" t="str">
        <f t="shared" si="24"/>
        <v/>
      </c>
      <c r="AU124" s="313" t="str">
        <f t="shared" si="25"/>
        <v/>
      </c>
      <c r="AV124" s="317" t="str">
        <f t="shared" si="26"/>
        <v/>
      </c>
      <c r="AW124" s="321" t="str">
        <f t="shared" si="27"/>
        <v/>
      </c>
      <c r="AX124" s="321" t="str">
        <f t="shared" si="28"/>
        <v/>
      </c>
      <c r="AY124" s="325" t="str">
        <f t="shared" si="43"/>
        <v/>
      </c>
      <c r="AZ124" s="327" t="str">
        <f t="shared" si="30"/>
        <v/>
      </c>
      <c r="BA124" s="329" t="str">
        <f t="shared" si="31"/>
        <v/>
      </c>
      <c r="BB124" s="329" t="str">
        <f t="shared" si="32"/>
        <v/>
      </c>
      <c r="BC124" s="329" t="str">
        <f t="shared" si="44"/>
        <v/>
      </c>
      <c r="BD124" s="329" t="str">
        <f t="shared" si="39"/>
        <v/>
      </c>
      <c r="BE124" s="332"/>
      <c r="BF124" s="333"/>
      <c r="BG124" s="327" t="str">
        <f t="shared" si="34"/>
        <v/>
      </c>
      <c r="BH124" s="327" t="str">
        <f t="shared" si="40"/>
        <v/>
      </c>
      <c r="BI124" s="327" t="str">
        <f t="shared" si="35"/>
        <v/>
      </c>
      <c r="BJ124" s="333"/>
      <c r="BK124" s="333"/>
      <c r="BL124" s="333"/>
      <c r="BM124" s="333"/>
      <c r="BN124" s="327" t="str">
        <f t="shared" si="45"/>
        <v/>
      </c>
      <c r="BO124" s="327" t="str">
        <f t="shared" si="41"/>
        <v/>
      </c>
      <c r="BP124" s="327" t="str">
        <f t="shared" si="46"/>
        <v/>
      </c>
      <c r="BQ124" s="327" t="str">
        <f t="shared" si="47"/>
        <v/>
      </c>
      <c r="BR124" s="327" t="str">
        <f>IF(F124="","",IF(AND(AI124="－",OR(分岐管理シート!AK124&lt;1,分岐管理シート!AK124&gt;12)),"error",IF(AND(AI124="○",分岐管理シート!AK124&lt;1),"error","")))</f>
        <v/>
      </c>
      <c r="BS124" s="327" t="str">
        <f>IF(F124="","",IF(VLOOKUP(AJ124,―!$AD$2:$AE$14,2,FALSE)&lt;=VLOOKUP(AK124,―!$AD$2:$AE$14,2,FALSE),"","error"))</f>
        <v/>
      </c>
      <c r="BT124" s="333"/>
      <c r="BU124" s="333"/>
      <c r="BV124" s="333"/>
      <c r="BW124" s="327" t="str">
        <f t="shared" si="48"/>
        <v/>
      </c>
      <c r="BX124" s="327" t="str">
        <f t="shared" si="42"/>
        <v/>
      </c>
      <c r="BY124" s="327" t="str">
        <f t="shared" si="49"/>
        <v/>
      </c>
      <c r="BZ124" s="333"/>
      <c r="CA124" s="348" t="str">
        <f>分岐管理シート!BB124</f>
        <v/>
      </c>
      <c r="CB124" s="350" t="str">
        <f t="shared" si="50"/>
        <v/>
      </c>
    </row>
    <row r="125" spans="1:80" x14ac:dyDescent="0.15">
      <c r="A125" s="202"/>
      <c r="B125" s="203"/>
      <c r="C125" s="197">
        <v>44</v>
      </c>
      <c r="D125" s="126"/>
      <c r="E125" s="126"/>
      <c r="F125" s="126"/>
      <c r="G125" s="128"/>
      <c r="H125" s="128"/>
      <c r="I125" s="123"/>
      <c r="J125" s="123"/>
      <c r="K125" s="123"/>
      <c r="L125" s="123"/>
      <c r="M125" s="131"/>
      <c r="N125" s="199">
        <f t="shared" si="37"/>
        <v>0</v>
      </c>
      <c r="O125" s="200">
        <f t="shared" si="38"/>
        <v>0</v>
      </c>
      <c r="P125" s="138"/>
      <c r="Q125" s="186"/>
      <c r="R125" s="186"/>
      <c r="S125" s="186"/>
      <c r="T125" s="186"/>
      <c r="U125" s="186"/>
      <c r="V125" s="186"/>
      <c r="W125" s="186"/>
      <c r="X125" s="186"/>
      <c r="Y125" s="186"/>
      <c r="Z125" s="186"/>
      <c r="AA125" s="186"/>
      <c r="AB125" s="186"/>
      <c r="AC125" s="186"/>
      <c r="AD125" s="186"/>
      <c r="AE125" s="135"/>
      <c r="AF125" s="131"/>
      <c r="AG125" s="123"/>
      <c r="AH125" s="123"/>
      <c r="AI125" s="128"/>
      <c r="AJ125" s="128"/>
      <c r="AK125" s="128"/>
      <c r="AL125" s="143"/>
      <c r="AM125" s="143"/>
      <c r="AN125" s="131"/>
      <c r="AO125" s="818"/>
      <c r="AP125" s="819"/>
      <c r="AQ125" s="164"/>
      <c r="AR125" s="89"/>
      <c r="AS125" s="78"/>
      <c r="AT125" s="309" t="str">
        <f t="shared" si="24"/>
        <v/>
      </c>
      <c r="AU125" s="313" t="str">
        <f t="shared" si="25"/>
        <v/>
      </c>
      <c r="AV125" s="317" t="str">
        <f t="shared" si="26"/>
        <v/>
      </c>
      <c r="AW125" s="321" t="str">
        <f t="shared" si="27"/>
        <v/>
      </c>
      <c r="AX125" s="321" t="str">
        <f t="shared" si="28"/>
        <v/>
      </c>
      <c r="AY125" s="325" t="str">
        <f t="shared" si="43"/>
        <v/>
      </c>
      <c r="AZ125" s="327" t="str">
        <f t="shared" si="30"/>
        <v/>
      </c>
      <c r="BA125" s="329" t="str">
        <f t="shared" si="31"/>
        <v/>
      </c>
      <c r="BB125" s="329" t="str">
        <f t="shared" si="32"/>
        <v/>
      </c>
      <c r="BC125" s="329" t="str">
        <f t="shared" si="44"/>
        <v/>
      </c>
      <c r="BD125" s="329" t="str">
        <f t="shared" si="39"/>
        <v/>
      </c>
      <c r="BE125" s="332"/>
      <c r="BF125" s="333"/>
      <c r="BG125" s="327" t="str">
        <f t="shared" si="34"/>
        <v/>
      </c>
      <c r="BH125" s="327" t="str">
        <f t="shared" si="40"/>
        <v/>
      </c>
      <c r="BI125" s="327" t="str">
        <f t="shared" si="35"/>
        <v/>
      </c>
      <c r="BJ125" s="333"/>
      <c r="BK125" s="333"/>
      <c r="BL125" s="333"/>
      <c r="BM125" s="333"/>
      <c r="BN125" s="327" t="str">
        <f t="shared" si="45"/>
        <v/>
      </c>
      <c r="BO125" s="327" t="str">
        <f t="shared" si="41"/>
        <v/>
      </c>
      <c r="BP125" s="327" t="str">
        <f t="shared" si="46"/>
        <v/>
      </c>
      <c r="BQ125" s="327" t="str">
        <f t="shared" si="47"/>
        <v/>
      </c>
      <c r="BR125" s="327" t="str">
        <f>IF(F125="","",IF(AND(AI125="－",OR(分岐管理シート!AK125&lt;1,分岐管理シート!AK125&gt;12)),"error",IF(AND(AI125="○",分岐管理シート!AK125&lt;1),"error","")))</f>
        <v/>
      </c>
      <c r="BS125" s="327" t="str">
        <f>IF(F125="","",IF(VLOOKUP(AJ125,―!$AD$2:$AE$14,2,FALSE)&lt;=VLOOKUP(AK125,―!$AD$2:$AE$14,2,FALSE),"","error"))</f>
        <v/>
      </c>
      <c r="BT125" s="333"/>
      <c r="BU125" s="333"/>
      <c r="BV125" s="333"/>
      <c r="BW125" s="327" t="str">
        <f t="shared" si="48"/>
        <v/>
      </c>
      <c r="BX125" s="327" t="str">
        <f t="shared" si="42"/>
        <v/>
      </c>
      <c r="BY125" s="327" t="str">
        <f t="shared" si="49"/>
        <v/>
      </c>
      <c r="BZ125" s="333"/>
      <c r="CA125" s="348" t="str">
        <f>分岐管理シート!BB125</f>
        <v/>
      </c>
      <c r="CB125" s="350" t="str">
        <f t="shared" si="50"/>
        <v/>
      </c>
    </row>
    <row r="126" spans="1:80" x14ac:dyDescent="0.15">
      <c r="A126" s="202"/>
      <c r="B126" s="203"/>
      <c r="C126" s="196">
        <v>45</v>
      </c>
      <c r="D126" s="126"/>
      <c r="E126" s="126"/>
      <c r="F126" s="126"/>
      <c r="G126" s="128"/>
      <c r="H126" s="128"/>
      <c r="I126" s="123"/>
      <c r="J126" s="123"/>
      <c r="K126" s="123"/>
      <c r="L126" s="123"/>
      <c r="M126" s="131"/>
      <c r="N126" s="199">
        <f t="shared" si="37"/>
        <v>0</v>
      </c>
      <c r="O126" s="200">
        <f t="shared" si="38"/>
        <v>0</v>
      </c>
      <c r="P126" s="138"/>
      <c r="Q126" s="186"/>
      <c r="R126" s="186"/>
      <c r="S126" s="186"/>
      <c r="T126" s="186"/>
      <c r="U126" s="186"/>
      <c r="V126" s="186"/>
      <c r="W126" s="186"/>
      <c r="X126" s="186"/>
      <c r="Y126" s="186"/>
      <c r="Z126" s="186"/>
      <c r="AA126" s="186"/>
      <c r="AB126" s="186"/>
      <c r="AC126" s="186"/>
      <c r="AD126" s="186"/>
      <c r="AE126" s="135"/>
      <c r="AF126" s="131"/>
      <c r="AG126" s="123"/>
      <c r="AH126" s="123"/>
      <c r="AI126" s="128"/>
      <c r="AJ126" s="128"/>
      <c r="AK126" s="128"/>
      <c r="AL126" s="143"/>
      <c r="AM126" s="143"/>
      <c r="AN126" s="131"/>
      <c r="AO126" s="818"/>
      <c r="AP126" s="819"/>
      <c r="AQ126" s="164"/>
      <c r="AR126" s="89"/>
      <c r="AS126" s="78"/>
      <c r="AT126" s="309" t="str">
        <f t="shared" si="24"/>
        <v/>
      </c>
      <c r="AU126" s="313" t="str">
        <f t="shared" si="25"/>
        <v/>
      </c>
      <c r="AV126" s="317" t="str">
        <f t="shared" si="26"/>
        <v/>
      </c>
      <c r="AW126" s="321" t="str">
        <f t="shared" si="27"/>
        <v/>
      </c>
      <c r="AX126" s="321" t="str">
        <f t="shared" si="28"/>
        <v/>
      </c>
      <c r="AY126" s="325" t="str">
        <f t="shared" si="43"/>
        <v/>
      </c>
      <c r="AZ126" s="327" t="str">
        <f t="shared" si="30"/>
        <v/>
      </c>
      <c r="BA126" s="329" t="str">
        <f t="shared" si="31"/>
        <v/>
      </c>
      <c r="BB126" s="329" t="str">
        <f t="shared" si="32"/>
        <v/>
      </c>
      <c r="BC126" s="329" t="str">
        <f t="shared" si="44"/>
        <v/>
      </c>
      <c r="BD126" s="329" t="str">
        <f t="shared" si="39"/>
        <v/>
      </c>
      <c r="BE126" s="332"/>
      <c r="BF126" s="333"/>
      <c r="BG126" s="327" t="str">
        <f t="shared" si="34"/>
        <v/>
      </c>
      <c r="BH126" s="327" t="str">
        <f t="shared" si="40"/>
        <v/>
      </c>
      <c r="BI126" s="327" t="str">
        <f t="shared" si="35"/>
        <v/>
      </c>
      <c r="BJ126" s="333"/>
      <c r="BK126" s="333"/>
      <c r="BL126" s="333"/>
      <c r="BM126" s="333"/>
      <c r="BN126" s="327" t="str">
        <f t="shared" si="45"/>
        <v/>
      </c>
      <c r="BO126" s="327" t="str">
        <f t="shared" si="41"/>
        <v/>
      </c>
      <c r="BP126" s="327" t="str">
        <f t="shared" si="46"/>
        <v/>
      </c>
      <c r="BQ126" s="327" t="str">
        <f t="shared" si="47"/>
        <v/>
      </c>
      <c r="BR126" s="327" t="str">
        <f>IF(F126="","",IF(AND(AI126="－",OR(分岐管理シート!AK126&lt;1,分岐管理シート!AK126&gt;12)),"error",IF(AND(AI126="○",分岐管理シート!AK126&lt;1),"error","")))</f>
        <v/>
      </c>
      <c r="BS126" s="327" t="str">
        <f>IF(F126="","",IF(VLOOKUP(AJ126,―!$AD$2:$AE$14,2,FALSE)&lt;=VLOOKUP(AK126,―!$AD$2:$AE$14,2,FALSE),"","error"))</f>
        <v/>
      </c>
      <c r="BT126" s="333"/>
      <c r="BU126" s="333"/>
      <c r="BV126" s="333"/>
      <c r="BW126" s="327" t="str">
        <f t="shared" si="48"/>
        <v/>
      </c>
      <c r="BX126" s="327" t="str">
        <f t="shared" si="42"/>
        <v/>
      </c>
      <c r="BY126" s="327" t="str">
        <f t="shared" si="49"/>
        <v/>
      </c>
      <c r="BZ126" s="333"/>
      <c r="CA126" s="348" t="str">
        <f>分岐管理シート!BB126</f>
        <v/>
      </c>
      <c r="CB126" s="350" t="str">
        <f t="shared" si="50"/>
        <v/>
      </c>
    </row>
    <row r="127" spans="1:80" x14ac:dyDescent="0.15">
      <c r="A127" s="202"/>
      <c r="B127" s="203"/>
      <c r="C127" s="197">
        <v>46</v>
      </c>
      <c r="D127" s="126"/>
      <c r="E127" s="126"/>
      <c r="F127" s="126"/>
      <c r="G127" s="128"/>
      <c r="H127" s="128"/>
      <c r="I127" s="123"/>
      <c r="J127" s="123"/>
      <c r="K127" s="123"/>
      <c r="L127" s="123"/>
      <c r="M127" s="131"/>
      <c r="N127" s="199">
        <f t="shared" si="37"/>
        <v>0</v>
      </c>
      <c r="O127" s="200">
        <f t="shared" si="38"/>
        <v>0</v>
      </c>
      <c r="P127" s="138"/>
      <c r="Q127" s="186"/>
      <c r="R127" s="186"/>
      <c r="S127" s="186"/>
      <c r="T127" s="186"/>
      <c r="U127" s="186"/>
      <c r="V127" s="186"/>
      <c r="W127" s="186"/>
      <c r="X127" s="186"/>
      <c r="Y127" s="186"/>
      <c r="Z127" s="186"/>
      <c r="AA127" s="186"/>
      <c r="AB127" s="186"/>
      <c r="AC127" s="186"/>
      <c r="AD127" s="186"/>
      <c r="AE127" s="135"/>
      <c r="AF127" s="131"/>
      <c r="AG127" s="123"/>
      <c r="AH127" s="123"/>
      <c r="AI127" s="128"/>
      <c r="AJ127" s="128"/>
      <c r="AK127" s="128"/>
      <c r="AL127" s="143"/>
      <c r="AM127" s="143"/>
      <c r="AN127" s="131"/>
      <c r="AO127" s="818"/>
      <c r="AP127" s="819"/>
      <c r="AQ127" s="164"/>
      <c r="AR127" s="89"/>
      <c r="AS127" s="78"/>
      <c r="AT127" s="309" t="str">
        <f t="shared" si="24"/>
        <v/>
      </c>
      <c r="AU127" s="313" t="str">
        <f t="shared" si="25"/>
        <v/>
      </c>
      <c r="AV127" s="317" t="str">
        <f t="shared" si="26"/>
        <v/>
      </c>
      <c r="AW127" s="321" t="str">
        <f t="shared" si="27"/>
        <v/>
      </c>
      <c r="AX127" s="321" t="str">
        <f t="shared" si="28"/>
        <v/>
      </c>
      <c r="AY127" s="325" t="str">
        <f t="shared" si="43"/>
        <v/>
      </c>
      <c r="AZ127" s="327" t="str">
        <f t="shared" si="30"/>
        <v/>
      </c>
      <c r="BA127" s="329" t="str">
        <f t="shared" si="31"/>
        <v/>
      </c>
      <c r="BB127" s="329" t="str">
        <f t="shared" si="32"/>
        <v/>
      </c>
      <c r="BC127" s="329" t="str">
        <f t="shared" si="44"/>
        <v/>
      </c>
      <c r="BD127" s="329" t="str">
        <f t="shared" si="39"/>
        <v/>
      </c>
      <c r="BE127" s="332"/>
      <c r="BF127" s="333"/>
      <c r="BG127" s="327" t="str">
        <f t="shared" si="34"/>
        <v/>
      </c>
      <c r="BH127" s="327" t="str">
        <f t="shared" si="40"/>
        <v/>
      </c>
      <c r="BI127" s="327" t="str">
        <f t="shared" si="35"/>
        <v/>
      </c>
      <c r="BJ127" s="333"/>
      <c r="BK127" s="333"/>
      <c r="BL127" s="333"/>
      <c r="BM127" s="333"/>
      <c r="BN127" s="327" t="str">
        <f t="shared" si="45"/>
        <v/>
      </c>
      <c r="BO127" s="327" t="str">
        <f t="shared" si="41"/>
        <v/>
      </c>
      <c r="BP127" s="327" t="str">
        <f t="shared" si="46"/>
        <v/>
      </c>
      <c r="BQ127" s="327" t="str">
        <f t="shared" si="47"/>
        <v/>
      </c>
      <c r="BR127" s="327" t="str">
        <f>IF(F127="","",IF(AND(AI127="－",OR(分岐管理シート!AK127&lt;1,分岐管理シート!AK127&gt;12)),"error",IF(AND(AI127="○",分岐管理シート!AK127&lt;1),"error","")))</f>
        <v/>
      </c>
      <c r="BS127" s="327" t="str">
        <f>IF(F127="","",IF(VLOOKUP(AJ127,―!$AD$2:$AE$14,2,FALSE)&lt;=VLOOKUP(AK127,―!$AD$2:$AE$14,2,FALSE),"","error"))</f>
        <v/>
      </c>
      <c r="BT127" s="333"/>
      <c r="BU127" s="333"/>
      <c r="BV127" s="333"/>
      <c r="BW127" s="327" t="str">
        <f t="shared" si="48"/>
        <v/>
      </c>
      <c r="BX127" s="327" t="str">
        <f t="shared" si="42"/>
        <v/>
      </c>
      <c r="BY127" s="327" t="str">
        <f t="shared" si="49"/>
        <v/>
      </c>
      <c r="BZ127" s="333"/>
      <c r="CA127" s="348" t="str">
        <f>分岐管理シート!BB127</f>
        <v/>
      </c>
      <c r="CB127" s="350" t="str">
        <f t="shared" si="50"/>
        <v/>
      </c>
    </row>
    <row r="128" spans="1:80" x14ac:dyDescent="0.15">
      <c r="A128" s="202"/>
      <c r="B128" s="203"/>
      <c r="C128" s="197">
        <v>47</v>
      </c>
      <c r="D128" s="126"/>
      <c r="E128" s="126"/>
      <c r="F128" s="126"/>
      <c r="G128" s="128"/>
      <c r="H128" s="128"/>
      <c r="I128" s="123"/>
      <c r="J128" s="123"/>
      <c r="K128" s="123"/>
      <c r="L128" s="123"/>
      <c r="M128" s="131"/>
      <c r="N128" s="199">
        <f t="shared" si="37"/>
        <v>0</v>
      </c>
      <c r="O128" s="200">
        <f t="shared" si="38"/>
        <v>0</v>
      </c>
      <c r="P128" s="138"/>
      <c r="Q128" s="186"/>
      <c r="R128" s="186"/>
      <c r="S128" s="186"/>
      <c r="T128" s="186"/>
      <c r="U128" s="186"/>
      <c r="V128" s="186"/>
      <c r="W128" s="186"/>
      <c r="X128" s="186"/>
      <c r="Y128" s="186"/>
      <c r="Z128" s="186"/>
      <c r="AA128" s="186"/>
      <c r="AB128" s="186"/>
      <c r="AC128" s="186"/>
      <c r="AD128" s="186"/>
      <c r="AE128" s="135"/>
      <c r="AF128" s="131"/>
      <c r="AG128" s="123"/>
      <c r="AH128" s="123"/>
      <c r="AI128" s="128"/>
      <c r="AJ128" s="128"/>
      <c r="AK128" s="128"/>
      <c r="AL128" s="143"/>
      <c r="AM128" s="143"/>
      <c r="AN128" s="131"/>
      <c r="AO128" s="818"/>
      <c r="AP128" s="819"/>
      <c r="AQ128" s="164"/>
      <c r="AR128" s="89"/>
      <c r="AS128" s="78"/>
      <c r="AT128" s="309" t="str">
        <f t="shared" si="24"/>
        <v/>
      </c>
      <c r="AU128" s="313" t="str">
        <f t="shared" si="25"/>
        <v/>
      </c>
      <c r="AV128" s="317" t="str">
        <f t="shared" si="26"/>
        <v/>
      </c>
      <c r="AW128" s="321" t="str">
        <f t="shared" si="27"/>
        <v/>
      </c>
      <c r="AX128" s="321" t="str">
        <f t="shared" si="28"/>
        <v/>
      </c>
      <c r="AY128" s="325" t="str">
        <f t="shared" si="43"/>
        <v/>
      </c>
      <c r="AZ128" s="327" t="str">
        <f t="shared" si="30"/>
        <v/>
      </c>
      <c r="BA128" s="329" t="str">
        <f t="shared" si="31"/>
        <v/>
      </c>
      <c r="BB128" s="329" t="str">
        <f t="shared" si="32"/>
        <v/>
      </c>
      <c r="BC128" s="329" t="str">
        <f t="shared" si="44"/>
        <v/>
      </c>
      <c r="BD128" s="329" t="str">
        <f t="shared" si="39"/>
        <v/>
      </c>
      <c r="BE128" s="332"/>
      <c r="BF128" s="333"/>
      <c r="BG128" s="327" t="str">
        <f t="shared" si="34"/>
        <v/>
      </c>
      <c r="BH128" s="327" t="str">
        <f t="shared" si="40"/>
        <v/>
      </c>
      <c r="BI128" s="327" t="str">
        <f t="shared" si="35"/>
        <v/>
      </c>
      <c r="BJ128" s="333"/>
      <c r="BK128" s="333"/>
      <c r="BL128" s="333"/>
      <c r="BM128" s="333"/>
      <c r="BN128" s="327" t="str">
        <f t="shared" si="45"/>
        <v/>
      </c>
      <c r="BO128" s="327" t="str">
        <f t="shared" si="41"/>
        <v/>
      </c>
      <c r="BP128" s="327" t="str">
        <f t="shared" si="46"/>
        <v/>
      </c>
      <c r="BQ128" s="327" t="str">
        <f t="shared" si="47"/>
        <v/>
      </c>
      <c r="BR128" s="327" t="str">
        <f>IF(F128="","",IF(AND(AI128="－",OR(分岐管理シート!AK128&lt;1,分岐管理シート!AK128&gt;12)),"error",IF(AND(AI128="○",分岐管理シート!AK128&lt;1),"error","")))</f>
        <v/>
      </c>
      <c r="BS128" s="327" t="str">
        <f>IF(F128="","",IF(VLOOKUP(AJ128,―!$AD$2:$AE$14,2,FALSE)&lt;=VLOOKUP(AK128,―!$AD$2:$AE$14,2,FALSE),"","error"))</f>
        <v/>
      </c>
      <c r="BT128" s="333"/>
      <c r="BU128" s="333"/>
      <c r="BV128" s="333"/>
      <c r="BW128" s="327" t="str">
        <f t="shared" si="48"/>
        <v/>
      </c>
      <c r="BX128" s="327" t="str">
        <f t="shared" si="42"/>
        <v/>
      </c>
      <c r="BY128" s="327" t="str">
        <f t="shared" si="49"/>
        <v/>
      </c>
      <c r="BZ128" s="333"/>
      <c r="CA128" s="348" t="str">
        <f>分岐管理シート!BB128</f>
        <v/>
      </c>
      <c r="CB128" s="350" t="str">
        <f t="shared" si="50"/>
        <v/>
      </c>
    </row>
    <row r="129" spans="1:80" x14ac:dyDescent="0.15">
      <c r="A129" s="202"/>
      <c r="B129" s="203"/>
      <c r="C129" s="196">
        <v>48</v>
      </c>
      <c r="D129" s="126"/>
      <c r="E129" s="126"/>
      <c r="F129" s="126"/>
      <c r="G129" s="128"/>
      <c r="H129" s="128"/>
      <c r="I129" s="123"/>
      <c r="J129" s="123"/>
      <c r="K129" s="123"/>
      <c r="L129" s="123"/>
      <c r="M129" s="131"/>
      <c r="N129" s="199">
        <f t="shared" si="37"/>
        <v>0</v>
      </c>
      <c r="O129" s="200">
        <f t="shared" si="38"/>
        <v>0</v>
      </c>
      <c r="P129" s="138"/>
      <c r="Q129" s="186"/>
      <c r="R129" s="186"/>
      <c r="S129" s="186"/>
      <c r="T129" s="186"/>
      <c r="U129" s="186"/>
      <c r="V129" s="186"/>
      <c r="W129" s="186"/>
      <c r="X129" s="186"/>
      <c r="Y129" s="186"/>
      <c r="Z129" s="186"/>
      <c r="AA129" s="186"/>
      <c r="AB129" s="186"/>
      <c r="AC129" s="186"/>
      <c r="AD129" s="186"/>
      <c r="AE129" s="135"/>
      <c r="AF129" s="131"/>
      <c r="AG129" s="123"/>
      <c r="AH129" s="123"/>
      <c r="AI129" s="128"/>
      <c r="AJ129" s="128"/>
      <c r="AK129" s="128"/>
      <c r="AL129" s="143"/>
      <c r="AM129" s="143"/>
      <c r="AN129" s="131"/>
      <c r="AO129" s="818"/>
      <c r="AP129" s="819"/>
      <c r="AQ129" s="164"/>
      <c r="AR129" s="89"/>
      <c r="AS129" s="78"/>
      <c r="AT129" s="309" t="str">
        <f t="shared" si="24"/>
        <v/>
      </c>
      <c r="AU129" s="313" t="str">
        <f t="shared" si="25"/>
        <v/>
      </c>
      <c r="AV129" s="317" t="str">
        <f t="shared" si="26"/>
        <v/>
      </c>
      <c r="AW129" s="321" t="str">
        <f t="shared" si="27"/>
        <v/>
      </c>
      <c r="AX129" s="321" t="str">
        <f t="shared" si="28"/>
        <v/>
      </c>
      <c r="AY129" s="325" t="str">
        <f t="shared" si="43"/>
        <v/>
      </c>
      <c r="AZ129" s="327" t="str">
        <f t="shared" si="30"/>
        <v/>
      </c>
      <c r="BA129" s="329" t="str">
        <f t="shared" si="31"/>
        <v/>
      </c>
      <c r="BB129" s="329" t="str">
        <f t="shared" si="32"/>
        <v/>
      </c>
      <c r="BC129" s="329" t="str">
        <f t="shared" si="44"/>
        <v/>
      </c>
      <c r="BD129" s="329" t="str">
        <f t="shared" si="39"/>
        <v/>
      </c>
      <c r="BE129" s="332"/>
      <c r="BF129" s="333"/>
      <c r="BG129" s="327" t="str">
        <f t="shared" si="34"/>
        <v/>
      </c>
      <c r="BH129" s="327" t="str">
        <f t="shared" si="40"/>
        <v/>
      </c>
      <c r="BI129" s="327" t="str">
        <f t="shared" si="35"/>
        <v/>
      </c>
      <c r="BJ129" s="333"/>
      <c r="BK129" s="333"/>
      <c r="BL129" s="333"/>
      <c r="BM129" s="333"/>
      <c r="BN129" s="327" t="str">
        <f t="shared" si="45"/>
        <v/>
      </c>
      <c r="BO129" s="327" t="str">
        <f t="shared" si="41"/>
        <v/>
      </c>
      <c r="BP129" s="327" t="str">
        <f t="shared" si="46"/>
        <v/>
      </c>
      <c r="BQ129" s="327" t="str">
        <f t="shared" si="47"/>
        <v/>
      </c>
      <c r="BR129" s="327" t="str">
        <f>IF(F129="","",IF(AND(AI129="－",OR(分岐管理シート!AK129&lt;1,分岐管理シート!AK129&gt;12)),"error",IF(AND(AI129="○",分岐管理シート!AK129&lt;1),"error","")))</f>
        <v/>
      </c>
      <c r="BS129" s="327" t="str">
        <f>IF(F129="","",IF(VLOOKUP(AJ129,―!$AD$2:$AE$14,2,FALSE)&lt;=VLOOKUP(AK129,―!$AD$2:$AE$14,2,FALSE),"","error"))</f>
        <v/>
      </c>
      <c r="BT129" s="333"/>
      <c r="BU129" s="333"/>
      <c r="BV129" s="333"/>
      <c r="BW129" s="327" t="str">
        <f t="shared" si="48"/>
        <v/>
      </c>
      <c r="BX129" s="327" t="str">
        <f t="shared" si="42"/>
        <v/>
      </c>
      <c r="BY129" s="327" t="str">
        <f t="shared" si="49"/>
        <v/>
      </c>
      <c r="BZ129" s="333"/>
      <c r="CA129" s="348" t="str">
        <f>分岐管理シート!BB129</f>
        <v/>
      </c>
      <c r="CB129" s="350" t="str">
        <f t="shared" si="50"/>
        <v/>
      </c>
    </row>
    <row r="130" spans="1:80" x14ac:dyDescent="0.15">
      <c r="A130" s="202"/>
      <c r="B130" s="203"/>
      <c r="C130" s="197">
        <v>49</v>
      </c>
      <c r="D130" s="126"/>
      <c r="E130" s="126"/>
      <c r="F130" s="126"/>
      <c r="G130" s="128"/>
      <c r="H130" s="128"/>
      <c r="I130" s="123"/>
      <c r="J130" s="123"/>
      <c r="K130" s="123"/>
      <c r="L130" s="123"/>
      <c r="M130" s="131"/>
      <c r="N130" s="199">
        <f t="shared" si="37"/>
        <v>0</v>
      </c>
      <c r="O130" s="200">
        <f t="shared" si="38"/>
        <v>0</v>
      </c>
      <c r="P130" s="138"/>
      <c r="Q130" s="186"/>
      <c r="R130" s="186"/>
      <c r="S130" s="186"/>
      <c r="T130" s="186"/>
      <c r="U130" s="186"/>
      <c r="V130" s="186"/>
      <c r="W130" s="186"/>
      <c r="X130" s="186"/>
      <c r="Y130" s="186"/>
      <c r="Z130" s="186"/>
      <c r="AA130" s="186"/>
      <c r="AB130" s="186"/>
      <c r="AC130" s="186"/>
      <c r="AD130" s="186"/>
      <c r="AE130" s="135"/>
      <c r="AF130" s="131"/>
      <c r="AG130" s="123"/>
      <c r="AH130" s="123"/>
      <c r="AI130" s="128"/>
      <c r="AJ130" s="128"/>
      <c r="AK130" s="128"/>
      <c r="AL130" s="143"/>
      <c r="AM130" s="143"/>
      <c r="AN130" s="131"/>
      <c r="AO130" s="818"/>
      <c r="AP130" s="819"/>
      <c r="AQ130" s="164"/>
      <c r="AR130" s="89"/>
      <c r="AS130" s="78"/>
      <c r="AT130" s="309" t="str">
        <f t="shared" si="24"/>
        <v/>
      </c>
      <c r="AU130" s="313" t="str">
        <f t="shared" si="25"/>
        <v/>
      </c>
      <c r="AV130" s="317" t="str">
        <f t="shared" si="26"/>
        <v/>
      </c>
      <c r="AW130" s="321" t="str">
        <f t="shared" si="27"/>
        <v/>
      </c>
      <c r="AX130" s="321" t="str">
        <f t="shared" si="28"/>
        <v/>
      </c>
      <c r="AY130" s="325" t="str">
        <f t="shared" si="43"/>
        <v/>
      </c>
      <c r="AZ130" s="327" t="str">
        <f t="shared" si="30"/>
        <v/>
      </c>
      <c r="BA130" s="329" t="str">
        <f t="shared" si="31"/>
        <v/>
      </c>
      <c r="BB130" s="329" t="str">
        <f t="shared" si="32"/>
        <v/>
      </c>
      <c r="BC130" s="329" t="str">
        <f t="shared" si="44"/>
        <v/>
      </c>
      <c r="BD130" s="329" t="str">
        <f t="shared" si="39"/>
        <v/>
      </c>
      <c r="BE130" s="332"/>
      <c r="BF130" s="333"/>
      <c r="BG130" s="327" t="str">
        <f t="shared" si="34"/>
        <v/>
      </c>
      <c r="BH130" s="327" t="str">
        <f t="shared" si="40"/>
        <v/>
      </c>
      <c r="BI130" s="327" t="str">
        <f t="shared" si="35"/>
        <v/>
      </c>
      <c r="BJ130" s="333"/>
      <c r="BK130" s="333"/>
      <c r="BL130" s="333"/>
      <c r="BM130" s="333"/>
      <c r="BN130" s="327" t="str">
        <f t="shared" si="45"/>
        <v/>
      </c>
      <c r="BO130" s="327" t="str">
        <f t="shared" si="41"/>
        <v/>
      </c>
      <c r="BP130" s="327" t="str">
        <f t="shared" si="46"/>
        <v/>
      </c>
      <c r="BQ130" s="327" t="str">
        <f t="shared" si="47"/>
        <v/>
      </c>
      <c r="BR130" s="327" t="str">
        <f>IF(F130="","",IF(AND(AI130="－",OR(分岐管理シート!AK130&lt;1,分岐管理シート!AK130&gt;12)),"error",IF(AND(AI130="○",分岐管理シート!AK130&lt;1),"error","")))</f>
        <v/>
      </c>
      <c r="BS130" s="327" t="str">
        <f>IF(F130="","",IF(VLOOKUP(AJ130,―!$AD$2:$AE$14,2,FALSE)&lt;=VLOOKUP(AK130,―!$AD$2:$AE$14,2,FALSE),"","error"))</f>
        <v/>
      </c>
      <c r="BT130" s="333"/>
      <c r="BU130" s="333"/>
      <c r="BV130" s="333"/>
      <c r="BW130" s="327" t="str">
        <f t="shared" si="48"/>
        <v/>
      </c>
      <c r="BX130" s="327" t="str">
        <f t="shared" si="42"/>
        <v/>
      </c>
      <c r="BY130" s="327" t="str">
        <f t="shared" si="49"/>
        <v/>
      </c>
      <c r="BZ130" s="333"/>
      <c r="CA130" s="348" t="str">
        <f>分岐管理シート!BB130</f>
        <v/>
      </c>
      <c r="CB130" s="350" t="str">
        <f t="shared" si="50"/>
        <v/>
      </c>
    </row>
    <row r="131" spans="1:80" x14ac:dyDescent="0.15">
      <c r="A131" s="202"/>
      <c r="B131" s="203"/>
      <c r="C131" s="197">
        <v>50</v>
      </c>
      <c r="D131" s="126"/>
      <c r="E131" s="126"/>
      <c r="F131" s="126"/>
      <c r="G131" s="128"/>
      <c r="H131" s="128"/>
      <c r="I131" s="123"/>
      <c r="J131" s="123"/>
      <c r="K131" s="123"/>
      <c r="L131" s="123"/>
      <c r="M131" s="131"/>
      <c r="N131" s="199">
        <f t="shared" si="37"/>
        <v>0</v>
      </c>
      <c r="O131" s="200">
        <f t="shared" si="38"/>
        <v>0</v>
      </c>
      <c r="P131" s="138"/>
      <c r="Q131" s="186"/>
      <c r="R131" s="186"/>
      <c r="S131" s="186"/>
      <c r="T131" s="186"/>
      <c r="U131" s="186"/>
      <c r="V131" s="186"/>
      <c r="W131" s="186"/>
      <c r="X131" s="186"/>
      <c r="Y131" s="186"/>
      <c r="Z131" s="186"/>
      <c r="AA131" s="186"/>
      <c r="AB131" s="186"/>
      <c r="AC131" s="186"/>
      <c r="AD131" s="186"/>
      <c r="AE131" s="135"/>
      <c r="AF131" s="131"/>
      <c r="AG131" s="123"/>
      <c r="AH131" s="123"/>
      <c r="AI131" s="128"/>
      <c r="AJ131" s="128"/>
      <c r="AK131" s="128"/>
      <c r="AL131" s="143"/>
      <c r="AM131" s="143"/>
      <c r="AN131" s="131"/>
      <c r="AO131" s="818"/>
      <c r="AP131" s="819"/>
      <c r="AQ131" s="164"/>
      <c r="AR131" s="89"/>
      <c r="AS131" s="78"/>
      <c r="AT131" s="309" t="str">
        <f t="shared" si="24"/>
        <v/>
      </c>
      <c r="AU131" s="313" t="str">
        <f t="shared" si="25"/>
        <v/>
      </c>
      <c r="AV131" s="317" t="str">
        <f t="shared" si="26"/>
        <v/>
      </c>
      <c r="AW131" s="321" t="str">
        <f t="shared" si="27"/>
        <v/>
      </c>
      <c r="AX131" s="321" t="str">
        <f t="shared" si="28"/>
        <v/>
      </c>
      <c r="AY131" s="325" t="str">
        <f t="shared" si="43"/>
        <v/>
      </c>
      <c r="AZ131" s="327" t="str">
        <f t="shared" si="30"/>
        <v/>
      </c>
      <c r="BA131" s="329" t="str">
        <f t="shared" si="31"/>
        <v/>
      </c>
      <c r="BB131" s="329" t="str">
        <f t="shared" si="32"/>
        <v/>
      </c>
      <c r="BC131" s="329" t="str">
        <f t="shared" si="44"/>
        <v/>
      </c>
      <c r="BD131" s="329" t="str">
        <f t="shared" si="39"/>
        <v/>
      </c>
      <c r="BE131" s="332"/>
      <c r="BF131" s="333"/>
      <c r="BG131" s="327" t="str">
        <f t="shared" si="34"/>
        <v/>
      </c>
      <c r="BH131" s="327" t="str">
        <f t="shared" si="40"/>
        <v/>
      </c>
      <c r="BI131" s="327" t="str">
        <f t="shared" si="35"/>
        <v/>
      </c>
      <c r="BJ131" s="333"/>
      <c r="BK131" s="333"/>
      <c r="BL131" s="333"/>
      <c r="BM131" s="333"/>
      <c r="BN131" s="327" t="str">
        <f t="shared" si="45"/>
        <v/>
      </c>
      <c r="BO131" s="327" t="str">
        <f t="shared" si="41"/>
        <v/>
      </c>
      <c r="BP131" s="327" t="str">
        <f t="shared" si="46"/>
        <v/>
      </c>
      <c r="BQ131" s="327" t="str">
        <f t="shared" si="47"/>
        <v/>
      </c>
      <c r="BR131" s="327" t="str">
        <f>IF(F131="","",IF(AND(AI131="－",OR(分岐管理シート!AK131&lt;1,分岐管理シート!AK131&gt;12)),"error",IF(AND(AI131="○",分岐管理シート!AK131&lt;1),"error","")))</f>
        <v/>
      </c>
      <c r="BS131" s="327" t="str">
        <f>IF(F131="","",IF(VLOOKUP(AJ131,―!$AD$2:$AE$14,2,FALSE)&lt;=VLOOKUP(AK131,―!$AD$2:$AE$14,2,FALSE),"","error"))</f>
        <v/>
      </c>
      <c r="BT131" s="333"/>
      <c r="BU131" s="333"/>
      <c r="BV131" s="333"/>
      <c r="BW131" s="327" t="str">
        <f t="shared" si="48"/>
        <v/>
      </c>
      <c r="BX131" s="327" t="str">
        <f t="shared" si="42"/>
        <v/>
      </c>
      <c r="BY131" s="327" t="str">
        <f t="shared" si="49"/>
        <v/>
      </c>
      <c r="BZ131" s="333"/>
      <c r="CA131" s="348" t="str">
        <f>分岐管理シート!BB131</f>
        <v/>
      </c>
      <c r="CB131" s="350" t="str">
        <f t="shared" si="50"/>
        <v/>
      </c>
    </row>
    <row r="132" spans="1:80" x14ac:dyDescent="0.15">
      <c r="A132" s="202"/>
      <c r="B132" s="203"/>
      <c r="C132" s="196">
        <v>51</v>
      </c>
      <c r="D132" s="126"/>
      <c r="E132" s="126"/>
      <c r="F132" s="126"/>
      <c r="G132" s="128"/>
      <c r="H132" s="128"/>
      <c r="I132" s="123"/>
      <c r="J132" s="123"/>
      <c r="K132" s="123"/>
      <c r="L132" s="123"/>
      <c r="M132" s="131"/>
      <c r="N132" s="199">
        <f t="shared" si="37"/>
        <v>0</v>
      </c>
      <c r="O132" s="200">
        <f t="shared" si="38"/>
        <v>0</v>
      </c>
      <c r="P132" s="138"/>
      <c r="Q132" s="186"/>
      <c r="R132" s="186"/>
      <c r="S132" s="186"/>
      <c r="T132" s="186"/>
      <c r="U132" s="186"/>
      <c r="V132" s="186"/>
      <c r="W132" s="186"/>
      <c r="X132" s="186"/>
      <c r="Y132" s="186"/>
      <c r="Z132" s="186"/>
      <c r="AA132" s="186"/>
      <c r="AB132" s="186"/>
      <c r="AC132" s="186"/>
      <c r="AD132" s="186"/>
      <c r="AE132" s="135"/>
      <c r="AF132" s="131"/>
      <c r="AG132" s="123"/>
      <c r="AH132" s="123"/>
      <c r="AI132" s="128"/>
      <c r="AJ132" s="128"/>
      <c r="AK132" s="128"/>
      <c r="AL132" s="143"/>
      <c r="AM132" s="143"/>
      <c r="AN132" s="131"/>
      <c r="AO132" s="818"/>
      <c r="AP132" s="819"/>
      <c r="AQ132" s="164"/>
      <c r="AR132" s="89"/>
      <c r="AS132" s="78"/>
      <c r="AT132" s="309" t="str">
        <f t="shared" si="24"/>
        <v/>
      </c>
      <c r="AU132" s="313" t="str">
        <f t="shared" si="25"/>
        <v/>
      </c>
      <c r="AV132" s="317" t="str">
        <f t="shared" si="26"/>
        <v/>
      </c>
      <c r="AW132" s="321" t="str">
        <f t="shared" si="27"/>
        <v/>
      </c>
      <c r="AX132" s="321" t="str">
        <f t="shared" si="28"/>
        <v/>
      </c>
      <c r="AY132" s="325" t="str">
        <f t="shared" si="43"/>
        <v/>
      </c>
      <c r="AZ132" s="327" t="str">
        <f t="shared" si="30"/>
        <v/>
      </c>
      <c r="BA132" s="329" t="str">
        <f t="shared" si="31"/>
        <v/>
      </c>
      <c r="BB132" s="329" t="str">
        <f t="shared" si="32"/>
        <v/>
      </c>
      <c r="BC132" s="329" t="str">
        <f t="shared" si="44"/>
        <v/>
      </c>
      <c r="BD132" s="329" t="str">
        <f t="shared" si="39"/>
        <v/>
      </c>
      <c r="BE132" s="332"/>
      <c r="BF132" s="333"/>
      <c r="BG132" s="327" t="str">
        <f t="shared" si="34"/>
        <v/>
      </c>
      <c r="BH132" s="327" t="str">
        <f t="shared" si="40"/>
        <v/>
      </c>
      <c r="BI132" s="327" t="str">
        <f t="shared" si="35"/>
        <v/>
      </c>
      <c r="BJ132" s="333"/>
      <c r="BK132" s="333"/>
      <c r="BL132" s="333"/>
      <c r="BM132" s="333"/>
      <c r="BN132" s="327" t="str">
        <f t="shared" si="45"/>
        <v/>
      </c>
      <c r="BO132" s="327" t="str">
        <f t="shared" si="41"/>
        <v/>
      </c>
      <c r="BP132" s="327" t="str">
        <f t="shared" si="46"/>
        <v/>
      </c>
      <c r="BQ132" s="327" t="str">
        <f t="shared" si="47"/>
        <v/>
      </c>
      <c r="BR132" s="327" t="str">
        <f>IF(F132="","",IF(AND(AI132="－",OR(分岐管理シート!AK132&lt;1,分岐管理シート!AK132&gt;12)),"error",IF(AND(AI132="○",分岐管理シート!AK132&lt;1),"error","")))</f>
        <v/>
      </c>
      <c r="BS132" s="327" t="str">
        <f>IF(F132="","",IF(VLOOKUP(AJ132,―!$AD$2:$AE$14,2,FALSE)&lt;=VLOOKUP(AK132,―!$AD$2:$AE$14,2,FALSE),"","error"))</f>
        <v/>
      </c>
      <c r="BT132" s="333"/>
      <c r="BU132" s="333"/>
      <c r="BV132" s="333"/>
      <c r="BW132" s="327" t="str">
        <f t="shared" si="48"/>
        <v/>
      </c>
      <c r="BX132" s="327" t="str">
        <f t="shared" si="42"/>
        <v/>
      </c>
      <c r="BY132" s="327" t="str">
        <f t="shared" si="49"/>
        <v/>
      </c>
      <c r="BZ132" s="333"/>
      <c r="CA132" s="348" t="str">
        <f>分岐管理シート!BB132</f>
        <v/>
      </c>
      <c r="CB132" s="350" t="str">
        <f t="shared" si="50"/>
        <v/>
      </c>
    </row>
    <row r="133" spans="1:80" x14ac:dyDescent="0.15">
      <c r="A133" s="202"/>
      <c r="B133" s="203"/>
      <c r="C133" s="197">
        <v>52</v>
      </c>
      <c r="D133" s="126"/>
      <c r="E133" s="126"/>
      <c r="F133" s="126"/>
      <c r="G133" s="128"/>
      <c r="H133" s="128"/>
      <c r="I133" s="123"/>
      <c r="J133" s="123"/>
      <c r="K133" s="123"/>
      <c r="L133" s="123"/>
      <c r="M133" s="131"/>
      <c r="N133" s="199">
        <f t="shared" si="37"/>
        <v>0</v>
      </c>
      <c r="O133" s="200">
        <f t="shared" si="38"/>
        <v>0</v>
      </c>
      <c r="P133" s="138"/>
      <c r="Q133" s="186"/>
      <c r="R133" s="186"/>
      <c r="S133" s="186"/>
      <c r="T133" s="186"/>
      <c r="U133" s="186"/>
      <c r="V133" s="186"/>
      <c r="W133" s="186"/>
      <c r="X133" s="186"/>
      <c r="Y133" s="186"/>
      <c r="Z133" s="186"/>
      <c r="AA133" s="186"/>
      <c r="AB133" s="186"/>
      <c r="AC133" s="186"/>
      <c r="AD133" s="186"/>
      <c r="AE133" s="135"/>
      <c r="AF133" s="131"/>
      <c r="AG133" s="123"/>
      <c r="AH133" s="123"/>
      <c r="AI133" s="128"/>
      <c r="AJ133" s="128"/>
      <c r="AK133" s="128"/>
      <c r="AL133" s="143"/>
      <c r="AM133" s="143"/>
      <c r="AN133" s="131"/>
      <c r="AO133" s="818"/>
      <c r="AP133" s="819"/>
      <c r="AQ133" s="164"/>
      <c r="AR133" s="89"/>
      <c r="AS133" s="78"/>
      <c r="AT133" s="309" t="str">
        <f t="shared" si="24"/>
        <v/>
      </c>
      <c r="AU133" s="313" t="str">
        <f t="shared" si="25"/>
        <v/>
      </c>
      <c r="AV133" s="317" t="str">
        <f t="shared" si="26"/>
        <v/>
      </c>
      <c r="AW133" s="321" t="str">
        <f t="shared" si="27"/>
        <v/>
      </c>
      <c r="AX133" s="321" t="str">
        <f t="shared" si="28"/>
        <v/>
      </c>
      <c r="AY133" s="325" t="str">
        <f t="shared" si="43"/>
        <v/>
      </c>
      <c r="AZ133" s="327" t="str">
        <f t="shared" si="30"/>
        <v/>
      </c>
      <c r="BA133" s="329" t="str">
        <f t="shared" si="31"/>
        <v/>
      </c>
      <c r="BB133" s="329" t="str">
        <f t="shared" si="32"/>
        <v/>
      </c>
      <c r="BC133" s="329" t="str">
        <f t="shared" si="44"/>
        <v/>
      </c>
      <c r="BD133" s="329" t="str">
        <f t="shared" si="39"/>
        <v/>
      </c>
      <c r="BE133" s="332"/>
      <c r="BF133" s="333"/>
      <c r="BG133" s="327" t="str">
        <f t="shared" si="34"/>
        <v/>
      </c>
      <c r="BH133" s="327" t="str">
        <f t="shared" si="40"/>
        <v/>
      </c>
      <c r="BI133" s="327" t="str">
        <f t="shared" si="35"/>
        <v/>
      </c>
      <c r="BJ133" s="333"/>
      <c r="BK133" s="333"/>
      <c r="BL133" s="333"/>
      <c r="BM133" s="333"/>
      <c r="BN133" s="327" t="str">
        <f t="shared" si="45"/>
        <v/>
      </c>
      <c r="BO133" s="327" t="str">
        <f t="shared" si="41"/>
        <v/>
      </c>
      <c r="BP133" s="327" t="str">
        <f t="shared" si="46"/>
        <v/>
      </c>
      <c r="BQ133" s="327" t="str">
        <f t="shared" si="47"/>
        <v/>
      </c>
      <c r="BR133" s="327" t="str">
        <f>IF(F133="","",IF(AND(AI133="－",OR(分岐管理シート!AK133&lt;1,分岐管理シート!AK133&gt;12)),"error",IF(AND(AI133="○",分岐管理シート!AK133&lt;1),"error","")))</f>
        <v/>
      </c>
      <c r="BS133" s="327" t="str">
        <f>IF(F133="","",IF(VLOOKUP(AJ133,―!$AD$2:$AE$14,2,FALSE)&lt;=VLOOKUP(AK133,―!$AD$2:$AE$14,2,FALSE),"","error"))</f>
        <v/>
      </c>
      <c r="BT133" s="333"/>
      <c r="BU133" s="333"/>
      <c r="BV133" s="333"/>
      <c r="BW133" s="327" t="str">
        <f t="shared" si="48"/>
        <v/>
      </c>
      <c r="BX133" s="327" t="str">
        <f t="shared" si="42"/>
        <v/>
      </c>
      <c r="BY133" s="327" t="str">
        <f t="shared" si="49"/>
        <v/>
      </c>
      <c r="BZ133" s="333"/>
      <c r="CA133" s="348" t="str">
        <f>分岐管理シート!BB133</f>
        <v/>
      </c>
      <c r="CB133" s="350" t="str">
        <f t="shared" si="50"/>
        <v/>
      </c>
    </row>
    <row r="134" spans="1:80" x14ac:dyDescent="0.15">
      <c r="A134" s="202"/>
      <c r="B134" s="203"/>
      <c r="C134" s="197">
        <v>53</v>
      </c>
      <c r="D134" s="126"/>
      <c r="E134" s="126"/>
      <c r="F134" s="126"/>
      <c r="G134" s="128"/>
      <c r="H134" s="128"/>
      <c r="I134" s="123"/>
      <c r="J134" s="123"/>
      <c r="K134" s="123"/>
      <c r="L134" s="123"/>
      <c r="M134" s="131"/>
      <c r="N134" s="199">
        <f t="shared" si="37"/>
        <v>0</v>
      </c>
      <c r="O134" s="200">
        <f t="shared" si="38"/>
        <v>0</v>
      </c>
      <c r="P134" s="138"/>
      <c r="Q134" s="186"/>
      <c r="R134" s="186"/>
      <c r="S134" s="186"/>
      <c r="T134" s="186"/>
      <c r="U134" s="186"/>
      <c r="V134" s="186"/>
      <c r="W134" s="186"/>
      <c r="X134" s="186"/>
      <c r="Y134" s="186"/>
      <c r="Z134" s="186"/>
      <c r="AA134" s="186"/>
      <c r="AB134" s="186"/>
      <c r="AC134" s="186"/>
      <c r="AD134" s="186"/>
      <c r="AE134" s="135"/>
      <c r="AF134" s="131"/>
      <c r="AG134" s="123"/>
      <c r="AH134" s="123"/>
      <c r="AI134" s="128"/>
      <c r="AJ134" s="128"/>
      <c r="AK134" s="128"/>
      <c r="AL134" s="143"/>
      <c r="AM134" s="143"/>
      <c r="AN134" s="131"/>
      <c r="AO134" s="818"/>
      <c r="AP134" s="819"/>
      <c r="AQ134" s="164"/>
      <c r="AR134" s="89"/>
      <c r="AS134" s="78"/>
      <c r="AT134" s="309" t="str">
        <f t="shared" si="24"/>
        <v/>
      </c>
      <c r="AU134" s="313" t="str">
        <f t="shared" si="25"/>
        <v/>
      </c>
      <c r="AV134" s="317" t="str">
        <f t="shared" si="26"/>
        <v/>
      </c>
      <c r="AW134" s="321" t="str">
        <f t="shared" si="27"/>
        <v/>
      </c>
      <c r="AX134" s="321" t="str">
        <f t="shared" si="28"/>
        <v/>
      </c>
      <c r="AY134" s="325" t="str">
        <f t="shared" si="43"/>
        <v/>
      </c>
      <c r="AZ134" s="327" t="str">
        <f t="shared" si="30"/>
        <v/>
      </c>
      <c r="BA134" s="329" t="str">
        <f t="shared" si="31"/>
        <v/>
      </c>
      <c r="BB134" s="329" t="str">
        <f t="shared" si="32"/>
        <v/>
      </c>
      <c r="BC134" s="329" t="str">
        <f t="shared" si="44"/>
        <v/>
      </c>
      <c r="BD134" s="329" t="str">
        <f t="shared" si="39"/>
        <v/>
      </c>
      <c r="BE134" s="332"/>
      <c r="BF134" s="333"/>
      <c r="BG134" s="327" t="str">
        <f t="shared" si="34"/>
        <v/>
      </c>
      <c r="BH134" s="327" t="str">
        <f t="shared" si="40"/>
        <v/>
      </c>
      <c r="BI134" s="327" t="str">
        <f t="shared" si="35"/>
        <v/>
      </c>
      <c r="BJ134" s="333"/>
      <c r="BK134" s="333"/>
      <c r="BL134" s="333"/>
      <c r="BM134" s="333"/>
      <c r="BN134" s="327" t="str">
        <f t="shared" si="45"/>
        <v/>
      </c>
      <c r="BO134" s="327" t="str">
        <f t="shared" si="41"/>
        <v/>
      </c>
      <c r="BP134" s="327" t="str">
        <f t="shared" si="46"/>
        <v/>
      </c>
      <c r="BQ134" s="327" t="str">
        <f t="shared" si="47"/>
        <v/>
      </c>
      <c r="BR134" s="327" t="str">
        <f>IF(F134="","",IF(AND(AI134="－",OR(分岐管理シート!AK134&lt;1,分岐管理シート!AK134&gt;12)),"error",IF(AND(AI134="○",分岐管理シート!AK134&lt;1),"error","")))</f>
        <v/>
      </c>
      <c r="BS134" s="327" t="str">
        <f>IF(F134="","",IF(VLOOKUP(AJ134,―!$AD$2:$AE$14,2,FALSE)&lt;=VLOOKUP(AK134,―!$AD$2:$AE$14,2,FALSE),"","error"))</f>
        <v/>
      </c>
      <c r="BT134" s="333"/>
      <c r="BU134" s="333"/>
      <c r="BV134" s="333"/>
      <c r="BW134" s="327" t="str">
        <f t="shared" si="48"/>
        <v/>
      </c>
      <c r="BX134" s="327" t="str">
        <f t="shared" si="42"/>
        <v/>
      </c>
      <c r="BY134" s="327" t="str">
        <f t="shared" si="49"/>
        <v/>
      </c>
      <c r="BZ134" s="333"/>
      <c r="CA134" s="348" t="str">
        <f>分岐管理シート!BB134</f>
        <v/>
      </c>
      <c r="CB134" s="350" t="str">
        <f t="shared" si="50"/>
        <v/>
      </c>
    </row>
    <row r="135" spans="1:80" x14ac:dyDescent="0.15">
      <c r="A135" s="202"/>
      <c r="B135" s="203"/>
      <c r="C135" s="196">
        <v>54</v>
      </c>
      <c r="D135" s="126"/>
      <c r="E135" s="126"/>
      <c r="F135" s="126"/>
      <c r="G135" s="128"/>
      <c r="H135" s="128"/>
      <c r="I135" s="123"/>
      <c r="J135" s="123"/>
      <c r="K135" s="123"/>
      <c r="L135" s="123"/>
      <c r="M135" s="131"/>
      <c r="N135" s="199">
        <f t="shared" si="37"/>
        <v>0</v>
      </c>
      <c r="O135" s="200">
        <f t="shared" si="38"/>
        <v>0</v>
      </c>
      <c r="P135" s="138"/>
      <c r="Q135" s="186"/>
      <c r="R135" s="186"/>
      <c r="S135" s="186"/>
      <c r="T135" s="186"/>
      <c r="U135" s="186"/>
      <c r="V135" s="186"/>
      <c r="W135" s="186"/>
      <c r="X135" s="186"/>
      <c r="Y135" s="186"/>
      <c r="Z135" s="186"/>
      <c r="AA135" s="186"/>
      <c r="AB135" s="186"/>
      <c r="AC135" s="186"/>
      <c r="AD135" s="186"/>
      <c r="AE135" s="135"/>
      <c r="AF135" s="131"/>
      <c r="AG135" s="123"/>
      <c r="AH135" s="123"/>
      <c r="AI135" s="128"/>
      <c r="AJ135" s="128"/>
      <c r="AK135" s="128"/>
      <c r="AL135" s="143"/>
      <c r="AM135" s="143"/>
      <c r="AN135" s="131"/>
      <c r="AO135" s="818"/>
      <c r="AP135" s="819"/>
      <c r="AQ135" s="164"/>
      <c r="AR135" s="89"/>
      <c r="AS135" s="78"/>
      <c r="AT135" s="309" t="str">
        <f t="shared" si="24"/>
        <v/>
      </c>
      <c r="AU135" s="313" t="str">
        <f t="shared" si="25"/>
        <v/>
      </c>
      <c r="AV135" s="317" t="str">
        <f t="shared" si="26"/>
        <v/>
      </c>
      <c r="AW135" s="321" t="str">
        <f t="shared" si="27"/>
        <v/>
      </c>
      <c r="AX135" s="321" t="str">
        <f t="shared" si="28"/>
        <v/>
      </c>
      <c r="AY135" s="325" t="str">
        <f t="shared" si="43"/>
        <v/>
      </c>
      <c r="AZ135" s="327" t="str">
        <f t="shared" si="30"/>
        <v/>
      </c>
      <c r="BA135" s="329" t="str">
        <f t="shared" si="31"/>
        <v/>
      </c>
      <c r="BB135" s="329" t="str">
        <f t="shared" si="32"/>
        <v/>
      </c>
      <c r="BC135" s="329" t="str">
        <f t="shared" si="44"/>
        <v/>
      </c>
      <c r="BD135" s="329" t="str">
        <f t="shared" si="39"/>
        <v/>
      </c>
      <c r="BE135" s="332"/>
      <c r="BF135" s="333"/>
      <c r="BG135" s="327" t="str">
        <f t="shared" si="34"/>
        <v/>
      </c>
      <c r="BH135" s="327" t="str">
        <f t="shared" si="40"/>
        <v/>
      </c>
      <c r="BI135" s="327" t="str">
        <f t="shared" si="35"/>
        <v/>
      </c>
      <c r="BJ135" s="333"/>
      <c r="BK135" s="333"/>
      <c r="BL135" s="333"/>
      <c r="BM135" s="333"/>
      <c r="BN135" s="327" t="str">
        <f t="shared" si="45"/>
        <v/>
      </c>
      <c r="BO135" s="327" t="str">
        <f t="shared" si="41"/>
        <v/>
      </c>
      <c r="BP135" s="327" t="str">
        <f t="shared" si="46"/>
        <v/>
      </c>
      <c r="BQ135" s="327" t="str">
        <f t="shared" si="47"/>
        <v/>
      </c>
      <c r="BR135" s="327" t="str">
        <f>IF(F135="","",IF(AND(AI135="－",OR(分岐管理シート!AK135&lt;1,分岐管理シート!AK135&gt;12)),"error",IF(AND(AI135="○",分岐管理シート!AK135&lt;1),"error","")))</f>
        <v/>
      </c>
      <c r="BS135" s="327" t="str">
        <f>IF(F135="","",IF(VLOOKUP(AJ135,―!$AD$2:$AE$14,2,FALSE)&lt;=VLOOKUP(AK135,―!$AD$2:$AE$14,2,FALSE),"","error"))</f>
        <v/>
      </c>
      <c r="BT135" s="333"/>
      <c r="BU135" s="333"/>
      <c r="BV135" s="333"/>
      <c r="BW135" s="327" t="str">
        <f t="shared" si="48"/>
        <v/>
      </c>
      <c r="BX135" s="327" t="str">
        <f t="shared" si="42"/>
        <v/>
      </c>
      <c r="BY135" s="327" t="str">
        <f t="shared" si="49"/>
        <v/>
      </c>
      <c r="BZ135" s="333"/>
      <c r="CA135" s="348" t="str">
        <f>分岐管理シート!BB135</f>
        <v/>
      </c>
      <c r="CB135" s="350" t="str">
        <f t="shared" si="50"/>
        <v/>
      </c>
    </row>
    <row r="136" spans="1:80" x14ac:dyDescent="0.15">
      <c r="A136" s="202"/>
      <c r="B136" s="203"/>
      <c r="C136" s="197">
        <v>55</v>
      </c>
      <c r="D136" s="126"/>
      <c r="E136" s="126"/>
      <c r="F136" s="126"/>
      <c r="G136" s="128"/>
      <c r="H136" s="128"/>
      <c r="I136" s="123"/>
      <c r="J136" s="123"/>
      <c r="K136" s="123"/>
      <c r="L136" s="123"/>
      <c r="M136" s="131"/>
      <c r="N136" s="199">
        <f t="shared" si="37"/>
        <v>0</v>
      </c>
      <c r="O136" s="200">
        <f t="shared" si="38"/>
        <v>0</v>
      </c>
      <c r="P136" s="138"/>
      <c r="Q136" s="186"/>
      <c r="R136" s="186"/>
      <c r="S136" s="186"/>
      <c r="T136" s="186"/>
      <c r="U136" s="186"/>
      <c r="V136" s="186"/>
      <c r="W136" s="186"/>
      <c r="X136" s="186"/>
      <c r="Y136" s="186"/>
      <c r="Z136" s="186"/>
      <c r="AA136" s="186"/>
      <c r="AB136" s="186"/>
      <c r="AC136" s="186"/>
      <c r="AD136" s="186"/>
      <c r="AE136" s="135"/>
      <c r="AF136" s="131"/>
      <c r="AG136" s="123"/>
      <c r="AH136" s="123"/>
      <c r="AI136" s="128"/>
      <c r="AJ136" s="128"/>
      <c r="AK136" s="128"/>
      <c r="AL136" s="143"/>
      <c r="AM136" s="143"/>
      <c r="AN136" s="131"/>
      <c r="AO136" s="818"/>
      <c r="AP136" s="819"/>
      <c r="AQ136" s="164"/>
      <c r="AR136" s="89"/>
      <c r="AS136" s="78"/>
      <c r="AT136" s="309" t="str">
        <f t="shared" si="24"/>
        <v/>
      </c>
      <c r="AU136" s="313" t="str">
        <f t="shared" si="25"/>
        <v/>
      </c>
      <c r="AV136" s="317" t="str">
        <f t="shared" si="26"/>
        <v/>
      </c>
      <c r="AW136" s="321" t="str">
        <f t="shared" si="27"/>
        <v/>
      </c>
      <c r="AX136" s="321" t="str">
        <f t="shared" si="28"/>
        <v/>
      </c>
      <c r="AY136" s="325" t="str">
        <f t="shared" si="43"/>
        <v/>
      </c>
      <c r="AZ136" s="327" t="str">
        <f t="shared" si="30"/>
        <v/>
      </c>
      <c r="BA136" s="329" t="str">
        <f t="shared" si="31"/>
        <v/>
      </c>
      <c r="BB136" s="329" t="str">
        <f t="shared" si="32"/>
        <v/>
      </c>
      <c r="BC136" s="329" t="str">
        <f t="shared" si="44"/>
        <v/>
      </c>
      <c r="BD136" s="329" t="str">
        <f t="shared" si="39"/>
        <v/>
      </c>
      <c r="BE136" s="332"/>
      <c r="BF136" s="333"/>
      <c r="BG136" s="327" t="str">
        <f t="shared" si="34"/>
        <v/>
      </c>
      <c r="BH136" s="327" t="str">
        <f t="shared" si="40"/>
        <v/>
      </c>
      <c r="BI136" s="327" t="str">
        <f t="shared" si="35"/>
        <v/>
      </c>
      <c r="BJ136" s="333"/>
      <c r="BK136" s="333"/>
      <c r="BL136" s="333"/>
      <c r="BM136" s="333"/>
      <c r="BN136" s="327" t="str">
        <f t="shared" si="45"/>
        <v/>
      </c>
      <c r="BO136" s="327" t="str">
        <f t="shared" si="41"/>
        <v/>
      </c>
      <c r="BP136" s="327" t="str">
        <f t="shared" si="46"/>
        <v/>
      </c>
      <c r="BQ136" s="327" t="str">
        <f t="shared" si="47"/>
        <v/>
      </c>
      <c r="BR136" s="327" t="str">
        <f>IF(F136="","",IF(AND(AI136="－",OR(分岐管理シート!AK136&lt;1,分岐管理シート!AK136&gt;12)),"error",IF(AND(AI136="○",分岐管理シート!AK136&lt;1),"error","")))</f>
        <v/>
      </c>
      <c r="BS136" s="327" t="str">
        <f>IF(F136="","",IF(VLOOKUP(AJ136,―!$AD$2:$AE$14,2,FALSE)&lt;=VLOOKUP(AK136,―!$AD$2:$AE$14,2,FALSE),"","error"))</f>
        <v/>
      </c>
      <c r="BT136" s="333"/>
      <c r="BU136" s="333"/>
      <c r="BV136" s="333"/>
      <c r="BW136" s="327" t="str">
        <f t="shared" si="48"/>
        <v/>
      </c>
      <c r="BX136" s="327" t="str">
        <f t="shared" si="42"/>
        <v/>
      </c>
      <c r="BY136" s="327" t="str">
        <f t="shared" si="49"/>
        <v/>
      </c>
      <c r="BZ136" s="333"/>
      <c r="CA136" s="348" t="str">
        <f>分岐管理シート!BB136</f>
        <v/>
      </c>
      <c r="CB136" s="350" t="str">
        <f t="shared" si="50"/>
        <v/>
      </c>
    </row>
    <row r="137" spans="1:80" x14ac:dyDescent="0.15">
      <c r="A137" s="202"/>
      <c r="B137" s="203"/>
      <c r="C137" s="197">
        <v>56</v>
      </c>
      <c r="D137" s="126"/>
      <c r="E137" s="126"/>
      <c r="F137" s="126"/>
      <c r="G137" s="128"/>
      <c r="H137" s="128"/>
      <c r="I137" s="123"/>
      <c r="J137" s="123"/>
      <c r="K137" s="123"/>
      <c r="L137" s="123"/>
      <c r="M137" s="131"/>
      <c r="N137" s="199">
        <f t="shared" si="37"/>
        <v>0</v>
      </c>
      <c r="O137" s="200">
        <f t="shared" si="38"/>
        <v>0</v>
      </c>
      <c r="P137" s="138"/>
      <c r="Q137" s="186"/>
      <c r="R137" s="186"/>
      <c r="S137" s="186"/>
      <c r="T137" s="186"/>
      <c r="U137" s="186"/>
      <c r="V137" s="186"/>
      <c r="W137" s="186"/>
      <c r="X137" s="186"/>
      <c r="Y137" s="186"/>
      <c r="Z137" s="186"/>
      <c r="AA137" s="186"/>
      <c r="AB137" s="186"/>
      <c r="AC137" s="186"/>
      <c r="AD137" s="186"/>
      <c r="AE137" s="135"/>
      <c r="AF137" s="131"/>
      <c r="AG137" s="123"/>
      <c r="AH137" s="123"/>
      <c r="AI137" s="128"/>
      <c r="AJ137" s="128"/>
      <c r="AK137" s="128"/>
      <c r="AL137" s="143"/>
      <c r="AM137" s="143"/>
      <c r="AN137" s="131"/>
      <c r="AO137" s="818"/>
      <c r="AP137" s="819"/>
      <c r="AQ137" s="164"/>
      <c r="AR137" s="89"/>
      <c r="AS137" s="78"/>
      <c r="AT137" s="309" t="str">
        <f t="shared" si="24"/>
        <v/>
      </c>
      <c r="AU137" s="313" t="str">
        <f t="shared" si="25"/>
        <v/>
      </c>
      <c r="AV137" s="317" t="str">
        <f t="shared" si="26"/>
        <v/>
      </c>
      <c r="AW137" s="321" t="str">
        <f t="shared" si="27"/>
        <v/>
      </c>
      <c r="AX137" s="321" t="str">
        <f t="shared" si="28"/>
        <v/>
      </c>
      <c r="AY137" s="325" t="str">
        <f t="shared" si="43"/>
        <v/>
      </c>
      <c r="AZ137" s="327" t="str">
        <f t="shared" si="30"/>
        <v/>
      </c>
      <c r="BA137" s="329" t="str">
        <f t="shared" si="31"/>
        <v/>
      </c>
      <c r="BB137" s="329" t="str">
        <f t="shared" si="32"/>
        <v/>
      </c>
      <c r="BC137" s="329" t="str">
        <f t="shared" si="44"/>
        <v/>
      </c>
      <c r="BD137" s="329" t="str">
        <f t="shared" si="39"/>
        <v/>
      </c>
      <c r="BE137" s="332"/>
      <c r="BF137" s="333"/>
      <c r="BG137" s="327" t="str">
        <f t="shared" si="34"/>
        <v/>
      </c>
      <c r="BH137" s="327" t="str">
        <f t="shared" si="40"/>
        <v/>
      </c>
      <c r="BI137" s="327" t="str">
        <f t="shared" si="35"/>
        <v/>
      </c>
      <c r="BJ137" s="333"/>
      <c r="BK137" s="333"/>
      <c r="BL137" s="333"/>
      <c r="BM137" s="333"/>
      <c r="BN137" s="327" t="str">
        <f t="shared" si="45"/>
        <v/>
      </c>
      <c r="BO137" s="327" t="str">
        <f t="shared" si="41"/>
        <v/>
      </c>
      <c r="BP137" s="327" t="str">
        <f t="shared" si="46"/>
        <v/>
      </c>
      <c r="BQ137" s="327" t="str">
        <f t="shared" si="47"/>
        <v/>
      </c>
      <c r="BR137" s="327" t="str">
        <f>IF(F137="","",IF(AND(AI137="－",OR(分岐管理シート!AK137&lt;1,分岐管理シート!AK137&gt;12)),"error",IF(AND(AI137="○",分岐管理シート!AK137&lt;1),"error","")))</f>
        <v/>
      </c>
      <c r="BS137" s="327" t="str">
        <f>IF(F137="","",IF(VLOOKUP(AJ137,―!$AD$2:$AE$14,2,FALSE)&lt;=VLOOKUP(AK137,―!$AD$2:$AE$14,2,FALSE),"","error"))</f>
        <v/>
      </c>
      <c r="BT137" s="333"/>
      <c r="BU137" s="333"/>
      <c r="BV137" s="333"/>
      <c r="BW137" s="327" t="str">
        <f t="shared" si="48"/>
        <v/>
      </c>
      <c r="BX137" s="327" t="str">
        <f t="shared" si="42"/>
        <v/>
      </c>
      <c r="BY137" s="327" t="str">
        <f t="shared" si="49"/>
        <v/>
      </c>
      <c r="BZ137" s="333"/>
      <c r="CA137" s="348" t="str">
        <f>分岐管理シート!BB137</f>
        <v/>
      </c>
      <c r="CB137" s="350" t="str">
        <f t="shared" si="50"/>
        <v/>
      </c>
    </row>
    <row r="138" spans="1:80" x14ac:dyDescent="0.15">
      <c r="A138" s="202"/>
      <c r="B138" s="203"/>
      <c r="C138" s="196">
        <v>57</v>
      </c>
      <c r="D138" s="126"/>
      <c r="E138" s="126"/>
      <c r="F138" s="126"/>
      <c r="G138" s="128"/>
      <c r="H138" s="128"/>
      <c r="I138" s="123"/>
      <c r="J138" s="123"/>
      <c r="K138" s="123"/>
      <c r="L138" s="123"/>
      <c r="M138" s="131"/>
      <c r="N138" s="199">
        <f t="shared" si="37"/>
        <v>0</v>
      </c>
      <c r="O138" s="200">
        <f t="shared" si="38"/>
        <v>0</v>
      </c>
      <c r="P138" s="138"/>
      <c r="Q138" s="186"/>
      <c r="R138" s="186"/>
      <c r="S138" s="186"/>
      <c r="T138" s="186"/>
      <c r="U138" s="186"/>
      <c r="V138" s="186"/>
      <c r="W138" s="186"/>
      <c r="X138" s="186"/>
      <c r="Y138" s="186"/>
      <c r="Z138" s="186"/>
      <c r="AA138" s="186"/>
      <c r="AB138" s="186"/>
      <c r="AC138" s="186"/>
      <c r="AD138" s="186"/>
      <c r="AE138" s="135"/>
      <c r="AF138" s="131"/>
      <c r="AG138" s="123"/>
      <c r="AH138" s="123"/>
      <c r="AI138" s="128"/>
      <c r="AJ138" s="128"/>
      <c r="AK138" s="128"/>
      <c r="AL138" s="143"/>
      <c r="AM138" s="143"/>
      <c r="AN138" s="131"/>
      <c r="AO138" s="818"/>
      <c r="AP138" s="819"/>
      <c r="AQ138" s="164"/>
      <c r="AR138" s="89"/>
      <c r="AS138" s="78"/>
      <c r="AT138" s="309" t="str">
        <f t="shared" si="24"/>
        <v/>
      </c>
      <c r="AU138" s="313" t="str">
        <f t="shared" si="25"/>
        <v/>
      </c>
      <c r="AV138" s="317" t="str">
        <f t="shared" si="26"/>
        <v/>
      </c>
      <c r="AW138" s="321" t="str">
        <f t="shared" si="27"/>
        <v/>
      </c>
      <c r="AX138" s="321" t="str">
        <f t="shared" si="28"/>
        <v/>
      </c>
      <c r="AY138" s="325" t="str">
        <f t="shared" si="43"/>
        <v/>
      </c>
      <c r="AZ138" s="327" t="str">
        <f t="shared" si="30"/>
        <v/>
      </c>
      <c r="BA138" s="329" t="str">
        <f t="shared" si="31"/>
        <v/>
      </c>
      <c r="BB138" s="329" t="str">
        <f t="shared" si="32"/>
        <v/>
      </c>
      <c r="BC138" s="329" t="str">
        <f t="shared" si="44"/>
        <v/>
      </c>
      <c r="BD138" s="329" t="str">
        <f t="shared" si="39"/>
        <v/>
      </c>
      <c r="BE138" s="332"/>
      <c r="BF138" s="333"/>
      <c r="BG138" s="327" t="str">
        <f t="shared" si="34"/>
        <v/>
      </c>
      <c r="BH138" s="327" t="str">
        <f t="shared" si="40"/>
        <v/>
      </c>
      <c r="BI138" s="327" t="str">
        <f t="shared" si="35"/>
        <v/>
      </c>
      <c r="BJ138" s="333"/>
      <c r="BK138" s="333"/>
      <c r="BL138" s="333"/>
      <c r="BM138" s="333"/>
      <c r="BN138" s="327" t="str">
        <f t="shared" si="45"/>
        <v/>
      </c>
      <c r="BO138" s="327" t="str">
        <f t="shared" si="41"/>
        <v/>
      </c>
      <c r="BP138" s="327" t="str">
        <f t="shared" si="46"/>
        <v/>
      </c>
      <c r="BQ138" s="327" t="str">
        <f t="shared" si="47"/>
        <v/>
      </c>
      <c r="BR138" s="327" t="str">
        <f>IF(F138="","",IF(AND(AI138="－",OR(分岐管理シート!AK138&lt;1,分岐管理シート!AK138&gt;12)),"error",IF(AND(AI138="○",分岐管理シート!AK138&lt;1),"error","")))</f>
        <v/>
      </c>
      <c r="BS138" s="327" t="str">
        <f>IF(F138="","",IF(VLOOKUP(AJ138,―!$AD$2:$AE$14,2,FALSE)&lt;=VLOOKUP(AK138,―!$AD$2:$AE$14,2,FALSE),"","error"))</f>
        <v/>
      </c>
      <c r="BT138" s="333"/>
      <c r="BU138" s="333"/>
      <c r="BV138" s="333"/>
      <c r="BW138" s="327" t="str">
        <f t="shared" si="48"/>
        <v/>
      </c>
      <c r="BX138" s="327" t="str">
        <f t="shared" si="42"/>
        <v/>
      </c>
      <c r="BY138" s="327" t="str">
        <f t="shared" si="49"/>
        <v/>
      </c>
      <c r="BZ138" s="333"/>
      <c r="CA138" s="348" t="str">
        <f>分岐管理シート!BB138</f>
        <v/>
      </c>
      <c r="CB138" s="350" t="str">
        <f t="shared" si="50"/>
        <v/>
      </c>
    </row>
    <row r="139" spans="1:80" x14ac:dyDescent="0.15">
      <c r="A139" s="202"/>
      <c r="B139" s="203"/>
      <c r="C139" s="197">
        <v>58</v>
      </c>
      <c r="D139" s="126"/>
      <c r="E139" s="126"/>
      <c r="F139" s="126"/>
      <c r="G139" s="128"/>
      <c r="H139" s="128"/>
      <c r="I139" s="123"/>
      <c r="J139" s="123"/>
      <c r="K139" s="123"/>
      <c r="L139" s="123"/>
      <c r="M139" s="131"/>
      <c r="N139" s="199">
        <f t="shared" si="37"/>
        <v>0</v>
      </c>
      <c r="O139" s="200">
        <f t="shared" si="38"/>
        <v>0</v>
      </c>
      <c r="P139" s="138"/>
      <c r="Q139" s="186"/>
      <c r="R139" s="186"/>
      <c r="S139" s="186"/>
      <c r="T139" s="186"/>
      <c r="U139" s="186"/>
      <c r="V139" s="186"/>
      <c r="W139" s="186"/>
      <c r="X139" s="186"/>
      <c r="Y139" s="186"/>
      <c r="Z139" s="186"/>
      <c r="AA139" s="186"/>
      <c r="AB139" s="186"/>
      <c r="AC139" s="186"/>
      <c r="AD139" s="186"/>
      <c r="AE139" s="135"/>
      <c r="AF139" s="131"/>
      <c r="AG139" s="123"/>
      <c r="AH139" s="123"/>
      <c r="AI139" s="128"/>
      <c r="AJ139" s="128"/>
      <c r="AK139" s="128"/>
      <c r="AL139" s="143"/>
      <c r="AM139" s="143"/>
      <c r="AN139" s="131"/>
      <c r="AO139" s="818"/>
      <c r="AP139" s="819"/>
      <c r="AQ139" s="164"/>
      <c r="AR139" s="89"/>
      <c r="AS139" s="78"/>
      <c r="AT139" s="309" t="str">
        <f t="shared" si="24"/>
        <v/>
      </c>
      <c r="AU139" s="313" t="str">
        <f t="shared" si="25"/>
        <v/>
      </c>
      <c r="AV139" s="317" t="str">
        <f t="shared" si="26"/>
        <v/>
      </c>
      <c r="AW139" s="321" t="str">
        <f t="shared" si="27"/>
        <v/>
      </c>
      <c r="AX139" s="321" t="str">
        <f t="shared" si="28"/>
        <v/>
      </c>
      <c r="AY139" s="325" t="str">
        <f t="shared" si="43"/>
        <v/>
      </c>
      <c r="AZ139" s="327" t="str">
        <f t="shared" si="30"/>
        <v/>
      </c>
      <c r="BA139" s="329" t="str">
        <f t="shared" si="31"/>
        <v/>
      </c>
      <c r="BB139" s="329" t="str">
        <f t="shared" si="32"/>
        <v/>
      </c>
      <c r="BC139" s="329" t="str">
        <f t="shared" si="44"/>
        <v/>
      </c>
      <c r="BD139" s="329" t="str">
        <f t="shared" si="39"/>
        <v/>
      </c>
      <c r="BE139" s="332"/>
      <c r="BF139" s="333"/>
      <c r="BG139" s="327" t="str">
        <f t="shared" si="34"/>
        <v/>
      </c>
      <c r="BH139" s="327" t="str">
        <f t="shared" si="40"/>
        <v/>
      </c>
      <c r="BI139" s="327" t="str">
        <f t="shared" si="35"/>
        <v/>
      </c>
      <c r="BJ139" s="333"/>
      <c r="BK139" s="333"/>
      <c r="BL139" s="333"/>
      <c r="BM139" s="333"/>
      <c r="BN139" s="327" t="str">
        <f t="shared" si="45"/>
        <v/>
      </c>
      <c r="BO139" s="327" t="str">
        <f t="shared" si="41"/>
        <v/>
      </c>
      <c r="BP139" s="327" t="str">
        <f t="shared" si="46"/>
        <v/>
      </c>
      <c r="BQ139" s="327" t="str">
        <f t="shared" si="47"/>
        <v/>
      </c>
      <c r="BR139" s="327" t="str">
        <f>IF(F139="","",IF(AND(AI139="－",OR(分岐管理シート!AK139&lt;1,分岐管理シート!AK139&gt;12)),"error",IF(AND(AI139="○",分岐管理シート!AK139&lt;1),"error","")))</f>
        <v/>
      </c>
      <c r="BS139" s="327" t="str">
        <f>IF(F139="","",IF(VLOOKUP(AJ139,―!$AD$2:$AE$14,2,FALSE)&lt;=VLOOKUP(AK139,―!$AD$2:$AE$14,2,FALSE),"","error"))</f>
        <v/>
      </c>
      <c r="BT139" s="333"/>
      <c r="BU139" s="333"/>
      <c r="BV139" s="333"/>
      <c r="BW139" s="327" t="str">
        <f t="shared" si="48"/>
        <v/>
      </c>
      <c r="BX139" s="327" t="str">
        <f t="shared" si="42"/>
        <v/>
      </c>
      <c r="BY139" s="327" t="str">
        <f t="shared" si="49"/>
        <v/>
      </c>
      <c r="BZ139" s="333"/>
      <c r="CA139" s="348" t="str">
        <f>分岐管理シート!BB139</f>
        <v/>
      </c>
      <c r="CB139" s="350" t="str">
        <f t="shared" si="50"/>
        <v/>
      </c>
    </row>
    <row r="140" spans="1:80" x14ac:dyDescent="0.15">
      <c r="A140" s="202"/>
      <c r="B140" s="203"/>
      <c r="C140" s="197">
        <v>59</v>
      </c>
      <c r="D140" s="126"/>
      <c r="E140" s="126"/>
      <c r="F140" s="126"/>
      <c r="G140" s="128"/>
      <c r="H140" s="128"/>
      <c r="I140" s="123"/>
      <c r="J140" s="123"/>
      <c r="K140" s="123"/>
      <c r="L140" s="123"/>
      <c r="M140" s="131"/>
      <c r="N140" s="199">
        <f t="shared" si="37"/>
        <v>0</v>
      </c>
      <c r="O140" s="200">
        <f t="shared" si="38"/>
        <v>0</v>
      </c>
      <c r="P140" s="138"/>
      <c r="Q140" s="186"/>
      <c r="R140" s="186"/>
      <c r="S140" s="186"/>
      <c r="T140" s="186"/>
      <c r="U140" s="186"/>
      <c r="V140" s="186"/>
      <c r="W140" s="186"/>
      <c r="X140" s="186"/>
      <c r="Y140" s="186"/>
      <c r="Z140" s="186"/>
      <c r="AA140" s="186"/>
      <c r="AB140" s="186"/>
      <c r="AC140" s="186"/>
      <c r="AD140" s="186"/>
      <c r="AE140" s="135"/>
      <c r="AF140" s="131"/>
      <c r="AG140" s="123"/>
      <c r="AH140" s="123"/>
      <c r="AI140" s="128"/>
      <c r="AJ140" s="128"/>
      <c r="AK140" s="128"/>
      <c r="AL140" s="143"/>
      <c r="AM140" s="143"/>
      <c r="AN140" s="131"/>
      <c r="AO140" s="818"/>
      <c r="AP140" s="819"/>
      <c r="AQ140" s="164"/>
      <c r="AR140" s="89"/>
      <c r="AS140" s="78"/>
      <c r="AT140" s="309" t="str">
        <f t="shared" si="24"/>
        <v/>
      </c>
      <c r="AU140" s="313" t="str">
        <f t="shared" si="25"/>
        <v/>
      </c>
      <c r="AV140" s="317" t="str">
        <f t="shared" si="26"/>
        <v/>
      </c>
      <c r="AW140" s="321" t="str">
        <f t="shared" si="27"/>
        <v/>
      </c>
      <c r="AX140" s="321" t="str">
        <f t="shared" si="28"/>
        <v/>
      </c>
      <c r="AY140" s="325" t="str">
        <f t="shared" si="43"/>
        <v/>
      </c>
      <c r="AZ140" s="327" t="str">
        <f t="shared" si="30"/>
        <v/>
      </c>
      <c r="BA140" s="329" t="str">
        <f t="shared" si="31"/>
        <v/>
      </c>
      <c r="BB140" s="329" t="str">
        <f t="shared" si="32"/>
        <v/>
      </c>
      <c r="BC140" s="329" t="str">
        <f t="shared" si="44"/>
        <v/>
      </c>
      <c r="BD140" s="329" t="str">
        <f t="shared" si="39"/>
        <v/>
      </c>
      <c r="BE140" s="332"/>
      <c r="BF140" s="333"/>
      <c r="BG140" s="327" t="str">
        <f t="shared" si="34"/>
        <v/>
      </c>
      <c r="BH140" s="327" t="str">
        <f t="shared" si="40"/>
        <v/>
      </c>
      <c r="BI140" s="327" t="str">
        <f t="shared" si="35"/>
        <v/>
      </c>
      <c r="BJ140" s="333"/>
      <c r="BK140" s="333"/>
      <c r="BL140" s="333"/>
      <c r="BM140" s="333"/>
      <c r="BN140" s="327" t="str">
        <f t="shared" si="45"/>
        <v/>
      </c>
      <c r="BO140" s="327" t="str">
        <f t="shared" si="41"/>
        <v/>
      </c>
      <c r="BP140" s="327" t="str">
        <f t="shared" si="46"/>
        <v/>
      </c>
      <c r="BQ140" s="327" t="str">
        <f t="shared" si="47"/>
        <v/>
      </c>
      <c r="BR140" s="327" t="str">
        <f>IF(F140="","",IF(AND(AI140="－",OR(分岐管理シート!AK140&lt;1,分岐管理シート!AK140&gt;12)),"error",IF(AND(AI140="○",分岐管理シート!AK140&lt;1),"error","")))</f>
        <v/>
      </c>
      <c r="BS140" s="327" t="str">
        <f>IF(F140="","",IF(VLOOKUP(AJ140,―!$AD$2:$AE$14,2,FALSE)&lt;=VLOOKUP(AK140,―!$AD$2:$AE$14,2,FALSE),"","error"))</f>
        <v/>
      </c>
      <c r="BT140" s="333"/>
      <c r="BU140" s="333"/>
      <c r="BV140" s="333"/>
      <c r="BW140" s="327" t="str">
        <f t="shared" si="48"/>
        <v/>
      </c>
      <c r="BX140" s="327" t="str">
        <f t="shared" si="42"/>
        <v/>
      </c>
      <c r="BY140" s="327" t="str">
        <f t="shared" si="49"/>
        <v/>
      </c>
      <c r="BZ140" s="333"/>
      <c r="CA140" s="348" t="str">
        <f>分岐管理シート!BB140</f>
        <v/>
      </c>
      <c r="CB140" s="350" t="str">
        <f t="shared" si="50"/>
        <v/>
      </c>
    </row>
    <row r="141" spans="1:80" x14ac:dyDescent="0.15">
      <c r="A141" s="202"/>
      <c r="B141" s="203"/>
      <c r="C141" s="196">
        <v>60</v>
      </c>
      <c r="D141" s="126"/>
      <c r="E141" s="126"/>
      <c r="F141" s="126"/>
      <c r="G141" s="128"/>
      <c r="H141" s="128"/>
      <c r="I141" s="123"/>
      <c r="J141" s="123"/>
      <c r="K141" s="123"/>
      <c r="L141" s="123"/>
      <c r="M141" s="131"/>
      <c r="N141" s="199">
        <f t="shared" si="37"/>
        <v>0</v>
      </c>
      <c r="O141" s="200">
        <f t="shared" si="38"/>
        <v>0</v>
      </c>
      <c r="P141" s="138"/>
      <c r="Q141" s="186"/>
      <c r="R141" s="186"/>
      <c r="S141" s="186"/>
      <c r="T141" s="186"/>
      <c r="U141" s="186"/>
      <c r="V141" s="186"/>
      <c r="W141" s="186"/>
      <c r="X141" s="186"/>
      <c r="Y141" s="186"/>
      <c r="Z141" s="186"/>
      <c r="AA141" s="186"/>
      <c r="AB141" s="186"/>
      <c r="AC141" s="186"/>
      <c r="AD141" s="186"/>
      <c r="AE141" s="135"/>
      <c r="AF141" s="131"/>
      <c r="AG141" s="123"/>
      <c r="AH141" s="123"/>
      <c r="AI141" s="128"/>
      <c r="AJ141" s="128"/>
      <c r="AK141" s="128"/>
      <c r="AL141" s="143"/>
      <c r="AM141" s="143"/>
      <c r="AN141" s="131"/>
      <c r="AO141" s="818"/>
      <c r="AP141" s="819"/>
      <c r="AQ141" s="164"/>
      <c r="AR141" s="89"/>
      <c r="AS141" s="78"/>
      <c r="AT141" s="309" t="str">
        <f t="shared" si="24"/>
        <v/>
      </c>
      <c r="AU141" s="313" t="str">
        <f t="shared" si="25"/>
        <v/>
      </c>
      <c r="AV141" s="317" t="str">
        <f t="shared" si="26"/>
        <v/>
      </c>
      <c r="AW141" s="321" t="str">
        <f t="shared" si="27"/>
        <v/>
      </c>
      <c r="AX141" s="321" t="str">
        <f t="shared" si="28"/>
        <v/>
      </c>
      <c r="AY141" s="325" t="str">
        <f t="shared" si="43"/>
        <v/>
      </c>
      <c r="AZ141" s="327" t="str">
        <f t="shared" si="30"/>
        <v/>
      </c>
      <c r="BA141" s="329" t="str">
        <f t="shared" si="31"/>
        <v/>
      </c>
      <c r="BB141" s="329" t="str">
        <f t="shared" si="32"/>
        <v/>
      </c>
      <c r="BC141" s="329" t="str">
        <f t="shared" si="44"/>
        <v/>
      </c>
      <c r="BD141" s="329" t="str">
        <f t="shared" si="39"/>
        <v/>
      </c>
      <c r="BE141" s="332"/>
      <c r="BF141" s="333"/>
      <c r="BG141" s="327" t="str">
        <f t="shared" si="34"/>
        <v/>
      </c>
      <c r="BH141" s="327" t="str">
        <f t="shared" si="40"/>
        <v/>
      </c>
      <c r="BI141" s="327" t="str">
        <f t="shared" si="35"/>
        <v/>
      </c>
      <c r="BJ141" s="333"/>
      <c r="BK141" s="333"/>
      <c r="BL141" s="333"/>
      <c r="BM141" s="333"/>
      <c r="BN141" s="327" t="str">
        <f t="shared" si="45"/>
        <v/>
      </c>
      <c r="BO141" s="327" t="str">
        <f t="shared" si="41"/>
        <v/>
      </c>
      <c r="BP141" s="327" t="str">
        <f t="shared" si="46"/>
        <v/>
      </c>
      <c r="BQ141" s="327" t="str">
        <f t="shared" si="47"/>
        <v/>
      </c>
      <c r="BR141" s="327" t="str">
        <f>IF(F141="","",IF(AND(AI141="－",OR(分岐管理シート!AK141&lt;1,分岐管理シート!AK141&gt;12)),"error",IF(AND(AI141="○",分岐管理シート!AK141&lt;1),"error","")))</f>
        <v/>
      </c>
      <c r="BS141" s="327" t="str">
        <f>IF(F141="","",IF(VLOOKUP(AJ141,―!$AD$2:$AE$14,2,FALSE)&lt;=VLOOKUP(AK141,―!$AD$2:$AE$14,2,FALSE),"","error"))</f>
        <v/>
      </c>
      <c r="BT141" s="333"/>
      <c r="BU141" s="333"/>
      <c r="BV141" s="333"/>
      <c r="BW141" s="327" t="str">
        <f t="shared" si="48"/>
        <v/>
      </c>
      <c r="BX141" s="327" t="str">
        <f t="shared" si="42"/>
        <v/>
      </c>
      <c r="BY141" s="327" t="str">
        <f t="shared" si="49"/>
        <v/>
      </c>
      <c r="BZ141" s="333"/>
      <c r="CA141" s="348" t="str">
        <f>分岐管理シート!BB141</f>
        <v/>
      </c>
      <c r="CB141" s="350" t="str">
        <f t="shared" si="50"/>
        <v/>
      </c>
    </row>
    <row r="142" spans="1:80" x14ac:dyDescent="0.15">
      <c r="A142" s="202"/>
      <c r="B142" s="203"/>
      <c r="C142" s="197">
        <v>61</v>
      </c>
      <c r="D142" s="126"/>
      <c r="E142" s="126"/>
      <c r="F142" s="126"/>
      <c r="G142" s="128"/>
      <c r="H142" s="128"/>
      <c r="I142" s="123"/>
      <c r="J142" s="123"/>
      <c r="K142" s="123"/>
      <c r="L142" s="123"/>
      <c r="M142" s="131"/>
      <c r="N142" s="199">
        <f t="shared" si="37"/>
        <v>0</v>
      </c>
      <c r="O142" s="200">
        <f t="shared" si="38"/>
        <v>0</v>
      </c>
      <c r="P142" s="138"/>
      <c r="Q142" s="186"/>
      <c r="R142" s="186"/>
      <c r="S142" s="186"/>
      <c r="T142" s="186"/>
      <c r="U142" s="186"/>
      <c r="V142" s="186"/>
      <c r="W142" s="186"/>
      <c r="X142" s="186"/>
      <c r="Y142" s="186"/>
      <c r="Z142" s="186"/>
      <c r="AA142" s="186"/>
      <c r="AB142" s="186"/>
      <c r="AC142" s="186"/>
      <c r="AD142" s="186"/>
      <c r="AE142" s="135"/>
      <c r="AF142" s="131"/>
      <c r="AG142" s="123"/>
      <c r="AH142" s="123"/>
      <c r="AI142" s="128"/>
      <c r="AJ142" s="128"/>
      <c r="AK142" s="128"/>
      <c r="AL142" s="143"/>
      <c r="AM142" s="143"/>
      <c r="AN142" s="131"/>
      <c r="AO142" s="818"/>
      <c r="AP142" s="819"/>
      <c r="AQ142" s="164"/>
      <c r="AR142" s="89"/>
      <c r="AS142" s="78"/>
      <c r="AT142" s="309" t="str">
        <f t="shared" si="24"/>
        <v/>
      </c>
      <c r="AU142" s="313" t="str">
        <f t="shared" si="25"/>
        <v/>
      </c>
      <c r="AV142" s="317" t="str">
        <f t="shared" si="26"/>
        <v/>
      </c>
      <c r="AW142" s="321" t="str">
        <f t="shared" si="27"/>
        <v/>
      </c>
      <c r="AX142" s="321" t="str">
        <f t="shared" si="28"/>
        <v/>
      </c>
      <c r="AY142" s="325" t="str">
        <f t="shared" si="43"/>
        <v/>
      </c>
      <c r="AZ142" s="327" t="str">
        <f t="shared" si="30"/>
        <v/>
      </c>
      <c r="BA142" s="329" t="str">
        <f t="shared" si="31"/>
        <v/>
      </c>
      <c r="BB142" s="329" t="str">
        <f t="shared" si="32"/>
        <v/>
      </c>
      <c r="BC142" s="329" t="str">
        <f t="shared" si="44"/>
        <v/>
      </c>
      <c r="BD142" s="329" t="str">
        <f t="shared" si="39"/>
        <v/>
      </c>
      <c r="BE142" s="332"/>
      <c r="BF142" s="333"/>
      <c r="BG142" s="327" t="str">
        <f t="shared" si="34"/>
        <v/>
      </c>
      <c r="BH142" s="327" t="str">
        <f t="shared" si="40"/>
        <v/>
      </c>
      <c r="BI142" s="327" t="str">
        <f t="shared" si="35"/>
        <v/>
      </c>
      <c r="BJ142" s="333"/>
      <c r="BK142" s="333"/>
      <c r="BL142" s="333"/>
      <c r="BM142" s="333"/>
      <c r="BN142" s="327" t="str">
        <f t="shared" si="45"/>
        <v/>
      </c>
      <c r="BO142" s="327" t="str">
        <f t="shared" si="41"/>
        <v/>
      </c>
      <c r="BP142" s="327" t="str">
        <f t="shared" si="46"/>
        <v/>
      </c>
      <c r="BQ142" s="327" t="str">
        <f t="shared" si="47"/>
        <v/>
      </c>
      <c r="BR142" s="327" t="str">
        <f>IF(F142="","",IF(AND(AI142="－",OR(分岐管理シート!AK142&lt;1,分岐管理シート!AK142&gt;12)),"error",IF(AND(AI142="○",分岐管理シート!AK142&lt;1),"error","")))</f>
        <v/>
      </c>
      <c r="BS142" s="327" t="str">
        <f>IF(F142="","",IF(VLOOKUP(AJ142,―!$AD$2:$AE$14,2,FALSE)&lt;=VLOOKUP(AK142,―!$AD$2:$AE$14,2,FALSE),"","error"))</f>
        <v/>
      </c>
      <c r="BT142" s="333"/>
      <c r="BU142" s="333"/>
      <c r="BV142" s="333"/>
      <c r="BW142" s="327" t="str">
        <f t="shared" si="48"/>
        <v/>
      </c>
      <c r="BX142" s="327" t="str">
        <f t="shared" si="42"/>
        <v/>
      </c>
      <c r="BY142" s="327" t="str">
        <f t="shared" si="49"/>
        <v/>
      </c>
      <c r="BZ142" s="333"/>
      <c r="CA142" s="348" t="str">
        <f>分岐管理シート!BB142</f>
        <v/>
      </c>
      <c r="CB142" s="350" t="str">
        <f t="shared" si="50"/>
        <v/>
      </c>
    </row>
    <row r="143" spans="1:80" x14ac:dyDescent="0.15">
      <c r="A143" s="202"/>
      <c r="B143" s="203"/>
      <c r="C143" s="197">
        <v>62</v>
      </c>
      <c r="D143" s="126"/>
      <c r="E143" s="126"/>
      <c r="F143" s="126"/>
      <c r="G143" s="128"/>
      <c r="H143" s="128"/>
      <c r="I143" s="123"/>
      <c r="J143" s="123"/>
      <c r="K143" s="123"/>
      <c r="L143" s="123"/>
      <c r="M143" s="131"/>
      <c r="N143" s="199">
        <f t="shared" si="37"/>
        <v>0</v>
      </c>
      <c r="O143" s="200">
        <f t="shared" si="38"/>
        <v>0</v>
      </c>
      <c r="P143" s="138"/>
      <c r="Q143" s="186"/>
      <c r="R143" s="186"/>
      <c r="S143" s="186"/>
      <c r="T143" s="186"/>
      <c r="U143" s="186"/>
      <c r="V143" s="186"/>
      <c r="W143" s="186"/>
      <c r="X143" s="186"/>
      <c r="Y143" s="186"/>
      <c r="Z143" s="186"/>
      <c r="AA143" s="186"/>
      <c r="AB143" s="186"/>
      <c r="AC143" s="186"/>
      <c r="AD143" s="186"/>
      <c r="AE143" s="135"/>
      <c r="AF143" s="131"/>
      <c r="AG143" s="123"/>
      <c r="AH143" s="123"/>
      <c r="AI143" s="128"/>
      <c r="AJ143" s="128"/>
      <c r="AK143" s="128"/>
      <c r="AL143" s="143"/>
      <c r="AM143" s="143"/>
      <c r="AN143" s="131"/>
      <c r="AO143" s="818"/>
      <c r="AP143" s="819"/>
      <c r="AQ143" s="164"/>
      <c r="AR143" s="89"/>
      <c r="AS143" s="78"/>
      <c r="AT143" s="309" t="str">
        <f t="shared" si="24"/>
        <v/>
      </c>
      <c r="AU143" s="313" t="str">
        <f t="shared" si="25"/>
        <v/>
      </c>
      <c r="AV143" s="317" t="str">
        <f t="shared" si="26"/>
        <v/>
      </c>
      <c r="AW143" s="321" t="str">
        <f t="shared" si="27"/>
        <v/>
      </c>
      <c r="AX143" s="321" t="str">
        <f t="shared" si="28"/>
        <v/>
      </c>
      <c r="AY143" s="325" t="str">
        <f t="shared" si="43"/>
        <v/>
      </c>
      <c r="AZ143" s="327" t="str">
        <f t="shared" si="30"/>
        <v/>
      </c>
      <c r="BA143" s="329" t="str">
        <f t="shared" si="31"/>
        <v/>
      </c>
      <c r="BB143" s="329" t="str">
        <f t="shared" si="32"/>
        <v/>
      </c>
      <c r="BC143" s="329" t="str">
        <f t="shared" si="44"/>
        <v/>
      </c>
      <c r="BD143" s="329" t="str">
        <f t="shared" si="39"/>
        <v/>
      </c>
      <c r="BE143" s="332"/>
      <c r="BF143" s="333"/>
      <c r="BG143" s="327" t="str">
        <f t="shared" si="34"/>
        <v/>
      </c>
      <c r="BH143" s="327" t="str">
        <f t="shared" si="40"/>
        <v/>
      </c>
      <c r="BI143" s="327" t="str">
        <f t="shared" si="35"/>
        <v/>
      </c>
      <c r="BJ143" s="333"/>
      <c r="BK143" s="333"/>
      <c r="BL143" s="333"/>
      <c r="BM143" s="333"/>
      <c r="BN143" s="327" t="str">
        <f t="shared" si="45"/>
        <v/>
      </c>
      <c r="BO143" s="327" t="str">
        <f t="shared" si="41"/>
        <v/>
      </c>
      <c r="BP143" s="327" t="str">
        <f t="shared" si="46"/>
        <v/>
      </c>
      <c r="BQ143" s="327" t="str">
        <f t="shared" si="47"/>
        <v/>
      </c>
      <c r="BR143" s="327" t="str">
        <f>IF(F143="","",IF(AND(AI143="－",OR(分岐管理シート!AK143&lt;1,分岐管理シート!AK143&gt;12)),"error",IF(AND(AI143="○",分岐管理シート!AK143&lt;1),"error","")))</f>
        <v/>
      </c>
      <c r="BS143" s="327" t="str">
        <f>IF(F143="","",IF(VLOOKUP(AJ143,―!$AD$2:$AE$14,2,FALSE)&lt;=VLOOKUP(AK143,―!$AD$2:$AE$14,2,FALSE),"","error"))</f>
        <v/>
      </c>
      <c r="BT143" s="333"/>
      <c r="BU143" s="333"/>
      <c r="BV143" s="333"/>
      <c r="BW143" s="327" t="str">
        <f t="shared" si="48"/>
        <v/>
      </c>
      <c r="BX143" s="327" t="str">
        <f t="shared" si="42"/>
        <v/>
      </c>
      <c r="BY143" s="327" t="str">
        <f t="shared" si="49"/>
        <v/>
      </c>
      <c r="BZ143" s="333"/>
      <c r="CA143" s="348" t="str">
        <f>分岐管理シート!BB143</f>
        <v/>
      </c>
      <c r="CB143" s="350" t="str">
        <f t="shared" si="50"/>
        <v/>
      </c>
    </row>
    <row r="144" spans="1:80" x14ac:dyDescent="0.15">
      <c r="A144" s="202"/>
      <c r="B144" s="203"/>
      <c r="C144" s="196">
        <v>63</v>
      </c>
      <c r="D144" s="126"/>
      <c r="E144" s="126"/>
      <c r="F144" s="126"/>
      <c r="G144" s="128"/>
      <c r="H144" s="128"/>
      <c r="I144" s="123"/>
      <c r="J144" s="123"/>
      <c r="K144" s="123"/>
      <c r="L144" s="123"/>
      <c r="M144" s="131"/>
      <c r="N144" s="199">
        <f t="shared" si="37"/>
        <v>0</v>
      </c>
      <c r="O144" s="200">
        <f t="shared" si="38"/>
        <v>0</v>
      </c>
      <c r="P144" s="138"/>
      <c r="Q144" s="186"/>
      <c r="R144" s="186"/>
      <c r="S144" s="186"/>
      <c r="T144" s="186"/>
      <c r="U144" s="186"/>
      <c r="V144" s="186"/>
      <c r="W144" s="186"/>
      <c r="X144" s="186"/>
      <c r="Y144" s="186"/>
      <c r="Z144" s="186"/>
      <c r="AA144" s="186"/>
      <c r="AB144" s="186"/>
      <c r="AC144" s="186"/>
      <c r="AD144" s="186"/>
      <c r="AE144" s="135"/>
      <c r="AF144" s="131"/>
      <c r="AG144" s="123"/>
      <c r="AH144" s="123"/>
      <c r="AI144" s="128"/>
      <c r="AJ144" s="128"/>
      <c r="AK144" s="128"/>
      <c r="AL144" s="143"/>
      <c r="AM144" s="143"/>
      <c r="AN144" s="131"/>
      <c r="AO144" s="818"/>
      <c r="AP144" s="819"/>
      <c r="AQ144" s="164"/>
      <c r="AR144" s="89"/>
      <c r="AS144" s="78"/>
      <c r="AT144" s="309" t="str">
        <f t="shared" si="24"/>
        <v/>
      </c>
      <c r="AU144" s="313" t="str">
        <f t="shared" si="25"/>
        <v/>
      </c>
      <c r="AV144" s="317" t="str">
        <f t="shared" si="26"/>
        <v/>
      </c>
      <c r="AW144" s="321" t="str">
        <f t="shared" si="27"/>
        <v/>
      </c>
      <c r="AX144" s="321" t="str">
        <f t="shared" si="28"/>
        <v/>
      </c>
      <c r="AY144" s="325" t="str">
        <f t="shared" si="43"/>
        <v/>
      </c>
      <c r="AZ144" s="327" t="str">
        <f t="shared" si="30"/>
        <v/>
      </c>
      <c r="BA144" s="329" t="str">
        <f t="shared" si="31"/>
        <v/>
      </c>
      <c r="BB144" s="329" t="str">
        <f t="shared" si="32"/>
        <v/>
      </c>
      <c r="BC144" s="329" t="str">
        <f t="shared" si="44"/>
        <v/>
      </c>
      <c r="BD144" s="329" t="str">
        <f t="shared" si="39"/>
        <v/>
      </c>
      <c r="BE144" s="332"/>
      <c r="BF144" s="333"/>
      <c r="BG144" s="327" t="str">
        <f t="shared" si="34"/>
        <v/>
      </c>
      <c r="BH144" s="327" t="str">
        <f t="shared" si="40"/>
        <v/>
      </c>
      <c r="BI144" s="327" t="str">
        <f t="shared" si="35"/>
        <v/>
      </c>
      <c r="BJ144" s="333"/>
      <c r="BK144" s="333"/>
      <c r="BL144" s="333"/>
      <c r="BM144" s="333"/>
      <c r="BN144" s="327" t="str">
        <f t="shared" si="45"/>
        <v/>
      </c>
      <c r="BO144" s="327" t="str">
        <f t="shared" si="41"/>
        <v/>
      </c>
      <c r="BP144" s="327" t="str">
        <f t="shared" si="46"/>
        <v/>
      </c>
      <c r="BQ144" s="327" t="str">
        <f t="shared" si="47"/>
        <v/>
      </c>
      <c r="BR144" s="327" t="str">
        <f>IF(F144="","",IF(AND(AI144="－",OR(分岐管理シート!AK144&lt;1,分岐管理シート!AK144&gt;12)),"error",IF(AND(AI144="○",分岐管理シート!AK144&lt;1),"error","")))</f>
        <v/>
      </c>
      <c r="BS144" s="327" t="str">
        <f>IF(F144="","",IF(VLOOKUP(AJ144,―!$AD$2:$AE$14,2,FALSE)&lt;=VLOOKUP(AK144,―!$AD$2:$AE$14,2,FALSE),"","error"))</f>
        <v/>
      </c>
      <c r="BT144" s="333"/>
      <c r="BU144" s="333"/>
      <c r="BV144" s="333"/>
      <c r="BW144" s="327" t="str">
        <f t="shared" si="48"/>
        <v/>
      </c>
      <c r="BX144" s="327" t="str">
        <f t="shared" si="42"/>
        <v/>
      </c>
      <c r="BY144" s="327" t="str">
        <f t="shared" si="49"/>
        <v/>
      </c>
      <c r="BZ144" s="333"/>
      <c r="CA144" s="348" t="str">
        <f>分岐管理シート!BB144</f>
        <v/>
      </c>
      <c r="CB144" s="350" t="str">
        <f t="shared" si="50"/>
        <v/>
      </c>
    </row>
    <row r="145" spans="1:80" x14ac:dyDescent="0.15">
      <c r="A145" s="202"/>
      <c r="B145" s="203"/>
      <c r="C145" s="197">
        <v>64</v>
      </c>
      <c r="D145" s="126"/>
      <c r="E145" s="126"/>
      <c r="F145" s="126"/>
      <c r="G145" s="128"/>
      <c r="H145" s="128"/>
      <c r="I145" s="123"/>
      <c r="J145" s="123"/>
      <c r="K145" s="123"/>
      <c r="L145" s="123"/>
      <c r="M145" s="131"/>
      <c r="N145" s="199">
        <f t="shared" si="37"/>
        <v>0</v>
      </c>
      <c r="O145" s="200">
        <f t="shared" si="38"/>
        <v>0</v>
      </c>
      <c r="P145" s="138"/>
      <c r="Q145" s="186"/>
      <c r="R145" s="186"/>
      <c r="S145" s="186"/>
      <c r="T145" s="186"/>
      <c r="U145" s="186"/>
      <c r="V145" s="186"/>
      <c r="W145" s="186"/>
      <c r="X145" s="186"/>
      <c r="Y145" s="186"/>
      <c r="Z145" s="186"/>
      <c r="AA145" s="186"/>
      <c r="AB145" s="186"/>
      <c r="AC145" s="186"/>
      <c r="AD145" s="186"/>
      <c r="AE145" s="135"/>
      <c r="AF145" s="131"/>
      <c r="AG145" s="123"/>
      <c r="AH145" s="123"/>
      <c r="AI145" s="128"/>
      <c r="AJ145" s="128"/>
      <c r="AK145" s="128"/>
      <c r="AL145" s="143"/>
      <c r="AM145" s="143"/>
      <c r="AN145" s="131"/>
      <c r="AO145" s="818"/>
      <c r="AP145" s="819"/>
      <c r="AQ145" s="164"/>
      <c r="AR145" s="89"/>
      <c r="AS145" s="78"/>
      <c r="AT145" s="309" t="str">
        <f t="shared" si="24"/>
        <v/>
      </c>
      <c r="AU145" s="313" t="str">
        <f t="shared" si="25"/>
        <v/>
      </c>
      <c r="AV145" s="317" t="str">
        <f t="shared" si="26"/>
        <v/>
      </c>
      <c r="AW145" s="321" t="str">
        <f t="shared" si="27"/>
        <v/>
      </c>
      <c r="AX145" s="321" t="str">
        <f t="shared" si="28"/>
        <v/>
      </c>
      <c r="AY145" s="325" t="str">
        <f t="shared" si="43"/>
        <v/>
      </c>
      <c r="AZ145" s="327" t="str">
        <f t="shared" si="30"/>
        <v/>
      </c>
      <c r="BA145" s="329" t="str">
        <f t="shared" si="31"/>
        <v/>
      </c>
      <c r="BB145" s="329" t="str">
        <f t="shared" si="32"/>
        <v/>
      </c>
      <c r="BC145" s="329" t="str">
        <f t="shared" si="44"/>
        <v/>
      </c>
      <c r="BD145" s="329" t="str">
        <f t="shared" si="39"/>
        <v/>
      </c>
      <c r="BE145" s="332"/>
      <c r="BF145" s="333"/>
      <c r="BG145" s="327" t="str">
        <f t="shared" si="34"/>
        <v/>
      </c>
      <c r="BH145" s="327" t="str">
        <f t="shared" si="40"/>
        <v/>
      </c>
      <c r="BI145" s="327" t="str">
        <f t="shared" si="35"/>
        <v/>
      </c>
      <c r="BJ145" s="333"/>
      <c r="BK145" s="333"/>
      <c r="BL145" s="333"/>
      <c r="BM145" s="333"/>
      <c r="BN145" s="327" t="str">
        <f t="shared" si="45"/>
        <v/>
      </c>
      <c r="BO145" s="327" t="str">
        <f t="shared" si="41"/>
        <v/>
      </c>
      <c r="BP145" s="327" t="str">
        <f t="shared" si="46"/>
        <v/>
      </c>
      <c r="BQ145" s="327" t="str">
        <f t="shared" si="47"/>
        <v/>
      </c>
      <c r="BR145" s="327" t="str">
        <f>IF(F145="","",IF(AND(AI145="－",OR(分岐管理シート!AK145&lt;1,分岐管理シート!AK145&gt;12)),"error",IF(AND(AI145="○",分岐管理シート!AK145&lt;1),"error","")))</f>
        <v/>
      </c>
      <c r="BS145" s="327" t="str">
        <f>IF(F145="","",IF(VLOOKUP(AJ145,―!$AD$2:$AE$14,2,FALSE)&lt;=VLOOKUP(AK145,―!$AD$2:$AE$14,2,FALSE),"","error"))</f>
        <v/>
      </c>
      <c r="BT145" s="333"/>
      <c r="BU145" s="333"/>
      <c r="BV145" s="333"/>
      <c r="BW145" s="327" t="str">
        <f t="shared" si="48"/>
        <v/>
      </c>
      <c r="BX145" s="327" t="str">
        <f t="shared" si="42"/>
        <v/>
      </c>
      <c r="BY145" s="327" t="str">
        <f t="shared" si="49"/>
        <v/>
      </c>
      <c r="BZ145" s="333"/>
      <c r="CA145" s="348" t="str">
        <f>分岐管理シート!BB145</f>
        <v/>
      </c>
      <c r="CB145" s="350" t="str">
        <f t="shared" si="50"/>
        <v/>
      </c>
    </row>
    <row r="146" spans="1:80" x14ac:dyDescent="0.15">
      <c r="A146" s="202"/>
      <c r="B146" s="203"/>
      <c r="C146" s="197">
        <v>65</v>
      </c>
      <c r="D146" s="126"/>
      <c r="E146" s="126"/>
      <c r="F146" s="126"/>
      <c r="G146" s="128"/>
      <c r="H146" s="128"/>
      <c r="I146" s="123"/>
      <c r="J146" s="123"/>
      <c r="K146" s="123"/>
      <c r="L146" s="123"/>
      <c r="M146" s="131"/>
      <c r="N146" s="199">
        <f t="shared" si="37"/>
        <v>0</v>
      </c>
      <c r="O146" s="200">
        <f t="shared" si="38"/>
        <v>0</v>
      </c>
      <c r="P146" s="138"/>
      <c r="Q146" s="186"/>
      <c r="R146" s="186"/>
      <c r="S146" s="186"/>
      <c r="T146" s="186"/>
      <c r="U146" s="186"/>
      <c r="V146" s="186"/>
      <c r="W146" s="186"/>
      <c r="X146" s="186"/>
      <c r="Y146" s="186"/>
      <c r="Z146" s="186"/>
      <c r="AA146" s="186"/>
      <c r="AB146" s="186"/>
      <c r="AC146" s="186"/>
      <c r="AD146" s="186"/>
      <c r="AE146" s="135"/>
      <c r="AF146" s="131"/>
      <c r="AG146" s="123"/>
      <c r="AH146" s="123"/>
      <c r="AI146" s="128"/>
      <c r="AJ146" s="128"/>
      <c r="AK146" s="128"/>
      <c r="AL146" s="143"/>
      <c r="AM146" s="143"/>
      <c r="AN146" s="131"/>
      <c r="AO146" s="818"/>
      <c r="AP146" s="819"/>
      <c r="AQ146" s="164"/>
      <c r="AR146" s="89"/>
      <c r="AS146" s="78"/>
      <c r="AT146" s="309" t="str">
        <f t="shared" si="24"/>
        <v/>
      </c>
      <c r="AU146" s="313" t="str">
        <f t="shared" si="25"/>
        <v/>
      </c>
      <c r="AV146" s="317" t="str">
        <f t="shared" si="26"/>
        <v/>
      </c>
      <c r="AW146" s="321" t="str">
        <f t="shared" si="27"/>
        <v/>
      </c>
      <c r="AX146" s="321" t="str">
        <f t="shared" si="28"/>
        <v/>
      </c>
      <c r="AY146" s="325" t="str">
        <f t="shared" si="43"/>
        <v/>
      </c>
      <c r="AZ146" s="327" t="str">
        <f t="shared" si="30"/>
        <v/>
      </c>
      <c r="BA146" s="329" t="str">
        <f t="shared" si="31"/>
        <v/>
      </c>
      <c r="BB146" s="329" t="str">
        <f t="shared" si="32"/>
        <v/>
      </c>
      <c r="BC146" s="329" t="str">
        <f t="shared" si="44"/>
        <v/>
      </c>
      <c r="BD146" s="329" t="str">
        <f t="shared" si="39"/>
        <v/>
      </c>
      <c r="BE146" s="332"/>
      <c r="BF146" s="333"/>
      <c r="BG146" s="327" t="str">
        <f t="shared" si="34"/>
        <v/>
      </c>
      <c r="BH146" s="327" t="str">
        <f t="shared" si="40"/>
        <v/>
      </c>
      <c r="BI146" s="327" t="str">
        <f t="shared" si="35"/>
        <v/>
      </c>
      <c r="BJ146" s="333"/>
      <c r="BK146" s="333"/>
      <c r="BL146" s="333"/>
      <c r="BM146" s="333"/>
      <c r="BN146" s="327" t="str">
        <f t="shared" si="45"/>
        <v/>
      </c>
      <c r="BO146" s="327" t="str">
        <f t="shared" si="41"/>
        <v/>
      </c>
      <c r="BP146" s="327" t="str">
        <f t="shared" si="46"/>
        <v/>
      </c>
      <c r="BQ146" s="327" t="str">
        <f t="shared" si="47"/>
        <v/>
      </c>
      <c r="BR146" s="327" t="str">
        <f>IF(F146="","",IF(AND(AI146="－",OR(分岐管理シート!AK146&lt;1,分岐管理シート!AK146&gt;12)),"error",IF(AND(AI146="○",分岐管理シート!AK146&lt;1),"error","")))</f>
        <v/>
      </c>
      <c r="BS146" s="327" t="str">
        <f>IF(F146="","",IF(VLOOKUP(AJ146,―!$AD$2:$AE$14,2,FALSE)&lt;=VLOOKUP(AK146,―!$AD$2:$AE$14,2,FALSE),"","error"))</f>
        <v/>
      </c>
      <c r="BT146" s="333"/>
      <c r="BU146" s="333"/>
      <c r="BV146" s="333"/>
      <c r="BW146" s="327" t="str">
        <f t="shared" si="48"/>
        <v/>
      </c>
      <c r="BX146" s="327" t="str">
        <f t="shared" si="42"/>
        <v/>
      </c>
      <c r="BY146" s="327" t="str">
        <f t="shared" si="49"/>
        <v/>
      </c>
      <c r="BZ146" s="333"/>
      <c r="CA146" s="348" t="str">
        <f>分岐管理シート!BB146</f>
        <v/>
      </c>
      <c r="CB146" s="350" t="str">
        <f t="shared" si="50"/>
        <v/>
      </c>
    </row>
    <row r="147" spans="1:80" x14ac:dyDescent="0.15">
      <c r="A147" s="202"/>
      <c r="B147" s="203"/>
      <c r="C147" s="196">
        <v>66</v>
      </c>
      <c r="D147" s="126"/>
      <c r="E147" s="126"/>
      <c r="F147" s="126"/>
      <c r="G147" s="128"/>
      <c r="H147" s="128"/>
      <c r="I147" s="123"/>
      <c r="J147" s="123"/>
      <c r="K147" s="123"/>
      <c r="L147" s="123"/>
      <c r="M147" s="131"/>
      <c r="N147" s="199">
        <f t="shared" si="37"/>
        <v>0</v>
      </c>
      <c r="O147" s="200">
        <f t="shared" si="38"/>
        <v>0</v>
      </c>
      <c r="P147" s="138"/>
      <c r="Q147" s="186"/>
      <c r="R147" s="186"/>
      <c r="S147" s="186"/>
      <c r="T147" s="186"/>
      <c r="U147" s="186"/>
      <c r="V147" s="186"/>
      <c r="W147" s="186"/>
      <c r="X147" s="186"/>
      <c r="Y147" s="186"/>
      <c r="Z147" s="186"/>
      <c r="AA147" s="186"/>
      <c r="AB147" s="186"/>
      <c r="AC147" s="186"/>
      <c r="AD147" s="186"/>
      <c r="AE147" s="135"/>
      <c r="AF147" s="131"/>
      <c r="AG147" s="123"/>
      <c r="AH147" s="123"/>
      <c r="AI147" s="128"/>
      <c r="AJ147" s="128"/>
      <c r="AK147" s="128"/>
      <c r="AL147" s="143"/>
      <c r="AM147" s="143"/>
      <c r="AN147" s="131"/>
      <c r="AO147" s="818"/>
      <c r="AP147" s="819"/>
      <c r="AQ147" s="164"/>
      <c r="AR147" s="89"/>
      <c r="AS147" s="78"/>
      <c r="AT147" s="309" t="str">
        <f t="shared" si="24"/>
        <v/>
      </c>
      <c r="AU147" s="313" t="str">
        <f t="shared" si="25"/>
        <v/>
      </c>
      <c r="AV147" s="317" t="str">
        <f t="shared" si="26"/>
        <v/>
      </c>
      <c r="AW147" s="321" t="str">
        <f t="shared" si="27"/>
        <v/>
      </c>
      <c r="AX147" s="321" t="str">
        <f t="shared" si="28"/>
        <v/>
      </c>
      <c r="AY147" s="325" t="str">
        <f t="shared" si="43"/>
        <v/>
      </c>
      <c r="AZ147" s="327" t="str">
        <f t="shared" si="30"/>
        <v/>
      </c>
      <c r="BA147" s="329" t="str">
        <f t="shared" si="31"/>
        <v/>
      </c>
      <c r="BB147" s="329" t="str">
        <f t="shared" si="32"/>
        <v/>
      </c>
      <c r="BC147" s="329" t="str">
        <f t="shared" si="44"/>
        <v/>
      </c>
      <c r="BD147" s="329" t="str">
        <f t="shared" si="39"/>
        <v/>
      </c>
      <c r="BE147" s="332"/>
      <c r="BF147" s="333"/>
      <c r="BG147" s="327" t="str">
        <f t="shared" si="34"/>
        <v/>
      </c>
      <c r="BH147" s="327" t="str">
        <f t="shared" si="40"/>
        <v/>
      </c>
      <c r="BI147" s="327" t="str">
        <f t="shared" si="35"/>
        <v/>
      </c>
      <c r="BJ147" s="333"/>
      <c r="BK147" s="333"/>
      <c r="BL147" s="333"/>
      <c r="BM147" s="333"/>
      <c r="BN147" s="327" t="str">
        <f t="shared" si="45"/>
        <v/>
      </c>
      <c r="BO147" s="327" t="str">
        <f t="shared" si="41"/>
        <v/>
      </c>
      <c r="BP147" s="327" t="str">
        <f t="shared" si="46"/>
        <v/>
      </c>
      <c r="BQ147" s="327" t="str">
        <f t="shared" si="47"/>
        <v/>
      </c>
      <c r="BR147" s="327" t="str">
        <f>IF(F147="","",IF(AND(AI147="－",OR(分岐管理シート!AK147&lt;1,分岐管理シート!AK147&gt;12)),"error",IF(AND(AI147="○",分岐管理シート!AK147&lt;1),"error","")))</f>
        <v/>
      </c>
      <c r="BS147" s="327" t="str">
        <f>IF(F147="","",IF(VLOOKUP(AJ147,―!$AD$2:$AE$14,2,FALSE)&lt;=VLOOKUP(AK147,―!$AD$2:$AE$14,2,FALSE),"","error"))</f>
        <v/>
      </c>
      <c r="BT147" s="333"/>
      <c r="BU147" s="333"/>
      <c r="BV147" s="333"/>
      <c r="BW147" s="327" t="str">
        <f t="shared" si="48"/>
        <v/>
      </c>
      <c r="BX147" s="327" t="str">
        <f t="shared" si="42"/>
        <v/>
      </c>
      <c r="BY147" s="327" t="str">
        <f t="shared" si="49"/>
        <v/>
      </c>
      <c r="BZ147" s="333"/>
      <c r="CA147" s="348" t="str">
        <f>分岐管理シート!BB147</f>
        <v/>
      </c>
      <c r="CB147" s="350" t="str">
        <f t="shared" si="50"/>
        <v/>
      </c>
    </row>
    <row r="148" spans="1:80" x14ac:dyDescent="0.15">
      <c r="A148" s="202"/>
      <c r="B148" s="203"/>
      <c r="C148" s="197">
        <v>67</v>
      </c>
      <c r="D148" s="126"/>
      <c r="E148" s="126"/>
      <c r="F148" s="126"/>
      <c r="G148" s="128"/>
      <c r="H148" s="128"/>
      <c r="I148" s="123"/>
      <c r="J148" s="123"/>
      <c r="K148" s="123"/>
      <c r="L148" s="123"/>
      <c r="M148" s="131"/>
      <c r="N148" s="199">
        <f t="shared" si="37"/>
        <v>0</v>
      </c>
      <c r="O148" s="200">
        <f t="shared" si="38"/>
        <v>0</v>
      </c>
      <c r="P148" s="138"/>
      <c r="Q148" s="186"/>
      <c r="R148" s="186"/>
      <c r="S148" s="186"/>
      <c r="T148" s="186"/>
      <c r="U148" s="186"/>
      <c r="V148" s="186"/>
      <c r="W148" s="186"/>
      <c r="X148" s="186"/>
      <c r="Y148" s="186"/>
      <c r="Z148" s="186"/>
      <c r="AA148" s="186"/>
      <c r="AB148" s="186"/>
      <c r="AC148" s="186"/>
      <c r="AD148" s="186"/>
      <c r="AE148" s="135"/>
      <c r="AF148" s="131"/>
      <c r="AG148" s="123"/>
      <c r="AH148" s="123"/>
      <c r="AI148" s="128"/>
      <c r="AJ148" s="128"/>
      <c r="AK148" s="128"/>
      <c r="AL148" s="143"/>
      <c r="AM148" s="143"/>
      <c r="AN148" s="131"/>
      <c r="AO148" s="818"/>
      <c r="AP148" s="819"/>
      <c r="AQ148" s="164"/>
      <c r="AR148" s="89"/>
      <c r="AS148" s="78"/>
      <c r="AT148" s="309" t="str">
        <f t="shared" si="24"/>
        <v/>
      </c>
      <c r="AU148" s="313" t="str">
        <f t="shared" si="25"/>
        <v/>
      </c>
      <c r="AV148" s="317" t="str">
        <f t="shared" si="26"/>
        <v/>
      </c>
      <c r="AW148" s="321" t="str">
        <f t="shared" si="27"/>
        <v/>
      </c>
      <c r="AX148" s="321" t="str">
        <f t="shared" si="28"/>
        <v/>
      </c>
      <c r="AY148" s="325" t="str">
        <f t="shared" si="43"/>
        <v/>
      </c>
      <c r="AZ148" s="327" t="str">
        <f t="shared" si="30"/>
        <v/>
      </c>
      <c r="BA148" s="329" t="str">
        <f t="shared" si="31"/>
        <v/>
      </c>
      <c r="BB148" s="329" t="str">
        <f t="shared" si="32"/>
        <v/>
      </c>
      <c r="BC148" s="329" t="str">
        <f t="shared" si="44"/>
        <v/>
      </c>
      <c r="BD148" s="329" t="str">
        <f t="shared" si="39"/>
        <v/>
      </c>
      <c r="BE148" s="332"/>
      <c r="BF148" s="333"/>
      <c r="BG148" s="327" t="str">
        <f t="shared" si="34"/>
        <v/>
      </c>
      <c r="BH148" s="327" t="str">
        <f t="shared" si="40"/>
        <v/>
      </c>
      <c r="BI148" s="327" t="str">
        <f t="shared" si="35"/>
        <v/>
      </c>
      <c r="BJ148" s="333"/>
      <c r="BK148" s="333"/>
      <c r="BL148" s="333"/>
      <c r="BM148" s="333"/>
      <c r="BN148" s="327" t="str">
        <f t="shared" si="45"/>
        <v/>
      </c>
      <c r="BO148" s="327" t="str">
        <f t="shared" si="41"/>
        <v/>
      </c>
      <c r="BP148" s="327" t="str">
        <f t="shared" si="46"/>
        <v/>
      </c>
      <c r="BQ148" s="327" t="str">
        <f t="shared" si="47"/>
        <v/>
      </c>
      <c r="BR148" s="327" t="str">
        <f>IF(F148="","",IF(AND(AI148="－",OR(分岐管理シート!AK148&lt;1,分岐管理シート!AK148&gt;12)),"error",IF(AND(AI148="○",分岐管理シート!AK148&lt;1),"error","")))</f>
        <v/>
      </c>
      <c r="BS148" s="327" t="str">
        <f>IF(F148="","",IF(VLOOKUP(AJ148,―!$AD$2:$AE$14,2,FALSE)&lt;=VLOOKUP(AK148,―!$AD$2:$AE$14,2,FALSE),"","error"))</f>
        <v/>
      </c>
      <c r="BT148" s="333"/>
      <c r="BU148" s="333"/>
      <c r="BV148" s="333"/>
      <c r="BW148" s="327" t="str">
        <f t="shared" si="48"/>
        <v/>
      </c>
      <c r="BX148" s="327" t="str">
        <f t="shared" si="42"/>
        <v/>
      </c>
      <c r="BY148" s="327" t="str">
        <f t="shared" si="49"/>
        <v/>
      </c>
      <c r="BZ148" s="333"/>
      <c r="CA148" s="348" t="str">
        <f>分岐管理シート!BB148</f>
        <v/>
      </c>
      <c r="CB148" s="350" t="str">
        <f t="shared" si="50"/>
        <v/>
      </c>
    </row>
    <row r="149" spans="1:80" x14ac:dyDescent="0.15">
      <c r="A149" s="202"/>
      <c r="B149" s="203"/>
      <c r="C149" s="197">
        <v>68</v>
      </c>
      <c r="D149" s="126"/>
      <c r="E149" s="126"/>
      <c r="F149" s="126"/>
      <c r="G149" s="128"/>
      <c r="H149" s="128"/>
      <c r="I149" s="123"/>
      <c r="J149" s="123"/>
      <c r="K149" s="123"/>
      <c r="L149" s="123"/>
      <c r="M149" s="131"/>
      <c r="N149" s="199">
        <f t="shared" si="37"/>
        <v>0</v>
      </c>
      <c r="O149" s="200">
        <f t="shared" si="38"/>
        <v>0</v>
      </c>
      <c r="P149" s="138"/>
      <c r="Q149" s="186"/>
      <c r="R149" s="186"/>
      <c r="S149" s="186"/>
      <c r="T149" s="186"/>
      <c r="U149" s="186"/>
      <c r="V149" s="186"/>
      <c r="W149" s="186"/>
      <c r="X149" s="186"/>
      <c r="Y149" s="186"/>
      <c r="Z149" s="186"/>
      <c r="AA149" s="186"/>
      <c r="AB149" s="186"/>
      <c r="AC149" s="186"/>
      <c r="AD149" s="186"/>
      <c r="AE149" s="135"/>
      <c r="AF149" s="131"/>
      <c r="AG149" s="123"/>
      <c r="AH149" s="123"/>
      <c r="AI149" s="128"/>
      <c r="AJ149" s="128"/>
      <c r="AK149" s="128"/>
      <c r="AL149" s="143"/>
      <c r="AM149" s="143"/>
      <c r="AN149" s="131"/>
      <c r="AO149" s="818"/>
      <c r="AP149" s="819"/>
      <c r="AQ149" s="164"/>
      <c r="AR149" s="89"/>
      <c r="AS149" s="78"/>
      <c r="AT149" s="309" t="str">
        <f t="shared" si="24"/>
        <v/>
      </c>
      <c r="AU149" s="313" t="str">
        <f t="shared" si="25"/>
        <v/>
      </c>
      <c r="AV149" s="317" t="str">
        <f t="shared" si="26"/>
        <v/>
      </c>
      <c r="AW149" s="321" t="str">
        <f t="shared" si="27"/>
        <v/>
      </c>
      <c r="AX149" s="321" t="str">
        <f t="shared" si="28"/>
        <v/>
      </c>
      <c r="AY149" s="325" t="str">
        <f t="shared" si="43"/>
        <v/>
      </c>
      <c r="AZ149" s="327" t="str">
        <f t="shared" si="30"/>
        <v/>
      </c>
      <c r="BA149" s="329" t="str">
        <f t="shared" si="31"/>
        <v/>
      </c>
      <c r="BB149" s="329" t="str">
        <f t="shared" si="32"/>
        <v/>
      </c>
      <c r="BC149" s="329" t="str">
        <f t="shared" si="44"/>
        <v/>
      </c>
      <c r="BD149" s="329" t="str">
        <f t="shared" si="39"/>
        <v/>
      </c>
      <c r="BE149" s="332"/>
      <c r="BF149" s="333"/>
      <c r="BG149" s="327" t="str">
        <f t="shared" si="34"/>
        <v/>
      </c>
      <c r="BH149" s="327" t="str">
        <f t="shared" si="40"/>
        <v/>
      </c>
      <c r="BI149" s="327" t="str">
        <f t="shared" si="35"/>
        <v/>
      </c>
      <c r="BJ149" s="333"/>
      <c r="BK149" s="333"/>
      <c r="BL149" s="333"/>
      <c r="BM149" s="333"/>
      <c r="BN149" s="327" t="str">
        <f t="shared" si="45"/>
        <v/>
      </c>
      <c r="BO149" s="327" t="str">
        <f t="shared" si="41"/>
        <v/>
      </c>
      <c r="BP149" s="327" t="str">
        <f t="shared" si="46"/>
        <v/>
      </c>
      <c r="BQ149" s="327" t="str">
        <f t="shared" si="47"/>
        <v/>
      </c>
      <c r="BR149" s="327" t="str">
        <f>IF(F149="","",IF(AND(AI149="－",OR(分岐管理シート!AK149&lt;1,分岐管理シート!AK149&gt;12)),"error",IF(AND(AI149="○",分岐管理シート!AK149&lt;1),"error","")))</f>
        <v/>
      </c>
      <c r="BS149" s="327" t="str">
        <f>IF(F149="","",IF(VLOOKUP(AJ149,―!$AD$2:$AE$14,2,FALSE)&lt;=VLOOKUP(AK149,―!$AD$2:$AE$14,2,FALSE),"","error"))</f>
        <v/>
      </c>
      <c r="BT149" s="333"/>
      <c r="BU149" s="333"/>
      <c r="BV149" s="333"/>
      <c r="BW149" s="327" t="str">
        <f t="shared" si="48"/>
        <v/>
      </c>
      <c r="BX149" s="327" t="str">
        <f t="shared" si="42"/>
        <v/>
      </c>
      <c r="BY149" s="327" t="str">
        <f t="shared" si="49"/>
        <v/>
      </c>
      <c r="BZ149" s="333"/>
      <c r="CA149" s="348" t="str">
        <f>分岐管理シート!BB149</f>
        <v/>
      </c>
      <c r="CB149" s="350" t="str">
        <f t="shared" si="50"/>
        <v/>
      </c>
    </row>
    <row r="150" spans="1:80" x14ac:dyDescent="0.15">
      <c r="A150" s="202"/>
      <c r="B150" s="203"/>
      <c r="C150" s="196">
        <v>69</v>
      </c>
      <c r="D150" s="126"/>
      <c r="E150" s="126"/>
      <c r="F150" s="126"/>
      <c r="G150" s="128"/>
      <c r="H150" s="128"/>
      <c r="I150" s="123"/>
      <c r="J150" s="123"/>
      <c r="K150" s="123"/>
      <c r="L150" s="123"/>
      <c r="M150" s="131"/>
      <c r="N150" s="199">
        <f t="shared" si="37"/>
        <v>0</v>
      </c>
      <c r="O150" s="200">
        <f t="shared" si="38"/>
        <v>0</v>
      </c>
      <c r="P150" s="138"/>
      <c r="Q150" s="186"/>
      <c r="R150" s="186"/>
      <c r="S150" s="186"/>
      <c r="T150" s="186"/>
      <c r="U150" s="186"/>
      <c r="V150" s="186"/>
      <c r="W150" s="186"/>
      <c r="X150" s="186"/>
      <c r="Y150" s="186"/>
      <c r="Z150" s="186"/>
      <c r="AA150" s="186"/>
      <c r="AB150" s="186"/>
      <c r="AC150" s="186"/>
      <c r="AD150" s="186"/>
      <c r="AE150" s="135"/>
      <c r="AF150" s="131"/>
      <c r="AG150" s="123"/>
      <c r="AH150" s="123"/>
      <c r="AI150" s="128"/>
      <c r="AJ150" s="128"/>
      <c r="AK150" s="128"/>
      <c r="AL150" s="143"/>
      <c r="AM150" s="143"/>
      <c r="AN150" s="131"/>
      <c r="AO150" s="818"/>
      <c r="AP150" s="819"/>
      <c r="AQ150" s="164"/>
      <c r="AR150" s="89"/>
      <c r="AS150" s="78"/>
      <c r="AT150" s="309" t="str">
        <f t="shared" si="24"/>
        <v/>
      </c>
      <c r="AU150" s="313" t="str">
        <f t="shared" si="25"/>
        <v/>
      </c>
      <c r="AV150" s="317" t="str">
        <f t="shared" si="26"/>
        <v/>
      </c>
      <c r="AW150" s="321" t="str">
        <f t="shared" si="27"/>
        <v/>
      </c>
      <c r="AX150" s="321" t="str">
        <f t="shared" si="28"/>
        <v/>
      </c>
      <c r="AY150" s="325" t="str">
        <f t="shared" si="43"/>
        <v/>
      </c>
      <c r="AZ150" s="327" t="str">
        <f t="shared" si="30"/>
        <v/>
      </c>
      <c r="BA150" s="329" t="str">
        <f t="shared" si="31"/>
        <v/>
      </c>
      <c r="BB150" s="329" t="str">
        <f t="shared" si="32"/>
        <v/>
      </c>
      <c r="BC150" s="329" t="str">
        <f t="shared" si="44"/>
        <v/>
      </c>
      <c r="BD150" s="329" t="str">
        <f t="shared" si="39"/>
        <v/>
      </c>
      <c r="BE150" s="332"/>
      <c r="BF150" s="333"/>
      <c r="BG150" s="327" t="str">
        <f t="shared" si="34"/>
        <v/>
      </c>
      <c r="BH150" s="327" t="str">
        <f t="shared" si="40"/>
        <v/>
      </c>
      <c r="BI150" s="327" t="str">
        <f t="shared" si="35"/>
        <v/>
      </c>
      <c r="BJ150" s="333"/>
      <c r="BK150" s="333"/>
      <c r="BL150" s="333"/>
      <c r="BM150" s="333"/>
      <c r="BN150" s="327" t="str">
        <f t="shared" si="45"/>
        <v/>
      </c>
      <c r="BO150" s="327" t="str">
        <f t="shared" si="41"/>
        <v/>
      </c>
      <c r="BP150" s="327" t="str">
        <f t="shared" si="46"/>
        <v/>
      </c>
      <c r="BQ150" s="327" t="str">
        <f t="shared" si="47"/>
        <v/>
      </c>
      <c r="BR150" s="327" t="str">
        <f>IF(F150="","",IF(AND(AI150="－",OR(分岐管理シート!AK150&lt;1,分岐管理シート!AK150&gt;12)),"error",IF(AND(AI150="○",分岐管理シート!AK150&lt;1),"error","")))</f>
        <v/>
      </c>
      <c r="BS150" s="327" t="str">
        <f>IF(F150="","",IF(VLOOKUP(AJ150,―!$AD$2:$AE$14,2,FALSE)&lt;=VLOOKUP(AK150,―!$AD$2:$AE$14,2,FALSE),"","error"))</f>
        <v/>
      </c>
      <c r="BT150" s="333"/>
      <c r="BU150" s="333"/>
      <c r="BV150" s="333"/>
      <c r="BW150" s="327" t="str">
        <f t="shared" si="48"/>
        <v/>
      </c>
      <c r="BX150" s="327" t="str">
        <f t="shared" si="42"/>
        <v/>
      </c>
      <c r="BY150" s="327" t="str">
        <f t="shared" si="49"/>
        <v/>
      </c>
      <c r="BZ150" s="333"/>
      <c r="CA150" s="348" t="str">
        <f>分岐管理シート!BB150</f>
        <v/>
      </c>
      <c r="CB150" s="350" t="str">
        <f t="shared" si="50"/>
        <v/>
      </c>
    </row>
    <row r="151" spans="1:80" x14ac:dyDescent="0.15">
      <c r="A151" s="202"/>
      <c r="B151" s="203"/>
      <c r="C151" s="197">
        <v>70</v>
      </c>
      <c r="D151" s="126"/>
      <c r="E151" s="126"/>
      <c r="F151" s="126"/>
      <c r="G151" s="128"/>
      <c r="H151" s="128"/>
      <c r="I151" s="123"/>
      <c r="J151" s="123"/>
      <c r="K151" s="123"/>
      <c r="L151" s="123"/>
      <c r="M151" s="131"/>
      <c r="N151" s="199">
        <f t="shared" si="37"/>
        <v>0</v>
      </c>
      <c r="O151" s="200">
        <f t="shared" si="38"/>
        <v>0</v>
      </c>
      <c r="P151" s="138"/>
      <c r="Q151" s="186"/>
      <c r="R151" s="186"/>
      <c r="S151" s="186"/>
      <c r="T151" s="186"/>
      <c r="U151" s="186"/>
      <c r="V151" s="186"/>
      <c r="W151" s="186"/>
      <c r="X151" s="186"/>
      <c r="Y151" s="186"/>
      <c r="Z151" s="186"/>
      <c r="AA151" s="186"/>
      <c r="AB151" s="186"/>
      <c r="AC151" s="186"/>
      <c r="AD151" s="186"/>
      <c r="AE151" s="135"/>
      <c r="AF151" s="131"/>
      <c r="AG151" s="123"/>
      <c r="AH151" s="123"/>
      <c r="AI151" s="128"/>
      <c r="AJ151" s="128"/>
      <c r="AK151" s="128"/>
      <c r="AL151" s="143"/>
      <c r="AM151" s="143"/>
      <c r="AN151" s="131"/>
      <c r="AO151" s="818"/>
      <c r="AP151" s="819"/>
      <c r="AQ151" s="164"/>
      <c r="AR151" s="89"/>
      <c r="AS151" s="78"/>
      <c r="AT151" s="309" t="str">
        <f t="shared" ref="AT151:AT214" si="51">IF(F151="","",IF(D151="","error",""))</f>
        <v/>
      </c>
      <c r="AU151" s="313" t="str">
        <f t="shared" ref="AU151:AU214" si="52">IF(F151="","",IF(E151="","error",""))</f>
        <v/>
      </c>
      <c r="AV151" s="317" t="str">
        <f t="shared" ref="AV151:AV214" si="53">IF(F151="","",IF(G151="","error",""))</f>
        <v/>
      </c>
      <c r="AW151" s="321" t="str">
        <f t="shared" ref="AW151:AW214" si="54">IF(F151="","",IF(H151="","error",""))</f>
        <v/>
      </c>
      <c r="AX151" s="321" t="str">
        <f t="shared" ref="AX151:AX214" si="55">IF(F151="","",IF(I151="","error",""))</f>
        <v/>
      </c>
      <c r="AY151" s="325" t="str">
        <f t="shared" si="43"/>
        <v/>
      </c>
      <c r="AZ151" s="327" t="str">
        <f t="shared" ref="AZ151:AZ214" si="56">IF(F151="","",IF(K151="","error",""))</f>
        <v/>
      </c>
      <c r="BA151" s="329" t="str">
        <f t="shared" ref="BA151:BA214" si="57">IF(F151="","",IF(L151="","error",""))</f>
        <v/>
      </c>
      <c r="BB151" s="329" t="str">
        <f t="shared" ref="BB151:BB214" si="58">IF(L151="⑨推奨事業メニュー例よりも更に効果があると判断する地方単独事業",IF(M151="","error",""),"")</f>
        <v/>
      </c>
      <c r="BC151" s="329" t="str">
        <f t="shared" si="44"/>
        <v/>
      </c>
      <c r="BD151" s="329" t="str">
        <f t="shared" si="39"/>
        <v/>
      </c>
      <c r="BE151" s="332"/>
      <c r="BF151" s="333"/>
      <c r="BG151" s="327" t="str">
        <f t="shared" ref="BG151:BG214" si="59">IF(F151="","",IF(O151&gt;0,"","error"))</f>
        <v/>
      </c>
      <c r="BH151" s="327" t="str">
        <f t="shared" ref="BH151:BH214" si="60">IF(F151="","",IF(O151=INT(O151),"","error"))</f>
        <v/>
      </c>
      <c r="BI151" s="327" t="str">
        <f t="shared" ref="BI151:BI214" si="61">IF(F151="","",IF(N151&gt;0,"","error"))</f>
        <v/>
      </c>
      <c r="BJ151" s="333"/>
      <c r="BK151" s="333"/>
      <c r="BL151" s="333"/>
      <c r="BM151" s="333"/>
      <c r="BN151" s="327" t="str">
        <f t="shared" si="45"/>
        <v/>
      </c>
      <c r="BO151" s="327" t="str">
        <f t="shared" si="41"/>
        <v/>
      </c>
      <c r="BP151" s="327" t="str">
        <f t="shared" si="46"/>
        <v/>
      </c>
      <c r="BQ151" s="327" t="str">
        <f t="shared" si="47"/>
        <v/>
      </c>
      <c r="BR151" s="327" t="str">
        <f>IF(F151="","",IF(AND(AI151="－",OR(分岐管理シート!AK151&lt;1,分岐管理シート!AK151&gt;12)),"error",IF(AND(AI151="○",分岐管理シート!AK151&lt;1),"error","")))</f>
        <v/>
      </c>
      <c r="BS151" s="327" t="str">
        <f>IF(F151="","",IF(VLOOKUP(AJ151,―!$AD$2:$AE$14,2,FALSE)&lt;=VLOOKUP(AK151,―!$AD$2:$AE$14,2,FALSE),"","error"))</f>
        <v/>
      </c>
      <c r="BT151" s="333"/>
      <c r="BU151" s="333"/>
      <c r="BV151" s="333"/>
      <c r="BW151" s="327" t="str">
        <f t="shared" si="48"/>
        <v/>
      </c>
      <c r="BX151" s="327" t="str">
        <f t="shared" si="42"/>
        <v/>
      </c>
      <c r="BY151" s="327" t="str">
        <f t="shared" si="49"/>
        <v/>
      </c>
      <c r="BZ151" s="333"/>
      <c r="CA151" s="348" t="str">
        <f>分岐管理シート!BB151</f>
        <v/>
      </c>
      <c r="CB151" s="350" t="str">
        <f t="shared" si="50"/>
        <v/>
      </c>
    </row>
    <row r="152" spans="1:80" x14ac:dyDescent="0.15">
      <c r="A152" s="202"/>
      <c r="B152" s="203"/>
      <c r="C152" s="197">
        <v>71</v>
      </c>
      <c r="D152" s="126"/>
      <c r="E152" s="126"/>
      <c r="F152" s="126"/>
      <c r="G152" s="128"/>
      <c r="H152" s="128"/>
      <c r="I152" s="123"/>
      <c r="J152" s="123"/>
      <c r="K152" s="123"/>
      <c r="L152" s="123"/>
      <c r="M152" s="131"/>
      <c r="N152" s="199">
        <f t="shared" ref="N152:N215" si="62">O152+AE152</f>
        <v>0</v>
      </c>
      <c r="O152" s="200">
        <f t="shared" ref="O152:O215" si="63">P152+Q152+R152+AB152+AC152+AD152</f>
        <v>0</v>
      </c>
      <c r="P152" s="138"/>
      <c r="Q152" s="186"/>
      <c r="R152" s="186"/>
      <c r="S152" s="186"/>
      <c r="T152" s="186"/>
      <c r="U152" s="186"/>
      <c r="V152" s="186"/>
      <c r="W152" s="186"/>
      <c r="X152" s="186"/>
      <c r="Y152" s="186"/>
      <c r="Z152" s="186"/>
      <c r="AA152" s="186"/>
      <c r="AB152" s="186"/>
      <c r="AC152" s="186"/>
      <c r="AD152" s="186"/>
      <c r="AE152" s="135"/>
      <c r="AF152" s="131"/>
      <c r="AG152" s="123"/>
      <c r="AH152" s="123"/>
      <c r="AI152" s="128"/>
      <c r="AJ152" s="128"/>
      <c r="AK152" s="128"/>
      <c r="AL152" s="143"/>
      <c r="AM152" s="143"/>
      <c r="AN152" s="131"/>
      <c r="AO152" s="818"/>
      <c r="AP152" s="819"/>
      <c r="AQ152" s="164"/>
      <c r="AR152" s="89"/>
      <c r="AS152" s="78"/>
      <c r="AT152" s="309" t="str">
        <f t="shared" si="51"/>
        <v/>
      </c>
      <c r="AU152" s="313" t="str">
        <f t="shared" si="52"/>
        <v/>
      </c>
      <c r="AV152" s="317" t="str">
        <f t="shared" si="53"/>
        <v/>
      </c>
      <c r="AW152" s="321" t="str">
        <f t="shared" si="54"/>
        <v/>
      </c>
      <c r="AX152" s="321" t="str">
        <f t="shared" si="55"/>
        <v/>
      </c>
      <c r="AY152" s="325" t="str">
        <f t="shared" si="43"/>
        <v/>
      </c>
      <c r="AZ152" s="327" t="str">
        <f t="shared" si="56"/>
        <v/>
      </c>
      <c r="BA152" s="329" t="str">
        <f t="shared" si="57"/>
        <v/>
      </c>
      <c r="BB152" s="329" t="str">
        <f t="shared" si="58"/>
        <v/>
      </c>
      <c r="BC152" s="329" t="str">
        <f t="shared" si="44"/>
        <v/>
      </c>
      <c r="BD152" s="329" t="str">
        <f t="shared" si="39"/>
        <v/>
      </c>
      <c r="BE152" s="332"/>
      <c r="BF152" s="333"/>
      <c r="BG152" s="327" t="str">
        <f t="shared" si="59"/>
        <v/>
      </c>
      <c r="BH152" s="327" t="str">
        <f t="shared" si="60"/>
        <v/>
      </c>
      <c r="BI152" s="327" t="str">
        <f t="shared" si="61"/>
        <v/>
      </c>
      <c r="BJ152" s="333"/>
      <c r="BK152" s="333"/>
      <c r="BL152" s="333"/>
      <c r="BM152" s="333"/>
      <c r="BN152" s="327" t="str">
        <f t="shared" si="45"/>
        <v/>
      </c>
      <c r="BO152" s="327" t="str">
        <f t="shared" si="41"/>
        <v/>
      </c>
      <c r="BP152" s="327" t="str">
        <f t="shared" si="46"/>
        <v/>
      </c>
      <c r="BQ152" s="327" t="str">
        <f t="shared" si="47"/>
        <v/>
      </c>
      <c r="BR152" s="327" t="str">
        <f>IF(F152="","",IF(AND(AI152="－",OR(分岐管理シート!AK152&lt;1,分岐管理シート!AK152&gt;12)),"error",IF(AND(AI152="○",分岐管理シート!AK152&lt;1),"error","")))</f>
        <v/>
      </c>
      <c r="BS152" s="327" t="str">
        <f>IF(F152="","",IF(VLOOKUP(AJ152,―!$AD$2:$AE$14,2,FALSE)&lt;=VLOOKUP(AK152,―!$AD$2:$AE$14,2,FALSE),"","error"))</f>
        <v/>
      </c>
      <c r="BT152" s="333"/>
      <c r="BU152" s="333"/>
      <c r="BV152" s="333"/>
      <c r="BW152" s="327" t="str">
        <f t="shared" si="48"/>
        <v/>
      </c>
      <c r="BX152" s="327" t="str">
        <f t="shared" si="42"/>
        <v/>
      </c>
      <c r="BY152" s="327" t="str">
        <f t="shared" si="49"/>
        <v/>
      </c>
      <c r="BZ152" s="333"/>
      <c r="CA152" s="348" t="str">
        <f>分岐管理シート!BB152</f>
        <v/>
      </c>
      <c r="CB152" s="350" t="str">
        <f t="shared" si="50"/>
        <v/>
      </c>
    </row>
    <row r="153" spans="1:80" x14ac:dyDescent="0.15">
      <c r="A153" s="202"/>
      <c r="B153" s="203"/>
      <c r="C153" s="196">
        <v>72</v>
      </c>
      <c r="D153" s="126"/>
      <c r="E153" s="126"/>
      <c r="F153" s="126"/>
      <c r="G153" s="128"/>
      <c r="H153" s="128"/>
      <c r="I153" s="123"/>
      <c r="J153" s="123"/>
      <c r="K153" s="123"/>
      <c r="L153" s="123"/>
      <c r="M153" s="131"/>
      <c r="N153" s="199">
        <f t="shared" si="62"/>
        <v>0</v>
      </c>
      <c r="O153" s="200">
        <f t="shared" si="63"/>
        <v>0</v>
      </c>
      <c r="P153" s="138"/>
      <c r="Q153" s="186"/>
      <c r="R153" s="186"/>
      <c r="S153" s="186"/>
      <c r="T153" s="186"/>
      <c r="U153" s="186"/>
      <c r="V153" s="186"/>
      <c r="W153" s="186"/>
      <c r="X153" s="186"/>
      <c r="Y153" s="186"/>
      <c r="Z153" s="186"/>
      <c r="AA153" s="186"/>
      <c r="AB153" s="186"/>
      <c r="AC153" s="186"/>
      <c r="AD153" s="186"/>
      <c r="AE153" s="135"/>
      <c r="AF153" s="131"/>
      <c r="AG153" s="123"/>
      <c r="AH153" s="123"/>
      <c r="AI153" s="128"/>
      <c r="AJ153" s="128"/>
      <c r="AK153" s="128"/>
      <c r="AL153" s="143"/>
      <c r="AM153" s="143"/>
      <c r="AN153" s="131"/>
      <c r="AO153" s="818"/>
      <c r="AP153" s="819"/>
      <c r="AQ153" s="164"/>
      <c r="AR153" s="89"/>
      <c r="AS153" s="78"/>
      <c r="AT153" s="309" t="str">
        <f t="shared" si="51"/>
        <v/>
      </c>
      <c r="AU153" s="313" t="str">
        <f t="shared" si="52"/>
        <v/>
      </c>
      <c r="AV153" s="317" t="str">
        <f t="shared" si="53"/>
        <v/>
      </c>
      <c r="AW153" s="321" t="str">
        <f t="shared" si="54"/>
        <v/>
      </c>
      <c r="AX153" s="321" t="str">
        <f t="shared" si="55"/>
        <v/>
      </c>
      <c r="AY153" s="325" t="str">
        <f t="shared" si="43"/>
        <v/>
      </c>
      <c r="AZ153" s="327" t="str">
        <f t="shared" si="56"/>
        <v/>
      </c>
      <c r="BA153" s="329" t="str">
        <f t="shared" si="57"/>
        <v/>
      </c>
      <c r="BB153" s="329" t="str">
        <f t="shared" si="58"/>
        <v/>
      </c>
      <c r="BC153" s="329" t="str">
        <f t="shared" si="44"/>
        <v/>
      </c>
      <c r="BD153" s="329" t="str">
        <f t="shared" si="39"/>
        <v/>
      </c>
      <c r="BE153" s="332"/>
      <c r="BF153" s="333"/>
      <c r="BG153" s="327" t="str">
        <f t="shared" si="59"/>
        <v/>
      </c>
      <c r="BH153" s="327" t="str">
        <f t="shared" si="60"/>
        <v/>
      </c>
      <c r="BI153" s="327" t="str">
        <f t="shared" si="61"/>
        <v/>
      </c>
      <c r="BJ153" s="333"/>
      <c r="BK153" s="333"/>
      <c r="BL153" s="333"/>
      <c r="BM153" s="333"/>
      <c r="BN153" s="327" t="str">
        <f t="shared" si="45"/>
        <v/>
      </c>
      <c r="BO153" s="327" t="str">
        <f t="shared" si="41"/>
        <v/>
      </c>
      <c r="BP153" s="327" t="str">
        <f t="shared" si="46"/>
        <v/>
      </c>
      <c r="BQ153" s="327" t="str">
        <f t="shared" si="47"/>
        <v/>
      </c>
      <c r="BR153" s="327" t="str">
        <f>IF(F153="","",IF(AND(AI153="－",OR(分岐管理シート!AK153&lt;1,分岐管理シート!AK153&gt;12)),"error",IF(AND(AI153="○",分岐管理シート!AK153&lt;1),"error","")))</f>
        <v/>
      </c>
      <c r="BS153" s="327" t="str">
        <f>IF(F153="","",IF(VLOOKUP(AJ153,―!$AD$2:$AE$14,2,FALSE)&lt;=VLOOKUP(AK153,―!$AD$2:$AE$14,2,FALSE),"","error"))</f>
        <v/>
      </c>
      <c r="BT153" s="333"/>
      <c r="BU153" s="333"/>
      <c r="BV153" s="333"/>
      <c r="BW153" s="327" t="str">
        <f t="shared" si="48"/>
        <v/>
      </c>
      <c r="BX153" s="327" t="str">
        <f t="shared" si="42"/>
        <v/>
      </c>
      <c r="BY153" s="327" t="str">
        <f t="shared" si="49"/>
        <v/>
      </c>
      <c r="BZ153" s="333"/>
      <c r="CA153" s="348" t="str">
        <f>分岐管理シート!BB153</f>
        <v/>
      </c>
      <c r="CB153" s="350" t="str">
        <f t="shared" si="50"/>
        <v/>
      </c>
    </row>
    <row r="154" spans="1:80" x14ac:dyDescent="0.15">
      <c r="A154" s="202"/>
      <c r="B154" s="203"/>
      <c r="C154" s="197">
        <v>73</v>
      </c>
      <c r="D154" s="126"/>
      <c r="E154" s="126"/>
      <c r="F154" s="126"/>
      <c r="G154" s="128"/>
      <c r="H154" s="128"/>
      <c r="I154" s="123"/>
      <c r="J154" s="123"/>
      <c r="K154" s="123"/>
      <c r="L154" s="123"/>
      <c r="M154" s="131"/>
      <c r="N154" s="199">
        <f t="shared" si="62"/>
        <v>0</v>
      </c>
      <c r="O154" s="200">
        <f t="shared" si="63"/>
        <v>0</v>
      </c>
      <c r="P154" s="138"/>
      <c r="Q154" s="186"/>
      <c r="R154" s="186"/>
      <c r="S154" s="186"/>
      <c r="T154" s="186"/>
      <c r="U154" s="186"/>
      <c r="V154" s="186"/>
      <c r="W154" s="186"/>
      <c r="X154" s="186"/>
      <c r="Y154" s="186"/>
      <c r="Z154" s="186"/>
      <c r="AA154" s="186"/>
      <c r="AB154" s="186"/>
      <c r="AC154" s="186"/>
      <c r="AD154" s="186"/>
      <c r="AE154" s="135"/>
      <c r="AF154" s="131"/>
      <c r="AG154" s="123"/>
      <c r="AH154" s="123"/>
      <c r="AI154" s="128"/>
      <c r="AJ154" s="128"/>
      <c r="AK154" s="128"/>
      <c r="AL154" s="143"/>
      <c r="AM154" s="143"/>
      <c r="AN154" s="131"/>
      <c r="AO154" s="818"/>
      <c r="AP154" s="819"/>
      <c r="AQ154" s="164"/>
      <c r="AR154" s="89"/>
      <c r="AS154" s="78"/>
      <c r="AT154" s="309" t="str">
        <f t="shared" si="51"/>
        <v/>
      </c>
      <c r="AU154" s="313" t="str">
        <f t="shared" si="52"/>
        <v/>
      </c>
      <c r="AV154" s="317" t="str">
        <f t="shared" si="53"/>
        <v/>
      </c>
      <c r="AW154" s="321" t="str">
        <f t="shared" si="54"/>
        <v/>
      </c>
      <c r="AX154" s="321" t="str">
        <f t="shared" si="55"/>
        <v/>
      </c>
      <c r="AY154" s="325" t="str">
        <f t="shared" si="43"/>
        <v/>
      </c>
      <c r="AZ154" s="327" t="str">
        <f t="shared" si="56"/>
        <v/>
      </c>
      <c r="BA154" s="329" t="str">
        <f t="shared" si="57"/>
        <v/>
      </c>
      <c r="BB154" s="329" t="str">
        <f t="shared" si="58"/>
        <v/>
      </c>
      <c r="BC154" s="329" t="str">
        <f t="shared" si="44"/>
        <v/>
      </c>
      <c r="BD154" s="329" t="str">
        <f t="shared" si="39"/>
        <v/>
      </c>
      <c r="BE154" s="332"/>
      <c r="BF154" s="333"/>
      <c r="BG154" s="327" t="str">
        <f t="shared" si="59"/>
        <v/>
      </c>
      <c r="BH154" s="327" t="str">
        <f t="shared" si="60"/>
        <v/>
      </c>
      <c r="BI154" s="327" t="str">
        <f t="shared" si="61"/>
        <v/>
      </c>
      <c r="BJ154" s="333"/>
      <c r="BK154" s="333"/>
      <c r="BL154" s="333"/>
      <c r="BM154" s="333"/>
      <c r="BN154" s="327" t="str">
        <f t="shared" si="45"/>
        <v/>
      </c>
      <c r="BO154" s="327" t="str">
        <f t="shared" si="41"/>
        <v/>
      </c>
      <c r="BP154" s="327" t="str">
        <f t="shared" si="46"/>
        <v/>
      </c>
      <c r="BQ154" s="327" t="str">
        <f t="shared" si="47"/>
        <v/>
      </c>
      <c r="BR154" s="327" t="str">
        <f>IF(F154="","",IF(AND(AI154="－",OR(分岐管理シート!AK154&lt;1,分岐管理シート!AK154&gt;12)),"error",IF(AND(AI154="○",分岐管理シート!AK154&lt;1),"error","")))</f>
        <v/>
      </c>
      <c r="BS154" s="327" t="str">
        <f>IF(F154="","",IF(VLOOKUP(AJ154,―!$AD$2:$AE$14,2,FALSE)&lt;=VLOOKUP(AK154,―!$AD$2:$AE$14,2,FALSE),"","error"))</f>
        <v/>
      </c>
      <c r="BT154" s="333"/>
      <c r="BU154" s="333"/>
      <c r="BV154" s="333"/>
      <c r="BW154" s="327" t="str">
        <f t="shared" si="48"/>
        <v/>
      </c>
      <c r="BX154" s="327" t="str">
        <f t="shared" si="42"/>
        <v/>
      </c>
      <c r="BY154" s="327" t="str">
        <f t="shared" si="49"/>
        <v/>
      </c>
      <c r="BZ154" s="333"/>
      <c r="CA154" s="348" t="str">
        <f>分岐管理シート!BB154</f>
        <v/>
      </c>
      <c r="CB154" s="350" t="str">
        <f t="shared" si="50"/>
        <v/>
      </c>
    </row>
    <row r="155" spans="1:80" x14ac:dyDescent="0.15">
      <c r="A155" s="202"/>
      <c r="B155" s="203"/>
      <c r="C155" s="197">
        <v>74</v>
      </c>
      <c r="D155" s="126"/>
      <c r="E155" s="126"/>
      <c r="F155" s="126"/>
      <c r="G155" s="128"/>
      <c r="H155" s="128"/>
      <c r="I155" s="123"/>
      <c r="J155" s="123"/>
      <c r="K155" s="123"/>
      <c r="L155" s="123"/>
      <c r="M155" s="131"/>
      <c r="N155" s="199">
        <f t="shared" si="62"/>
        <v>0</v>
      </c>
      <c r="O155" s="200">
        <f t="shared" si="63"/>
        <v>0</v>
      </c>
      <c r="P155" s="138"/>
      <c r="Q155" s="186"/>
      <c r="R155" s="186"/>
      <c r="S155" s="186"/>
      <c r="T155" s="186"/>
      <c r="U155" s="186"/>
      <c r="V155" s="186"/>
      <c r="W155" s="186"/>
      <c r="X155" s="186"/>
      <c r="Y155" s="186"/>
      <c r="Z155" s="186"/>
      <c r="AA155" s="186"/>
      <c r="AB155" s="186"/>
      <c r="AC155" s="186"/>
      <c r="AD155" s="186"/>
      <c r="AE155" s="135"/>
      <c r="AF155" s="131"/>
      <c r="AG155" s="123"/>
      <c r="AH155" s="123"/>
      <c r="AI155" s="128"/>
      <c r="AJ155" s="128"/>
      <c r="AK155" s="128"/>
      <c r="AL155" s="143"/>
      <c r="AM155" s="143"/>
      <c r="AN155" s="131"/>
      <c r="AO155" s="818"/>
      <c r="AP155" s="819"/>
      <c r="AQ155" s="164"/>
      <c r="AR155" s="89"/>
      <c r="AS155" s="78"/>
      <c r="AT155" s="309" t="str">
        <f t="shared" si="51"/>
        <v/>
      </c>
      <c r="AU155" s="313" t="str">
        <f t="shared" si="52"/>
        <v/>
      </c>
      <c r="AV155" s="317" t="str">
        <f t="shared" si="53"/>
        <v/>
      </c>
      <c r="AW155" s="321" t="str">
        <f t="shared" si="54"/>
        <v/>
      </c>
      <c r="AX155" s="321" t="str">
        <f t="shared" si="55"/>
        <v/>
      </c>
      <c r="AY155" s="325" t="str">
        <f t="shared" si="43"/>
        <v/>
      </c>
      <c r="AZ155" s="327" t="str">
        <f t="shared" si="56"/>
        <v/>
      </c>
      <c r="BA155" s="329" t="str">
        <f t="shared" si="57"/>
        <v/>
      </c>
      <c r="BB155" s="329" t="str">
        <f t="shared" si="58"/>
        <v/>
      </c>
      <c r="BC155" s="329" t="str">
        <f t="shared" si="44"/>
        <v/>
      </c>
      <c r="BD155" s="329" t="str">
        <f t="shared" ref="BD155:BD218" si="64">IF(F155="","",IF(P155&gt;0,"","error"))</f>
        <v/>
      </c>
      <c r="BE155" s="332"/>
      <c r="BF155" s="333"/>
      <c r="BG155" s="327" t="str">
        <f t="shared" si="59"/>
        <v/>
      </c>
      <c r="BH155" s="327" t="str">
        <f t="shared" si="60"/>
        <v/>
      </c>
      <c r="BI155" s="327" t="str">
        <f t="shared" si="61"/>
        <v/>
      </c>
      <c r="BJ155" s="333"/>
      <c r="BK155" s="333"/>
      <c r="BL155" s="333"/>
      <c r="BM155" s="333"/>
      <c r="BN155" s="327" t="str">
        <f t="shared" si="45"/>
        <v/>
      </c>
      <c r="BO155" s="327" t="str">
        <f t="shared" ref="BO155:BO218" si="65">IF(F155="","",IF(OR(AG155="",AH155="",AI155=""),"error",""))</f>
        <v/>
      </c>
      <c r="BP155" s="327" t="str">
        <f t="shared" si="46"/>
        <v/>
      </c>
      <c r="BQ155" s="327" t="str">
        <f t="shared" si="47"/>
        <v/>
      </c>
      <c r="BR155" s="327" t="str">
        <f>IF(F155="","",IF(AND(AI155="－",OR(分岐管理シート!AK155&lt;1,分岐管理シート!AK155&gt;12)),"error",IF(AND(AI155="○",分岐管理シート!AK155&lt;1),"error","")))</f>
        <v/>
      </c>
      <c r="BS155" s="327" t="str">
        <f>IF(F155="","",IF(VLOOKUP(AJ155,―!$AD$2:$AE$14,2,FALSE)&lt;=VLOOKUP(AK155,―!$AD$2:$AE$14,2,FALSE),"","error"))</f>
        <v/>
      </c>
      <c r="BT155" s="333"/>
      <c r="BU155" s="333"/>
      <c r="BV155" s="333"/>
      <c r="BW155" s="327" t="str">
        <f t="shared" si="48"/>
        <v/>
      </c>
      <c r="BX155" s="327" t="str">
        <f t="shared" ref="BX155:BX218" si="66">IF(F155="","",IF(OR(AL155="",AM155=""),"error",""))</f>
        <v/>
      </c>
      <c r="BY155" s="327" t="str">
        <f t="shared" si="49"/>
        <v/>
      </c>
      <c r="BZ155" s="333"/>
      <c r="CA155" s="348" t="str">
        <f>分岐管理シート!BB155</f>
        <v/>
      </c>
      <c r="CB155" s="350" t="str">
        <f t="shared" si="50"/>
        <v/>
      </c>
    </row>
    <row r="156" spans="1:80" x14ac:dyDescent="0.15">
      <c r="A156" s="202"/>
      <c r="B156" s="203"/>
      <c r="C156" s="196">
        <v>75</v>
      </c>
      <c r="D156" s="126"/>
      <c r="E156" s="126"/>
      <c r="F156" s="126"/>
      <c r="G156" s="128"/>
      <c r="H156" s="128"/>
      <c r="I156" s="123"/>
      <c r="J156" s="123"/>
      <c r="K156" s="123"/>
      <c r="L156" s="123"/>
      <c r="M156" s="131"/>
      <c r="N156" s="199">
        <f t="shared" si="62"/>
        <v>0</v>
      </c>
      <c r="O156" s="200">
        <f t="shared" si="63"/>
        <v>0</v>
      </c>
      <c r="P156" s="138"/>
      <c r="Q156" s="186"/>
      <c r="R156" s="186"/>
      <c r="S156" s="186"/>
      <c r="T156" s="186"/>
      <c r="U156" s="186"/>
      <c r="V156" s="186"/>
      <c r="W156" s="186"/>
      <c r="X156" s="186"/>
      <c r="Y156" s="186"/>
      <c r="Z156" s="186"/>
      <c r="AA156" s="186"/>
      <c r="AB156" s="186"/>
      <c r="AC156" s="186"/>
      <c r="AD156" s="186"/>
      <c r="AE156" s="135"/>
      <c r="AF156" s="131"/>
      <c r="AG156" s="123"/>
      <c r="AH156" s="123"/>
      <c r="AI156" s="128"/>
      <c r="AJ156" s="128"/>
      <c r="AK156" s="128"/>
      <c r="AL156" s="143"/>
      <c r="AM156" s="143"/>
      <c r="AN156" s="131"/>
      <c r="AO156" s="818"/>
      <c r="AP156" s="819"/>
      <c r="AQ156" s="164"/>
      <c r="AR156" s="89"/>
      <c r="AS156" s="78"/>
      <c r="AT156" s="309" t="str">
        <f t="shared" si="51"/>
        <v/>
      </c>
      <c r="AU156" s="313" t="str">
        <f t="shared" si="52"/>
        <v/>
      </c>
      <c r="AV156" s="317" t="str">
        <f t="shared" si="53"/>
        <v/>
      </c>
      <c r="AW156" s="321" t="str">
        <f t="shared" si="54"/>
        <v/>
      </c>
      <c r="AX156" s="321" t="str">
        <f t="shared" si="55"/>
        <v/>
      </c>
      <c r="AY156" s="325" t="str">
        <f t="shared" ref="AY156:AY219" si="67">IF(F156="","",IF(J156="","error",""))</f>
        <v/>
      </c>
      <c r="AZ156" s="327" t="str">
        <f t="shared" si="56"/>
        <v/>
      </c>
      <c r="BA156" s="329" t="str">
        <f t="shared" si="57"/>
        <v/>
      </c>
      <c r="BB156" s="329" t="str">
        <f t="shared" si="58"/>
        <v/>
      </c>
      <c r="BC156" s="329" t="str">
        <f t="shared" ref="BC156:BC219" si="68">IF(L156&lt;&gt;"⑨推奨事業メニュー例よりも更に効果があると判断する地方単独事業",IF(M156&lt;&gt;"","error",""),"")</f>
        <v/>
      </c>
      <c r="BD156" s="329" t="str">
        <f t="shared" si="64"/>
        <v/>
      </c>
      <c r="BE156" s="332"/>
      <c r="BF156" s="333"/>
      <c r="BG156" s="327" t="str">
        <f t="shared" si="59"/>
        <v/>
      </c>
      <c r="BH156" s="327" t="str">
        <f t="shared" si="60"/>
        <v/>
      </c>
      <c r="BI156" s="327" t="str">
        <f t="shared" si="61"/>
        <v/>
      </c>
      <c r="BJ156" s="333"/>
      <c r="BK156" s="333"/>
      <c r="BL156" s="333"/>
      <c r="BM156" s="333"/>
      <c r="BN156" s="327" t="str">
        <f t="shared" ref="BN156:BN219" si="69">IF(F156="","",IF(AF156="","error",""))</f>
        <v/>
      </c>
      <c r="BO156" s="327" t="str">
        <f t="shared" si="65"/>
        <v/>
      </c>
      <c r="BP156" s="327" t="str">
        <f t="shared" ref="BP156:BP219" si="70">IF(F156="","",IF(AJ156&lt;&gt;"","","error"))</f>
        <v/>
      </c>
      <c r="BQ156" s="327" t="str">
        <f t="shared" ref="BQ156:BQ219" si="71">IF(F156="","",IF(AK156&lt;&gt;"","","error"))</f>
        <v/>
      </c>
      <c r="BR156" s="327" t="str">
        <f>IF(F156="","",IF(AND(AI156="－",OR(分岐管理シート!AK156&lt;1,分岐管理シート!AK156&gt;12)),"error",IF(AND(AI156="○",分岐管理シート!AK156&lt;1),"error","")))</f>
        <v/>
      </c>
      <c r="BS156" s="327" t="str">
        <f>IF(F156="","",IF(VLOOKUP(AJ156,―!$AD$2:$AE$14,2,FALSE)&lt;=VLOOKUP(AK156,―!$AD$2:$AE$14,2,FALSE),"","error"))</f>
        <v/>
      </c>
      <c r="BT156" s="333"/>
      <c r="BU156" s="333"/>
      <c r="BV156" s="333"/>
      <c r="BW156" s="327" t="str">
        <f t="shared" ref="BW156:BW219" si="72">IF(F156="","",IF(AN156="","error",""))</f>
        <v/>
      </c>
      <c r="BX156" s="327" t="str">
        <f t="shared" si="66"/>
        <v/>
      </c>
      <c r="BY156" s="327" t="str">
        <f t="shared" ref="BY156:BY219" si="73">IF(F156="","",IF(AQ156&lt;&gt;"","","error"))</f>
        <v/>
      </c>
      <c r="BZ156" s="333"/>
      <c r="CA156" s="348" t="str">
        <f>分岐管理シート!BB156</f>
        <v/>
      </c>
      <c r="CB156" s="350" t="str">
        <f t="shared" ref="CB156:CB219" si="74">IF(AND(F156="",OR(D156&lt;&gt;"",E156&lt;&gt;"",G156&lt;&gt;"",H156&lt;&gt;"",I156&lt;&gt;"",J156&lt;&gt;"",K156&lt;&gt;"",L156&lt;&gt;"",M156&lt;&gt;"",P156&lt;&gt;"",AE156&lt;&gt;"",AF156&lt;&gt;"",AG156&lt;&gt;"",AH156&lt;&gt;"",AI156&lt;&gt;"",AJ156&lt;&gt;"",AK156&lt;&gt;"",AL156&lt;&gt;"",AM156&lt;&gt;"",AN156&lt;&gt;"",AO156&lt;&gt;"",AP156&lt;&gt;"",AQ156&lt;&gt;"")),"error","")</f>
        <v/>
      </c>
    </row>
    <row r="157" spans="1:80" x14ac:dyDescent="0.15">
      <c r="A157" s="202"/>
      <c r="B157" s="203"/>
      <c r="C157" s="197">
        <v>76</v>
      </c>
      <c r="D157" s="126"/>
      <c r="E157" s="126"/>
      <c r="F157" s="126"/>
      <c r="G157" s="128"/>
      <c r="H157" s="128"/>
      <c r="I157" s="123"/>
      <c r="J157" s="123"/>
      <c r="K157" s="123"/>
      <c r="L157" s="123"/>
      <c r="M157" s="131"/>
      <c r="N157" s="199">
        <f t="shared" si="62"/>
        <v>0</v>
      </c>
      <c r="O157" s="200">
        <f t="shared" si="63"/>
        <v>0</v>
      </c>
      <c r="P157" s="138"/>
      <c r="Q157" s="186"/>
      <c r="R157" s="186"/>
      <c r="S157" s="186"/>
      <c r="T157" s="186"/>
      <c r="U157" s="186"/>
      <c r="V157" s="186"/>
      <c r="W157" s="186"/>
      <c r="X157" s="186"/>
      <c r="Y157" s="186"/>
      <c r="Z157" s="186"/>
      <c r="AA157" s="186"/>
      <c r="AB157" s="186"/>
      <c r="AC157" s="186"/>
      <c r="AD157" s="186"/>
      <c r="AE157" s="135"/>
      <c r="AF157" s="131"/>
      <c r="AG157" s="123"/>
      <c r="AH157" s="123"/>
      <c r="AI157" s="128"/>
      <c r="AJ157" s="128"/>
      <c r="AK157" s="128"/>
      <c r="AL157" s="143"/>
      <c r="AM157" s="143"/>
      <c r="AN157" s="131"/>
      <c r="AO157" s="818"/>
      <c r="AP157" s="819"/>
      <c r="AQ157" s="164"/>
      <c r="AR157" s="89"/>
      <c r="AS157" s="78"/>
      <c r="AT157" s="309" t="str">
        <f t="shared" si="51"/>
        <v/>
      </c>
      <c r="AU157" s="313" t="str">
        <f t="shared" si="52"/>
        <v/>
      </c>
      <c r="AV157" s="317" t="str">
        <f t="shared" si="53"/>
        <v/>
      </c>
      <c r="AW157" s="321" t="str">
        <f t="shared" si="54"/>
        <v/>
      </c>
      <c r="AX157" s="321" t="str">
        <f t="shared" si="55"/>
        <v/>
      </c>
      <c r="AY157" s="325" t="str">
        <f t="shared" si="67"/>
        <v/>
      </c>
      <c r="AZ157" s="327" t="str">
        <f t="shared" si="56"/>
        <v/>
      </c>
      <c r="BA157" s="329" t="str">
        <f t="shared" si="57"/>
        <v/>
      </c>
      <c r="BB157" s="329" t="str">
        <f t="shared" si="58"/>
        <v/>
      </c>
      <c r="BC157" s="329" t="str">
        <f t="shared" si="68"/>
        <v/>
      </c>
      <c r="BD157" s="329" t="str">
        <f t="shared" si="64"/>
        <v/>
      </c>
      <c r="BE157" s="332"/>
      <c r="BF157" s="333"/>
      <c r="BG157" s="327" t="str">
        <f t="shared" si="59"/>
        <v/>
      </c>
      <c r="BH157" s="327" t="str">
        <f t="shared" si="60"/>
        <v/>
      </c>
      <c r="BI157" s="327" t="str">
        <f t="shared" si="61"/>
        <v/>
      </c>
      <c r="BJ157" s="333"/>
      <c r="BK157" s="333"/>
      <c r="BL157" s="333"/>
      <c r="BM157" s="333"/>
      <c r="BN157" s="327" t="str">
        <f t="shared" si="69"/>
        <v/>
      </c>
      <c r="BO157" s="327" t="str">
        <f t="shared" si="65"/>
        <v/>
      </c>
      <c r="BP157" s="327" t="str">
        <f t="shared" si="70"/>
        <v/>
      </c>
      <c r="BQ157" s="327" t="str">
        <f t="shared" si="71"/>
        <v/>
      </c>
      <c r="BR157" s="327" t="str">
        <f>IF(F157="","",IF(AND(AI157="－",OR(分岐管理シート!AK157&lt;1,分岐管理シート!AK157&gt;12)),"error",IF(AND(AI157="○",分岐管理シート!AK157&lt;1),"error","")))</f>
        <v/>
      </c>
      <c r="BS157" s="327" t="str">
        <f>IF(F157="","",IF(VLOOKUP(AJ157,―!$AD$2:$AE$14,2,FALSE)&lt;=VLOOKUP(AK157,―!$AD$2:$AE$14,2,FALSE),"","error"))</f>
        <v/>
      </c>
      <c r="BT157" s="333"/>
      <c r="BU157" s="333"/>
      <c r="BV157" s="333"/>
      <c r="BW157" s="327" t="str">
        <f t="shared" si="72"/>
        <v/>
      </c>
      <c r="BX157" s="327" t="str">
        <f t="shared" si="66"/>
        <v/>
      </c>
      <c r="BY157" s="327" t="str">
        <f t="shared" si="73"/>
        <v/>
      </c>
      <c r="BZ157" s="333"/>
      <c r="CA157" s="348" t="str">
        <f>分岐管理シート!BB157</f>
        <v/>
      </c>
      <c r="CB157" s="350" t="str">
        <f t="shared" si="74"/>
        <v/>
      </c>
    </row>
    <row r="158" spans="1:80" x14ac:dyDescent="0.15">
      <c r="A158" s="202"/>
      <c r="B158" s="203"/>
      <c r="C158" s="197">
        <v>77</v>
      </c>
      <c r="D158" s="126"/>
      <c r="E158" s="126"/>
      <c r="F158" s="126"/>
      <c r="G158" s="128"/>
      <c r="H158" s="128"/>
      <c r="I158" s="123"/>
      <c r="J158" s="123"/>
      <c r="K158" s="123"/>
      <c r="L158" s="123"/>
      <c r="M158" s="131"/>
      <c r="N158" s="199">
        <f t="shared" si="62"/>
        <v>0</v>
      </c>
      <c r="O158" s="200">
        <f t="shared" si="63"/>
        <v>0</v>
      </c>
      <c r="P158" s="138"/>
      <c r="Q158" s="186"/>
      <c r="R158" s="186"/>
      <c r="S158" s="186"/>
      <c r="T158" s="186"/>
      <c r="U158" s="186"/>
      <c r="V158" s="186"/>
      <c r="W158" s="186"/>
      <c r="X158" s="186"/>
      <c r="Y158" s="186"/>
      <c r="Z158" s="186"/>
      <c r="AA158" s="186"/>
      <c r="AB158" s="186"/>
      <c r="AC158" s="186"/>
      <c r="AD158" s="186"/>
      <c r="AE158" s="135"/>
      <c r="AF158" s="131"/>
      <c r="AG158" s="123"/>
      <c r="AH158" s="123"/>
      <c r="AI158" s="128"/>
      <c r="AJ158" s="128"/>
      <c r="AK158" s="128"/>
      <c r="AL158" s="143"/>
      <c r="AM158" s="143"/>
      <c r="AN158" s="131"/>
      <c r="AO158" s="818"/>
      <c r="AP158" s="819"/>
      <c r="AQ158" s="164"/>
      <c r="AR158" s="89"/>
      <c r="AS158" s="78"/>
      <c r="AT158" s="309" t="str">
        <f t="shared" si="51"/>
        <v/>
      </c>
      <c r="AU158" s="313" t="str">
        <f t="shared" si="52"/>
        <v/>
      </c>
      <c r="AV158" s="317" t="str">
        <f t="shared" si="53"/>
        <v/>
      </c>
      <c r="AW158" s="321" t="str">
        <f t="shared" si="54"/>
        <v/>
      </c>
      <c r="AX158" s="321" t="str">
        <f t="shared" si="55"/>
        <v/>
      </c>
      <c r="AY158" s="325" t="str">
        <f t="shared" si="67"/>
        <v/>
      </c>
      <c r="AZ158" s="327" t="str">
        <f t="shared" si="56"/>
        <v/>
      </c>
      <c r="BA158" s="329" t="str">
        <f t="shared" si="57"/>
        <v/>
      </c>
      <c r="BB158" s="329" t="str">
        <f t="shared" si="58"/>
        <v/>
      </c>
      <c r="BC158" s="329" t="str">
        <f t="shared" si="68"/>
        <v/>
      </c>
      <c r="BD158" s="329" t="str">
        <f t="shared" si="64"/>
        <v/>
      </c>
      <c r="BE158" s="332"/>
      <c r="BF158" s="333"/>
      <c r="BG158" s="327" t="str">
        <f t="shared" si="59"/>
        <v/>
      </c>
      <c r="BH158" s="327" t="str">
        <f t="shared" si="60"/>
        <v/>
      </c>
      <c r="BI158" s="327" t="str">
        <f t="shared" si="61"/>
        <v/>
      </c>
      <c r="BJ158" s="333"/>
      <c r="BK158" s="333"/>
      <c r="BL158" s="333"/>
      <c r="BM158" s="333"/>
      <c r="BN158" s="327" t="str">
        <f t="shared" si="69"/>
        <v/>
      </c>
      <c r="BO158" s="327" t="str">
        <f t="shared" si="65"/>
        <v/>
      </c>
      <c r="BP158" s="327" t="str">
        <f t="shared" si="70"/>
        <v/>
      </c>
      <c r="BQ158" s="327" t="str">
        <f t="shared" si="71"/>
        <v/>
      </c>
      <c r="BR158" s="327" t="str">
        <f>IF(F158="","",IF(AND(AI158="－",OR(分岐管理シート!AK158&lt;1,分岐管理シート!AK158&gt;12)),"error",IF(AND(AI158="○",分岐管理シート!AK158&lt;1),"error","")))</f>
        <v/>
      </c>
      <c r="BS158" s="327" t="str">
        <f>IF(F158="","",IF(VLOOKUP(AJ158,―!$AD$2:$AE$14,2,FALSE)&lt;=VLOOKUP(AK158,―!$AD$2:$AE$14,2,FALSE),"","error"))</f>
        <v/>
      </c>
      <c r="BT158" s="333"/>
      <c r="BU158" s="333"/>
      <c r="BV158" s="333"/>
      <c r="BW158" s="327" t="str">
        <f t="shared" si="72"/>
        <v/>
      </c>
      <c r="BX158" s="327" t="str">
        <f t="shared" si="66"/>
        <v/>
      </c>
      <c r="BY158" s="327" t="str">
        <f t="shared" si="73"/>
        <v/>
      </c>
      <c r="BZ158" s="333"/>
      <c r="CA158" s="348" t="str">
        <f>分岐管理シート!BB158</f>
        <v/>
      </c>
      <c r="CB158" s="350" t="str">
        <f t="shared" si="74"/>
        <v/>
      </c>
    </row>
    <row r="159" spans="1:80" x14ac:dyDescent="0.15">
      <c r="A159" s="202"/>
      <c r="B159" s="203"/>
      <c r="C159" s="196">
        <v>78</v>
      </c>
      <c r="D159" s="126"/>
      <c r="E159" s="126"/>
      <c r="F159" s="126"/>
      <c r="G159" s="128"/>
      <c r="H159" s="128"/>
      <c r="I159" s="123"/>
      <c r="J159" s="123"/>
      <c r="K159" s="123"/>
      <c r="L159" s="123"/>
      <c r="M159" s="131"/>
      <c r="N159" s="199">
        <f t="shared" si="62"/>
        <v>0</v>
      </c>
      <c r="O159" s="200">
        <f t="shared" si="63"/>
        <v>0</v>
      </c>
      <c r="P159" s="138"/>
      <c r="Q159" s="186"/>
      <c r="R159" s="186"/>
      <c r="S159" s="186"/>
      <c r="T159" s="186"/>
      <c r="U159" s="186"/>
      <c r="V159" s="186"/>
      <c r="W159" s="186"/>
      <c r="X159" s="186"/>
      <c r="Y159" s="186"/>
      <c r="Z159" s="186"/>
      <c r="AA159" s="186"/>
      <c r="AB159" s="186"/>
      <c r="AC159" s="186"/>
      <c r="AD159" s="186"/>
      <c r="AE159" s="135"/>
      <c r="AF159" s="131"/>
      <c r="AG159" s="123"/>
      <c r="AH159" s="123"/>
      <c r="AI159" s="128"/>
      <c r="AJ159" s="128"/>
      <c r="AK159" s="128"/>
      <c r="AL159" s="143"/>
      <c r="AM159" s="143"/>
      <c r="AN159" s="131"/>
      <c r="AO159" s="818"/>
      <c r="AP159" s="819"/>
      <c r="AQ159" s="164"/>
      <c r="AR159" s="89"/>
      <c r="AS159" s="78"/>
      <c r="AT159" s="309" t="str">
        <f t="shared" si="51"/>
        <v/>
      </c>
      <c r="AU159" s="313" t="str">
        <f t="shared" si="52"/>
        <v/>
      </c>
      <c r="AV159" s="317" t="str">
        <f t="shared" si="53"/>
        <v/>
      </c>
      <c r="AW159" s="321" t="str">
        <f t="shared" si="54"/>
        <v/>
      </c>
      <c r="AX159" s="321" t="str">
        <f t="shared" si="55"/>
        <v/>
      </c>
      <c r="AY159" s="325" t="str">
        <f t="shared" si="67"/>
        <v/>
      </c>
      <c r="AZ159" s="327" t="str">
        <f t="shared" si="56"/>
        <v/>
      </c>
      <c r="BA159" s="329" t="str">
        <f t="shared" si="57"/>
        <v/>
      </c>
      <c r="BB159" s="329" t="str">
        <f t="shared" si="58"/>
        <v/>
      </c>
      <c r="BC159" s="329" t="str">
        <f t="shared" si="68"/>
        <v/>
      </c>
      <c r="BD159" s="329" t="str">
        <f t="shared" si="64"/>
        <v/>
      </c>
      <c r="BE159" s="332"/>
      <c r="BF159" s="333"/>
      <c r="BG159" s="327" t="str">
        <f t="shared" si="59"/>
        <v/>
      </c>
      <c r="BH159" s="327" t="str">
        <f t="shared" si="60"/>
        <v/>
      </c>
      <c r="BI159" s="327" t="str">
        <f t="shared" si="61"/>
        <v/>
      </c>
      <c r="BJ159" s="333"/>
      <c r="BK159" s="333"/>
      <c r="BL159" s="333"/>
      <c r="BM159" s="333"/>
      <c r="BN159" s="327" t="str">
        <f t="shared" si="69"/>
        <v/>
      </c>
      <c r="BO159" s="327" t="str">
        <f t="shared" si="65"/>
        <v/>
      </c>
      <c r="BP159" s="327" t="str">
        <f t="shared" si="70"/>
        <v/>
      </c>
      <c r="BQ159" s="327" t="str">
        <f t="shared" si="71"/>
        <v/>
      </c>
      <c r="BR159" s="327" t="str">
        <f>IF(F159="","",IF(AND(AI159="－",OR(分岐管理シート!AK159&lt;1,分岐管理シート!AK159&gt;12)),"error",IF(AND(AI159="○",分岐管理シート!AK159&lt;1),"error","")))</f>
        <v/>
      </c>
      <c r="BS159" s="327" t="str">
        <f>IF(F159="","",IF(VLOOKUP(AJ159,―!$AD$2:$AE$14,2,FALSE)&lt;=VLOOKUP(AK159,―!$AD$2:$AE$14,2,FALSE),"","error"))</f>
        <v/>
      </c>
      <c r="BT159" s="333"/>
      <c r="BU159" s="333"/>
      <c r="BV159" s="333"/>
      <c r="BW159" s="327" t="str">
        <f t="shared" si="72"/>
        <v/>
      </c>
      <c r="BX159" s="327" t="str">
        <f t="shared" si="66"/>
        <v/>
      </c>
      <c r="BY159" s="327" t="str">
        <f t="shared" si="73"/>
        <v/>
      </c>
      <c r="BZ159" s="333"/>
      <c r="CA159" s="348" t="str">
        <f>分岐管理シート!BB159</f>
        <v/>
      </c>
      <c r="CB159" s="350" t="str">
        <f t="shared" si="74"/>
        <v/>
      </c>
    </row>
    <row r="160" spans="1:80" x14ac:dyDescent="0.15">
      <c r="A160" s="202"/>
      <c r="B160" s="203"/>
      <c r="C160" s="197">
        <v>79</v>
      </c>
      <c r="D160" s="126"/>
      <c r="E160" s="126"/>
      <c r="F160" s="126"/>
      <c r="G160" s="128"/>
      <c r="H160" s="128"/>
      <c r="I160" s="123"/>
      <c r="J160" s="123"/>
      <c r="K160" s="123"/>
      <c r="L160" s="123"/>
      <c r="M160" s="131"/>
      <c r="N160" s="199">
        <f t="shared" si="62"/>
        <v>0</v>
      </c>
      <c r="O160" s="200">
        <f t="shared" si="63"/>
        <v>0</v>
      </c>
      <c r="P160" s="138"/>
      <c r="Q160" s="186"/>
      <c r="R160" s="186"/>
      <c r="S160" s="186"/>
      <c r="T160" s="186"/>
      <c r="U160" s="186"/>
      <c r="V160" s="186"/>
      <c r="W160" s="186"/>
      <c r="X160" s="186"/>
      <c r="Y160" s="186"/>
      <c r="Z160" s="186"/>
      <c r="AA160" s="186"/>
      <c r="AB160" s="186"/>
      <c r="AC160" s="186"/>
      <c r="AD160" s="186"/>
      <c r="AE160" s="135"/>
      <c r="AF160" s="131"/>
      <c r="AG160" s="123"/>
      <c r="AH160" s="123"/>
      <c r="AI160" s="128"/>
      <c r="AJ160" s="128"/>
      <c r="AK160" s="128"/>
      <c r="AL160" s="143"/>
      <c r="AM160" s="143"/>
      <c r="AN160" s="131"/>
      <c r="AO160" s="818"/>
      <c r="AP160" s="819"/>
      <c r="AQ160" s="164"/>
      <c r="AR160" s="89"/>
      <c r="AS160" s="78"/>
      <c r="AT160" s="309" t="str">
        <f t="shared" si="51"/>
        <v/>
      </c>
      <c r="AU160" s="313" t="str">
        <f t="shared" si="52"/>
        <v/>
      </c>
      <c r="AV160" s="317" t="str">
        <f t="shared" si="53"/>
        <v/>
      </c>
      <c r="AW160" s="321" t="str">
        <f t="shared" si="54"/>
        <v/>
      </c>
      <c r="AX160" s="321" t="str">
        <f t="shared" si="55"/>
        <v/>
      </c>
      <c r="AY160" s="325" t="str">
        <f t="shared" si="67"/>
        <v/>
      </c>
      <c r="AZ160" s="327" t="str">
        <f t="shared" si="56"/>
        <v/>
      </c>
      <c r="BA160" s="329" t="str">
        <f t="shared" si="57"/>
        <v/>
      </c>
      <c r="BB160" s="329" t="str">
        <f t="shared" si="58"/>
        <v/>
      </c>
      <c r="BC160" s="329" t="str">
        <f t="shared" si="68"/>
        <v/>
      </c>
      <c r="BD160" s="329" t="str">
        <f t="shared" si="64"/>
        <v/>
      </c>
      <c r="BE160" s="332"/>
      <c r="BF160" s="333"/>
      <c r="BG160" s="327" t="str">
        <f t="shared" si="59"/>
        <v/>
      </c>
      <c r="BH160" s="327" t="str">
        <f t="shared" si="60"/>
        <v/>
      </c>
      <c r="BI160" s="327" t="str">
        <f t="shared" si="61"/>
        <v/>
      </c>
      <c r="BJ160" s="333"/>
      <c r="BK160" s="333"/>
      <c r="BL160" s="333"/>
      <c r="BM160" s="333"/>
      <c r="BN160" s="327" t="str">
        <f t="shared" si="69"/>
        <v/>
      </c>
      <c r="BO160" s="327" t="str">
        <f t="shared" si="65"/>
        <v/>
      </c>
      <c r="BP160" s="327" t="str">
        <f t="shared" si="70"/>
        <v/>
      </c>
      <c r="BQ160" s="327" t="str">
        <f t="shared" si="71"/>
        <v/>
      </c>
      <c r="BR160" s="327" t="str">
        <f>IF(F160="","",IF(AND(AI160="－",OR(分岐管理シート!AK160&lt;1,分岐管理シート!AK160&gt;12)),"error",IF(AND(AI160="○",分岐管理シート!AK160&lt;1),"error","")))</f>
        <v/>
      </c>
      <c r="BS160" s="327" t="str">
        <f>IF(F160="","",IF(VLOOKUP(AJ160,―!$AD$2:$AE$14,2,FALSE)&lt;=VLOOKUP(AK160,―!$AD$2:$AE$14,2,FALSE),"","error"))</f>
        <v/>
      </c>
      <c r="BT160" s="333"/>
      <c r="BU160" s="333"/>
      <c r="BV160" s="333"/>
      <c r="BW160" s="327" t="str">
        <f t="shared" si="72"/>
        <v/>
      </c>
      <c r="BX160" s="327" t="str">
        <f t="shared" si="66"/>
        <v/>
      </c>
      <c r="BY160" s="327" t="str">
        <f t="shared" si="73"/>
        <v/>
      </c>
      <c r="BZ160" s="333"/>
      <c r="CA160" s="348" t="str">
        <f>分岐管理シート!BB160</f>
        <v/>
      </c>
      <c r="CB160" s="350" t="str">
        <f t="shared" si="74"/>
        <v/>
      </c>
    </row>
    <row r="161" spans="1:80" x14ac:dyDescent="0.15">
      <c r="A161" s="202"/>
      <c r="B161" s="203"/>
      <c r="C161" s="197">
        <v>80</v>
      </c>
      <c r="D161" s="126"/>
      <c r="E161" s="126"/>
      <c r="F161" s="126"/>
      <c r="G161" s="128"/>
      <c r="H161" s="128"/>
      <c r="I161" s="123"/>
      <c r="J161" s="123"/>
      <c r="K161" s="123"/>
      <c r="L161" s="123"/>
      <c r="M161" s="131"/>
      <c r="N161" s="199">
        <f t="shared" si="62"/>
        <v>0</v>
      </c>
      <c r="O161" s="200">
        <f t="shared" si="63"/>
        <v>0</v>
      </c>
      <c r="P161" s="138"/>
      <c r="Q161" s="186"/>
      <c r="R161" s="186"/>
      <c r="S161" s="186"/>
      <c r="T161" s="186"/>
      <c r="U161" s="186"/>
      <c r="V161" s="186"/>
      <c r="W161" s="186"/>
      <c r="X161" s="186"/>
      <c r="Y161" s="186"/>
      <c r="Z161" s="186"/>
      <c r="AA161" s="186"/>
      <c r="AB161" s="186"/>
      <c r="AC161" s="186"/>
      <c r="AD161" s="186"/>
      <c r="AE161" s="135"/>
      <c r="AF161" s="131"/>
      <c r="AG161" s="123"/>
      <c r="AH161" s="123"/>
      <c r="AI161" s="128"/>
      <c r="AJ161" s="128"/>
      <c r="AK161" s="128"/>
      <c r="AL161" s="143"/>
      <c r="AM161" s="143"/>
      <c r="AN161" s="131"/>
      <c r="AO161" s="818"/>
      <c r="AP161" s="819"/>
      <c r="AQ161" s="164"/>
      <c r="AR161" s="89"/>
      <c r="AS161" s="78"/>
      <c r="AT161" s="309" t="str">
        <f t="shared" si="51"/>
        <v/>
      </c>
      <c r="AU161" s="313" t="str">
        <f t="shared" si="52"/>
        <v/>
      </c>
      <c r="AV161" s="317" t="str">
        <f t="shared" si="53"/>
        <v/>
      </c>
      <c r="AW161" s="321" t="str">
        <f t="shared" si="54"/>
        <v/>
      </c>
      <c r="AX161" s="321" t="str">
        <f t="shared" si="55"/>
        <v/>
      </c>
      <c r="AY161" s="325" t="str">
        <f t="shared" si="67"/>
        <v/>
      </c>
      <c r="AZ161" s="327" t="str">
        <f t="shared" si="56"/>
        <v/>
      </c>
      <c r="BA161" s="329" t="str">
        <f t="shared" si="57"/>
        <v/>
      </c>
      <c r="BB161" s="329" t="str">
        <f t="shared" si="58"/>
        <v/>
      </c>
      <c r="BC161" s="329" t="str">
        <f t="shared" si="68"/>
        <v/>
      </c>
      <c r="BD161" s="329" t="str">
        <f t="shared" si="64"/>
        <v/>
      </c>
      <c r="BE161" s="332"/>
      <c r="BF161" s="333"/>
      <c r="BG161" s="327" t="str">
        <f t="shared" si="59"/>
        <v/>
      </c>
      <c r="BH161" s="327" t="str">
        <f t="shared" si="60"/>
        <v/>
      </c>
      <c r="BI161" s="327" t="str">
        <f t="shared" si="61"/>
        <v/>
      </c>
      <c r="BJ161" s="333"/>
      <c r="BK161" s="333"/>
      <c r="BL161" s="333"/>
      <c r="BM161" s="333"/>
      <c r="BN161" s="327" t="str">
        <f t="shared" si="69"/>
        <v/>
      </c>
      <c r="BO161" s="327" t="str">
        <f t="shared" si="65"/>
        <v/>
      </c>
      <c r="BP161" s="327" t="str">
        <f t="shared" si="70"/>
        <v/>
      </c>
      <c r="BQ161" s="327" t="str">
        <f t="shared" si="71"/>
        <v/>
      </c>
      <c r="BR161" s="327" t="str">
        <f>IF(F161="","",IF(AND(AI161="－",OR(分岐管理シート!AK161&lt;1,分岐管理シート!AK161&gt;12)),"error",IF(AND(AI161="○",分岐管理シート!AK161&lt;1),"error","")))</f>
        <v/>
      </c>
      <c r="BS161" s="327" t="str">
        <f>IF(F161="","",IF(VLOOKUP(AJ161,―!$AD$2:$AE$14,2,FALSE)&lt;=VLOOKUP(AK161,―!$AD$2:$AE$14,2,FALSE),"","error"))</f>
        <v/>
      </c>
      <c r="BT161" s="333"/>
      <c r="BU161" s="333"/>
      <c r="BV161" s="333"/>
      <c r="BW161" s="327" t="str">
        <f t="shared" si="72"/>
        <v/>
      </c>
      <c r="BX161" s="327" t="str">
        <f t="shared" si="66"/>
        <v/>
      </c>
      <c r="BY161" s="327" t="str">
        <f t="shared" si="73"/>
        <v/>
      </c>
      <c r="BZ161" s="333"/>
      <c r="CA161" s="348" t="str">
        <f>分岐管理シート!BB161</f>
        <v/>
      </c>
      <c r="CB161" s="350" t="str">
        <f t="shared" si="74"/>
        <v/>
      </c>
    </row>
    <row r="162" spans="1:80" x14ac:dyDescent="0.15">
      <c r="A162" s="202"/>
      <c r="B162" s="203"/>
      <c r="C162" s="196">
        <v>81</v>
      </c>
      <c r="D162" s="126"/>
      <c r="E162" s="126"/>
      <c r="F162" s="126"/>
      <c r="G162" s="128"/>
      <c r="H162" s="128"/>
      <c r="I162" s="123"/>
      <c r="J162" s="123"/>
      <c r="K162" s="123"/>
      <c r="L162" s="123"/>
      <c r="M162" s="131"/>
      <c r="N162" s="199">
        <f t="shared" si="62"/>
        <v>0</v>
      </c>
      <c r="O162" s="200">
        <f t="shared" si="63"/>
        <v>0</v>
      </c>
      <c r="P162" s="138"/>
      <c r="Q162" s="186"/>
      <c r="R162" s="186"/>
      <c r="S162" s="186"/>
      <c r="T162" s="186"/>
      <c r="U162" s="186"/>
      <c r="V162" s="186"/>
      <c r="W162" s="186"/>
      <c r="X162" s="186"/>
      <c r="Y162" s="186"/>
      <c r="Z162" s="186"/>
      <c r="AA162" s="186"/>
      <c r="AB162" s="186"/>
      <c r="AC162" s="186"/>
      <c r="AD162" s="186"/>
      <c r="AE162" s="135"/>
      <c r="AF162" s="131"/>
      <c r="AG162" s="123"/>
      <c r="AH162" s="123"/>
      <c r="AI162" s="128"/>
      <c r="AJ162" s="128"/>
      <c r="AK162" s="128"/>
      <c r="AL162" s="143"/>
      <c r="AM162" s="143"/>
      <c r="AN162" s="131"/>
      <c r="AO162" s="818"/>
      <c r="AP162" s="819"/>
      <c r="AQ162" s="164"/>
      <c r="AR162" s="89"/>
      <c r="AS162" s="78"/>
      <c r="AT162" s="309" t="str">
        <f t="shared" si="51"/>
        <v/>
      </c>
      <c r="AU162" s="313" t="str">
        <f t="shared" si="52"/>
        <v/>
      </c>
      <c r="AV162" s="317" t="str">
        <f t="shared" si="53"/>
        <v/>
      </c>
      <c r="AW162" s="321" t="str">
        <f t="shared" si="54"/>
        <v/>
      </c>
      <c r="AX162" s="321" t="str">
        <f t="shared" si="55"/>
        <v/>
      </c>
      <c r="AY162" s="325" t="str">
        <f t="shared" si="67"/>
        <v/>
      </c>
      <c r="AZ162" s="327" t="str">
        <f t="shared" si="56"/>
        <v/>
      </c>
      <c r="BA162" s="329" t="str">
        <f t="shared" si="57"/>
        <v/>
      </c>
      <c r="BB162" s="329" t="str">
        <f t="shared" si="58"/>
        <v/>
      </c>
      <c r="BC162" s="329" t="str">
        <f t="shared" si="68"/>
        <v/>
      </c>
      <c r="BD162" s="329" t="str">
        <f t="shared" si="64"/>
        <v/>
      </c>
      <c r="BE162" s="332"/>
      <c r="BF162" s="333"/>
      <c r="BG162" s="327" t="str">
        <f t="shared" si="59"/>
        <v/>
      </c>
      <c r="BH162" s="327" t="str">
        <f t="shared" si="60"/>
        <v/>
      </c>
      <c r="BI162" s="327" t="str">
        <f t="shared" si="61"/>
        <v/>
      </c>
      <c r="BJ162" s="333"/>
      <c r="BK162" s="333"/>
      <c r="BL162" s="333"/>
      <c r="BM162" s="333"/>
      <c r="BN162" s="327" t="str">
        <f t="shared" si="69"/>
        <v/>
      </c>
      <c r="BO162" s="327" t="str">
        <f t="shared" si="65"/>
        <v/>
      </c>
      <c r="BP162" s="327" t="str">
        <f t="shared" si="70"/>
        <v/>
      </c>
      <c r="BQ162" s="327" t="str">
        <f t="shared" si="71"/>
        <v/>
      </c>
      <c r="BR162" s="327" t="str">
        <f>IF(F162="","",IF(AND(AI162="－",OR(分岐管理シート!AK162&lt;1,分岐管理シート!AK162&gt;12)),"error",IF(AND(AI162="○",分岐管理シート!AK162&lt;1),"error","")))</f>
        <v/>
      </c>
      <c r="BS162" s="327" t="str">
        <f>IF(F162="","",IF(VLOOKUP(AJ162,―!$AD$2:$AE$14,2,FALSE)&lt;=VLOOKUP(AK162,―!$AD$2:$AE$14,2,FALSE),"","error"))</f>
        <v/>
      </c>
      <c r="BT162" s="333"/>
      <c r="BU162" s="333"/>
      <c r="BV162" s="333"/>
      <c r="BW162" s="327" t="str">
        <f t="shared" si="72"/>
        <v/>
      </c>
      <c r="BX162" s="327" t="str">
        <f t="shared" si="66"/>
        <v/>
      </c>
      <c r="BY162" s="327" t="str">
        <f t="shared" si="73"/>
        <v/>
      </c>
      <c r="BZ162" s="333"/>
      <c r="CA162" s="348" t="str">
        <f>分岐管理シート!BB162</f>
        <v/>
      </c>
      <c r="CB162" s="350" t="str">
        <f t="shared" si="74"/>
        <v/>
      </c>
    </row>
    <row r="163" spans="1:80" x14ac:dyDescent="0.15">
      <c r="A163" s="202"/>
      <c r="B163" s="203"/>
      <c r="C163" s="197">
        <v>82</v>
      </c>
      <c r="D163" s="126"/>
      <c r="E163" s="126"/>
      <c r="F163" s="126"/>
      <c r="G163" s="128"/>
      <c r="H163" s="128"/>
      <c r="I163" s="123"/>
      <c r="J163" s="123"/>
      <c r="K163" s="123"/>
      <c r="L163" s="123"/>
      <c r="M163" s="131"/>
      <c r="N163" s="199">
        <f t="shared" si="62"/>
        <v>0</v>
      </c>
      <c r="O163" s="200">
        <f t="shared" si="63"/>
        <v>0</v>
      </c>
      <c r="P163" s="138"/>
      <c r="Q163" s="186"/>
      <c r="R163" s="186"/>
      <c r="S163" s="186"/>
      <c r="T163" s="186"/>
      <c r="U163" s="186"/>
      <c r="V163" s="186"/>
      <c r="W163" s="186"/>
      <c r="X163" s="186"/>
      <c r="Y163" s="186"/>
      <c r="Z163" s="186"/>
      <c r="AA163" s="186"/>
      <c r="AB163" s="186"/>
      <c r="AC163" s="186"/>
      <c r="AD163" s="186"/>
      <c r="AE163" s="135"/>
      <c r="AF163" s="131"/>
      <c r="AG163" s="123"/>
      <c r="AH163" s="123"/>
      <c r="AI163" s="128"/>
      <c r="AJ163" s="128"/>
      <c r="AK163" s="128"/>
      <c r="AL163" s="143"/>
      <c r="AM163" s="143"/>
      <c r="AN163" s="131"/>
      <c r="AO163" s="818"/>
      <c r="AP163" s="819"/>
      <c r="AQ163" s="164"/>
      <c r="AR163" s="89"/>
      <c r="AS163" s="78"/>
      <c r="AT163" s="309" t="str">
        <f t="shared" si="51"/>
        <v/>
      </c>
      <c r="AU163" s="313" t="str">
        <f t="shared" si="52"/>
        <v/>
      </c>
      <c r="AV163" s="317" t="str">
        <f t="shared" si="53"/>
        <v/>
      </c>
      <c r="AW163" s="321" t="str">
        <f t="shared" si="54"/>
        <v/>
      </c>
      <c r="AX163" s="321" t="str">
        <f t="shared" si="55"/>
        <v/>
      </c>
      <c r="AY163" s="325" t="str">
        <f t="shared" si="67"/>
        <v/>
      </c>
      <c r="AZ163" s="327" t="str">
        <f t="shared" si="56"/>
        <v/>
      </c>
      <c r="BA163" s="329" t="str">
        <f t="shared" si="57"/>
        <v/>
      </c>
      <c r="BB163" s="329" t="str">
        <f t="shared" si="58"/>
        <v/>
      </c>
      <c r="BC163" s="329" t="str">
        <f t="shared" si="68"/>
        <v/>
      </c>
      <c r="BD163" s="329" t="str">
        <f t="shared" si="64"/>
        <v/>
      </c>
      <c r="BE163" s="332"/>
      <c r="BF163" s="333"/>
      <c r="BG163" s="327" t="str">
        <f t="shared" si="59"/>
        <v/>
      </c>
      <c r="BH163" s="327" t="str">
        <f t="shared" si="60"/>
        <v/>
      </c>
      <c r="BI163" s="327" t="str">
        <f t="shared" si="61"/>
        <v/>
      </c>
      <c r="BJ163" s="333"/>
      <c r="BK163" s="333"/>
      <c r="BL163" s="333"/>
      <c r="BM163" s="333"/>
      <c r="BN163" s="327" t="str">
        <f t="shared" si="69"/>
        <v/>
      </c>
      <c r="BO163" s="327" t="str">
        <f t="shared" si="65"/>
        <v/>
      </c>
      <c r="BP163" s="327" t="str">
        <f t="shared" si="70"/>
        <v/>
      </c>
      <c r="BQ163" s="327" t="str">
        <f t="shared" si="71"/>
        <v/>
      </c>
      <c r="BR163" s="327" t="str">
        <f>IF(F163="","",IF(AND(AI163="－",OR(分岐管理シート!AK163&lt;1,分岐管理シート!AK163&gt;12)),"error",IF(AND(AI163="○",分岐管理シート!AK163&lt;1),"error","")))</f>
        <v/>
      </c>
      <c r="BS163" s="327" t="str">
        <f>IF(F163="","",IF(VLOOKUP(AJ163,―!$AD$2:$AE$14,2,FALSE)&lt;=VLOOKUP(AK163,―!$AD$2:$AE$14,2,FALSE),"","error"))</f>
        <v/>
      </c>
      <c r="BT163" s="333"/>
      <c r="BU163" s="333"/>
      <c r="BV163" s="333"/>
      <c r="BW163" s="327" t="str">
        <f t="shared" si="72"/>
        <v/>
      </c>
      <c r="BX163" s="327" t="str">
        <f t="shared" si="66"/>
        <v/>
      </c>
      <c r="BY163" s="327" t="str">
        <f t="shared" si="73"/>
        <v/>
      </c>
      <c r="BZ163" s="333"/>
      <c r="CA163" s="348" t="str">
        <f>分岐管理シート!BB163</f>
        <v/>
      </c>
      <c r="CB163" s="350" t="str">
        <f t="shared" si="74"/>
        <v/>
      </c>
    </row>
    <row r="164" spans="1:80" x14ac:dyDescent="0.15">
      <c r="A164" s="202"/>
      <c r="B164" s="203"/>
      <c r="C164" s="197">
        <v>83</v>
      </c>
      <c r="D164" s="126"/>
      <c r="E164" s="126"/>
      <c r="F164" s="126"/>
      <c r="G164" s="128"/>
      <c r="H164" s="128"/>
      <c r="I164" s="123"/>
      <c r="J164" s="123"/>
      <c r="K164" s="123"/>
      <c r="L164" s="123"/>
      <c r="M164" s="131"/>
      <c r="N164" s="199">
        <f t="shared" si="62"/>
        <v>0</v>
      </c>
      <c r="O164" s="200">
        <f t="shared" si="63"/>
        <v>0</v>
      </c>
      <c r="P164" s="138"/>
      <c r="Q164" s="186"/>
      <c r="R164" s="186"/>
      <c r="S164" s="186"/>
      <c r="T164" s="186"/>
      <c r="U164" s="186"/>
      <c r="V164" s="186"/>
      <c r="W164" s="186"/>
      <c r="X164" s="186"/>
      <c r="Y164" s="186"/>
      <c r="Z164" s="186"/>
      <c r="AA164" s="186"/>
      <c r="AB164" s="186"/>
      <c r="AC164" s="186"/>
      <c r="AD164" s="186"/>
      <c r="AE164" s="135"/>
      <c r="AF164" s="131"/>
      <c r="AG164" s="123"/>
      <c r="AH164" s="123"/>
      <c r="AI164" s="128"/>
      <c r="AJ164" s="128"/>
      <c r="AK164" s="128"/>
      <c r="AL164" s="143"/>
      <c r="AM164" s="143"/>
      <c r="AN164" s="131"/>
      <c r="AO164" s="818"/>
      <c r="AP164" s="819"/>
      <c r="AQ164" s="164"/>
      <c r="AR164" s="89"/>
      <c r="AS164" s="78"/>
      <c r="AT164" s="309" t="str">
        <f t="shared" si="51"/>
        <v/>
      </c>
      <c r="AU164" s="313" t="str">
        <f t="shared" si="52"/>
        <v/>
      </c>
      <c r="AV164" s="317" t="str">
        <f t="shared" si="53"/>
        <v/>
      </c>
      <c r="AW164" s="321" t="str">
        <f t="shared" si="54"/>
        <v/>
      </c>
      <c r="AX164" s="321" t="str">
        <f t="shared" si="55"/>
        <v/>
      </c>
      <c r="AY164" s="325" t="str">
        <f t="shared" si="67"/>
        <v/>
      </c>
      <c r="AZ164" s="327" t="str">
        <f t="shared" si="56"/>
        <v/>
      </c>
      <c r="BA164" s="329" t="str">
        <f t="shared" si="57"/>
        <v/>
      </c>
      <c r="BB164" s="329" t="str">
        <f t="shared" si="58"/>
        <v/>
      </c>
      <c r="BC164" s="329" t="str">
        <f t="shared" si="68"/>
        <v/>
      </c>
      <c r="BD164" s="329" t="str">
        <f t="shared" si="64"/>
        <v/>
      </c>
      <c r="BE164" s="332"/>
      <c r="BF164" s="333"/>
      <c r="BG164" s="327" t="str">
        <f t="shared" si="59"/>
        <v/>
      </c>
      <c r="BH164" s="327" t="str">
        <f t="shared" si="60"/>
        <v/>
      </c>
      <c r="BI164" s="327" t="str">
        <f t="shared" si="61"/>
        <v/>
      </c>
      <c r="BJ164" s="333"/>
      <c r="BK164" s="333"/>
      <c r="BL164" s="333"/>
      <c r="BM164" s="333"/>
      <c r="BN164" s="327" t="str">
        <f t="shared" si="69"/>
        <v/>
      </c>
      <c r="BO164" s="327" t="str">
        <f t="shared" si="65"/>
        <v/>
      </c>
      <c r="BP164" s="327" t="str">
        <f t="shared" si="70"/>
        <v/>
      </c>
      <c r="BQ164" s="327" t="str">
        <f t="shared" si="71"/>
        <v/>
      </c>
      <c r="BR164" s="327" t="str">
        <f>IF(F164="","",IF(AND(AI164="－",OR(分岐管理シート!AK164&lt;1,分岐管理シート!AK164&gt;12)),"error",IF(AND(AI164="○",分岐管理シート!AK164&lt;1),"error","")))</f>
        <v/>
      </c>
      <c r="BS164" s="327" t="str">
        <f>IF(F164="","",IF(VLOOKUP(AJ164,―!$AD$2:$AE$14,2,FALSE)&lt;=VLOOKUP(AK164,―!$AD$2:$AE$14,2,FALSE),"","error"))</f>
        <v/>
      </c>
      <c r="BT164" s="333"/>
      <c r="BU164" s="333"/>
      <c r="BV164" s="333"/>
      <c r="BW164" s="327" t="str">
        <f t="shared" si="72"/>
        <v/>
      </c>
      <c r="BX164" s="327" t="str">
        <f t="shared" si="66"/>
        <v/>
      </c>
      <c r="BY164" s="327" t="str">
        <f t="shared" si="73"/>
        <v/>
      </c>
      <c r="BZ164" s="333"/>
      <c r="CA164" s="348" t="str">
        <f>分岐管理シート!BB164</f>
        <v/>
      </c>
      <c r="CB164" s="350" t="str">
        <f t="shared" si="74"/>
        <v/>
      </c>
    </row>
    <row r="165" spans="1:80" x14ac:dyDescent="0.15">
      <c r="A165" s="202"/>
      <c r="B165" s="203"/>
      <c r="C165" s="196">
        <v>84</v>
      </c>
      <c r="D165" s="126"/>
      <c r="E165" s="126"/>
      <c r="F165" s="126"/>
      <c r="G165" s="128"/>
      <c r="H165" s="128"/>
      <c r="I165" s="123"/>
      <c r="J165" s="123"/>
      <c r="K165" s="123"/>
      <c r="L165" s="123"/>
      <c r="M165" s="131"/>
      <c r="N165" s="199">
        <f t="shared" si="62"/>
        <v>0</v>
      </c>
      <c r="O165" s="200">
        <f t="shared" si="63"/>
        <v>0</v>
      </c>
      <c r="P165" s="138"/>
      <c r="Q165" s="186"/>
      <c r="R165" s="186"/>
      <c r="S165" s="186"/>
      <c r="T165" s="186"/>
      <c r="U165" s="186"/>
      <c r="V165" s="186"/>
      <c r="W165" s="186"/>
      <c r="X165" s="186"/>
      <c r="Y165" s="186"/>
      <c r="Z165" s="186"/>
      <c r="AA165" s="186"/>
      <c r="AB165" s="186"/>
      <c r="AC165" s="186"/>
      <c r="AD165" s="186"/>
      <c r="AE165" s="135"/>
      <c r="AF165" s="131"/>
      <c r="AG165" s="123"/>
      <c r="AH165" s="123"/>
      <c r="AI165" s="128"/>
      <c r="AJ165" s="128"/>
      <c r="AK165" s="128"/>
      <c r="AL165" s="143"/>
      <c r="AM165" s="143"/>
      <c r="AN165" s="131"/>
      <c r="AO165" s="818"/>
      <c r="AP165" s="819"/>
      <c r="AQ165" s="164"/>
      <c r="AR165" s="89"/>
      <c r="AS165" s="78"/>
      <c r="AT165" s="309" t="str">
        <f t="shared" si="51"/>
        <v/>
      </c>
      <c r="AU165" s="313" t="str">
        <f t="shared" si="52"/>
        <v/>
      </c>
      <c r="AV165" s="317" t="str">
        <f t="shared" si="53"/>
        <v/>
      </c>
      <c r="AW165" s="321" t="str">
        <f t="shared" si="54"/>
        <v/>
      </c>
      <c r="AX165" s="321" t="str">
        <f t="shared" si="55"/>
        <v/>
      </c>
      <c r="AY165" s="325" t="str">
        <f t="shared" si="67"/>
        <v/>
      </c>
      <c r="AZ165" s="327" t="str">
        <f t="shared" si="56"/>
        <v/>
      </c>
      <c r="BA165" s="329" t="str">
        <f t="shared" si="57"/>
        <v/>
      </c>
      <c r="BB165" s="329" t="str">
        <f t="shared" si="58"/>
        <v/>
      </c>
      <c r="BC165" s="329" t="str">
        <f t="shared" si="68"/>
        <v/>
      </c>
      <c r="BD165" s="329" t="str">
        <f t="shared" si="64"/>
        <v/>
      </c>
      <c r="BE165" s="332"/>
      <c r="BF165" s="333"/>
      <c r="BG165" s="327" t="str">
        <f t="shared" si="59"/>
        <v/>
      </c>
      <c r="BH165" s="327" t="str">
        <f t="shared" si="60"/>
        <v/>
      </c>
      <c r="BI165" s="327" t="str">
        <f t="shared" si="61"/>
        <v/>
      </c>
      <c r="BJ165" s="333"/>
      <c r="BK165" s="333"/>
      <c r="BL165" s="333"/>
      <c r="BM165" s="333"/>
      <c r="BN165" s="327" t="str">
        <f t="shared" si="69"/>
        <v/>
      </c>
      <c r="BO165" s="327" t="str">
        <f t="shared" si="65"/>
        <v/>
      </c>
      <c r="BP165" s="327" t="str">
        <f t="shared" si="70"/>
        <v/>
      </c>
      <c r="BQ165" s="327" t="str">
        <f t="shared" si="71"/>
        <v/>
      </c>
      <c r="BR165" s="327" t="str">
        <f>IF(F165="","",IF(AND(AI165="－",OR(分岐管理シート!AK165&lt;1,分岐管理シート!AK165&gt;12)),"error",IF(AND(AI165="○",分岐管理シート!AK165&lt;1),"error","")))</f>
        <v/>
      </c>
      <c r="BS165" s="327" t="str">
        <f>IF(F165="","",IF(VLOOKUP(AJ165,―!$AD$2:$AE$14,2,FALSE)&lt;=VLOOKUP(AK165,―!$AD$2:$AE$14,2,FALSE),"","error"))</f>
        <v/>
      </c>
      <c r="BT165" s="333"/>
      <c r="BU165" s="333"/>
      <c r="BV165" s="333"/>
      <c r="BW165" s="327" t="str">
        <f t="shared" si="72"/>
        <v/>
      </c>
      <c r="BX165" s="327" t="str">
        <f t="shared" si="66"/>
        <v/>
      </c>
      <c r="BY165" s="327" t="str">
        <f t="shared" si="73"/>
        <v/>
      </c>
      <c r="BZ165" s="333"/>
      <c r="CA165" s="348" t="str">
        <f>分岐管理シート!BB165</f>
        <v/>
      </c>
      <c r="CB165" s="350" t="str">
        <f t="shared" si="74"/>
        <v/>
      </c>
    </row>
    <row r="166" spans="1:80" x14ac:dyDescent="0.15">
      <c r="A166" s="202"/>
      <c r="B166" s="203"/>
      <c r="C166" s="197">
        <v>85</v>
      </c>
      <c r="D166" s="126"/>
      <c r="E166" s="126"/>
      <c r="F166" s="126"/>
      <c r="G166" s="128"/>
      <c r="H166" s="128"/>
      <c r="I166" s="123"/>
      <c r="J166" s="123"/>
      <c r="K166" s="123"/>
      <c r="L166" s="123"/>
      <c r="M166" s="131"/>
      <c r="N166" s="199">
        <f t="shared" si="62"/>
        <v>0</v>
      </c>
      <c r="O166" s="200">
        <f t="shared" si="63"/>
        <v>0</v>
      </c>
      <c r="P166" s="138"/>
      <c r="Q166" s="186"/>
      <c r="R166" s="186"/>
      <c r="S166" s="186"/>
      <c r="T166" s="186"/>
      <c r="U166" s="186"/>
      <c r="V166" s="186"/>
      <c r="W166" s="186"/>
      <c r="X166" s="186"/>
      <c r="Y166" s="186"/>
      <c r="Z166" s="186"/>
      <c r="AA166" s="186"/>
      <c r="AB166" s="186"/>
      <c r="AC166" s="186"/>
      <c r="AD166" s="186"/>
      <c r="AE166" s="135"/>
      <c r="AF166" s="131"/>
      <c r="AG166" s="123"/>
      <c r="AH166" s="123"/>
      <c r="AI166" s="128"/>
      <c r="AJ166" s="128"/>
      <c r="AK166" s="128"/>
      <c r="AL166" s="143"/>
      <c r="AM166" s="143"/>
      <c r="AN166" s="131"/>
      <c r="AO166" s="818"/>
      <c r="AP166" s="819"/>
      <c r="AQ166" s="164"/>
      <c r="AR166" s="89"/>
      <c r="AS166" s="78"/>
      <c r="AT166" s="309" t="str">
        <f t="shared" si="51"/>
        <v/>
      </c>
      <c r="AU166" s="313" t="str">
        <f t="shared" si="52"/>
        <v/>
      </c>
      <c r="AV166" s="317" t="str">
        <f t="shared" si="53"/>
        <v/>
      </c>
      <c r="AW166" s="321" t="str">
        <f t="shared" si="54"/>
        <v/>
      </c>
      <c r="AX166" s="321" t="str">
        <f t="shared" si="55"/>
        <v/>
      </c>
      <c r="AY166" s="325" t="str">
        <f t="shared" si="67"/>
        <v/>
      </c>
      <c r="AZ166" s="327" t="str">
        <f t="shared" si="56"/>
        <v/>
      </c>
      <c r="BA166" s="329" t="str">
        <f t="shared" si="57"/>
        <v/>
      </c>
      <c r="BB166" s="329" t="str">
        <f t="shared" si="58"/>
        <v/>
      </c>
      <c r="BC166" s="329" t="str">
        <f t="shared" si="68"/>
        <v/>
      </c>
      <c r="BD166" s="329" t="str">
        <f t="shared" si="64"/>
        <v/>
      </c>
      <c r="BE166" s="332"/>
      <c r="BF166" s="333"/>
      <c r="BG166" s="327" t="str">
        <f t="shared" si="59"/>
        <v/>
      </c>
      <c r="BH166" s="327" t="str">
        <f t="shared" si="60"/>
        <v/>
      </c>
      <c r="BI166" s="327" t="str">
        <f t="shared" si="61"/>
        <v/>
      </c>
      <c r="BJ166" s="333"/>
      <c r="BK166" s="333"/>
      <c r="BL166" s="333"/>
      <c r="BM166" s="333"/>
      <c r="BN166" s="327" t="str">
        <f t="shared" si="69"/>
        <v/>
      </c>
      <c r="BO166" s="327" t="str">
        <f t="shared" si="65"/>
        <v/>
      </c>
      <c r="BP166" s="327" t="str">
        <f t="shared" si="70"/>
        <v/>
      </c>
      <c r="BQ166" s="327" t="str">
        <f t="shared" si="71"/>
        <v/>
      </c>
      <c r="BR166" s="327" t="str">
        <f>IF(F166="","",IF(AND(AI166="－",OR(分岐管理シート!AK166&lt;1,分岐管理シート!AK166&gt;12)),"error",IF(AND(AI166="○",分岐管理シート!AK166&lt;1),"error","")))</f>
        <v/>
      </c>
      <c r="BS166" s="327" t="str">
        <f>IF(F166="","",IF(VLOOKUP(AJ166,―!$AD$2:$AE$14,2,FALSE)&lt;=VLOOKUP(AK166,―!$AD$2:$AE$14,2,FALSE),"","error"))</f>
        <v/>
      </c>
      <c r="BT166" s="333"/>
      <c r="BU166" s="333"/>
      <c r="BV166" s="333"/>
      <c r="BW166" s="327" t="str">
        <f t="shared" si="72"/>
        <v/>
      </c>
      <c r="BX166" s="327" t="str">
        <f t="shared" si="66"/>
        <v/>
      </c>
      <c r="BY166" s="327" t="str">
        <f t="shared" si="73"/>
        <v/>
      </c>
      <c r="BZ166" s="333"/>
      <c r="CA166" s="348" t="str">
        <f>分岐管理シート!BB166</f>
        <v/>
      </c>
      <c r="CB166" s="350" t="str">
        <f t="shared" si="74"/>
        <v/>
      </c>
    </row>
    <row r="167" spans="1:80" x14ac:dyDescent="0.15">
      <c r="A167" s="202"/>
      <c r="B167" s="203"/>
      <c r="C167" s="197">
        <v>86</v>
      </c>
      <c r="D167" s="126"/>
      <c r="E167" s="126"/>
      <c r="F167" s="126"/>
      <c r="G167" s="128"/>
      <c r="H167" s="128"/>
      <c r="I167" s="123"/>
      <c r="J167" s="123"/>
      <c r="K167" s="123"/>
      <c r="L167" s="123"/>
      <c r="M167" s="131"/>
      <c r="N167" s="199">
        <f t="shared" si="62"/>
        <v>0</v>
      </c>
      <c r="O167" s="200">
        <f t="shared" si="63"/>
        <v>0</v>
      </c>
      <c r="P167" s="138"/>
      <c r="Q167" s="186"/>
      <c r="R167" s="186"/>
      <c r="S167" s="186"/>
      <c r="T167" s="186"/>
      <c r="U167" s="186"/>
      <c r="V167" s="186"/>
      <c r="W167" s="186"/>
      <c r="X167" s="186"/>
      <c r="Y167" s="186"/>
      <c r="Z167" s="186"/>
      <c r="AA167" s="186"/>
      <c r="AB167" s="186"/>
      <c r="AC167" s="186"/>
      <c r="AD167" s="186"/>
      <c r="AE167" s="135"/>
      <c r="AF167" s="131"/>
      <c r="AG167" s="123"/>
      <c r="AH167" s="123"/>
      <c r="AI167" s="128"/>
      <c r="AJ167" s="128"/>
      <c r="AK167" s="128"/>
      <c r="AL167" s="143"/>
      <c r="AM167" s="143"/>
      <c r="AN167" s="131"/>
      <c r="AO167" s="818"/>
      <c r="AP167" s="819"/>
      <c r="AQ167" s="164"/>
      <c r="AR167" s="89"/>
      <c r="AS167" s="78"/>
      <c r="AT167" s="309" t="str">
        <f t="shared" si="51"/>
        <v/>
      </c>
      <c r="AU167" s="313" t="str">
        <f t="shared" si="52"/>
        <v/>
      </c>
      <c r="AV167" s="317" t="str">
        <f t="shared" si="53"/>
        <v/>
      </c>
      <c r="AW167" s="321" t="str">
        <f t="shared" si="54"/>
        <v/>
      </c>
      <c r="AX167" s="321" t="str">
        <f t="shared" si="55"/>
        <v/>
      </c>
      <c r="AY167" s="325" t="str">
        <f t="shared" si="67"/>
        <v/>
      </c>
      <c r="AZ167" s="327" t="str">
        <f t="shared" si="56"/>
        <v/>
      </c>
      <c r="BA167" s="329" t="str">
        <f t="shared" si="57"/>
        <v/>
      </c>
      <c r="BB167" s="329" t="str">
        <f t="shared" si="58"/>
        <v/>
      </c>
      <c r="BC167" s="329" t="str">
        <f t="shared" si="68"/>
        <v/>
      </c>
      <c r="BD167" s="329" t="str">
        <f t="shared" si="64"/>
        <v/>
      </c>
      <c r="BE167" s="332"/>
      <c r="BF167" s="333"/>
      <c r="BG167" s="327" t="str">
        <f t="shared" si="59"/>
        <v/>
      </c>
      <c r="BH167" s="327" t="str">
        <f t="shared" si="60"/>
        <v/>
      </c>
      <c r="BI167" s="327" t="str">
        <f t="shared" si="61"/>
        <v/>
      </c>
      <c r="BJ167" s="333"/>
      <c r="BK167" s="333"/>
      <c r="BL167" s="333"/>
      <c r="BM167" s="333"/>
      <c r="BN167" s="327" t="str">
        <f t="shared" si="69"/>
        <v/>
      </c>
      <c r="BO167" s="327" t="str">
        <f t="shared" si="65"/>
        <v/>
      </c>
      <c r="BP167" s="327" t="str">
        <f t="shared" si="70"/>
        <v/>
      </c>
      <c r="BQ167" s="327" t="str">
        <f t="shared" si="71"/>
        <v/>
      </c>
      <c r="BR167" s="327" t="str">
        <f>IF(F167="","",IF(AND(AI167="－",OR(分岐管理シート!AK167&lt;1,分岐管理シート!AK167&gt;12)),"error",IF(AND(AI167="○",分岐管理シート!AK167&lt;1),"error","")))</f>
        <v/>
      </c>
      <c r="BS167" s="327" t="str">
        <f>IF(F167="","",IF(VLOOKUP(AJ167,―!$AD$2:$AE$14,2,FALSE)&lt;=VLOOKUP(AK167,―!$AD$2:$AE$14,2,FALSE),"","error"))</f>
        <v/>
      </c>
      <c r="BT167" s="333"/>
      <c r="BU167" s="333"/>
      <c r="BV167" s="333"/>
      <c r="BW167" s="327" t="str">
        <f t="shared" si="72"/>
        <v/>
      </c>
      <c r="BX167" s="327" t="str">
        <f t="shared" si="66"/>
        <v/>
      </c>
      <c r="BY167" s="327" t="str">
        <f t="shared" si="73"/>
        <v/>
      </c>
      <c r="BZ167" s="333"/>
      <c r="CA167" s="348" t="str">
        <f>分岐管理シート!BB167</f>
        <v/>
      </c>
      <c r="CB167" s="350" t="str">
        <f t="shared" si="74"/>
        <v/>
      </c>
    </row>
    <row r="168" spans="1:80" x14ac:dyDescent="0.15">
      <c r="A168" s="202"/>
      <c r="B168" s="203"/>
      <c r="C168" s="196">
        <v>87</v>
      </c>
      <c r="D168" s="126"/>
      <c r="E168" s="126"/>
      <c r="F168" s="126"/>
      <c r="G168" s="128"/>
      <c r="H168" s="128"/>
      <c r="I168" s="123"/>
      <c r="J168" s="123"/>
      <c r="K168" s="123"/>
      <c r="L168" s="123"/>
      <c r="M168" s="131"/>
      <c r="N168" s="199">
        <f t="shared" si="62"/>
        <v>0</v>
      </c>
      <c r="O168" s="200">
        <f t="shared" si="63"/>
        <v>0</v>
      </c>
      <c r="P168" s="138"/>
      <c r="Q168" s="186"/>
      <c r="R168" s="186"/>
      <c r="S168" s="186"/>
      <c r="T168" s="186"/>
      <c r="U168" s="186"/>
      <c r="V168" s="186"/>
      <c r="W168" s="186"/>
      <c r="X168" s="186"/>
      <c r="Y168" s="186"/>
      <c r="Z168" s="186"/>
      <c r="AA168" s="186"/>
      <c r="AB168" s="186"/>
      <c r="AC168" s="186"/>
      <c r="AD168" s="186"/>
      <c r="AE168" s="135"/>
      <c r="AF168" s="131"/>
      <c r="AG168" s="123"/>
      <c r="AH168" s="123"/>
      <c r="AI168" s="128"/>
      <c r="AJ168" s="128"/>
      <c r="AK168" s="128"/>
      <c r="AL168" s="143"/>
      <c r="AM168" s="143"/>
      <c r="AN168" s="131"/>
      <c r="AO168" s="818"/>
      <c r="AP168" s="819"/>
      <c r="AQ168" s="164"/>
      <c r="AR168" s="89"/>
      <c r="AS168" s="78"/>
      <c r="AT168" s="309" t="str">
        <f t="shared" si="51"/>
        <v/>
      </c>
      <c r="AU168" s="313" t="str">
        <f t="shared" si="52"/>
        <v/>
      </c>
      <c r="AV168" s="317" t="str">
        <f t="shared" si="53"/>
        <v/>
      </c>
      <c r="AW168" s="321" t="str">
        <f t="shared" si="54"/>
        <v/>
      </c>
      <c r="AX168" s="321" t="str">
        <f t="shared" si="55"/>
        <v/>
      </c>
      <c r="AY168" s="325" t="str">
        <f t="shared" si="67"/>
        <v/>
      </c>
      <c r="AZ168" s="327" t="str">
        <f t="shared" si="56"/>
        <v/>
      </c>
      <c r="BA168" s="329" t="str">
        <f t="shared" si="57"/>
        <v/>
      </c>
      <c r="BB168" s="329" t="str">
        <f t="shared" si="58"/>
        <v/>
      </c>
      <c r="BC168" s="329" t="str">
        <f t="shared" si="68"/>
        <v/>
      </c>
      <c r="BD168" s="329" t="str">
        <f t="shared" si="64"/>
        <v/>
      </c>
      <c r="BE168" s="332"/>
      <c r="BF168" s="333"/>
      <c r="BG168" s="327" t="str">
        <f t="shared" si="59"/>
        <v/>
      </c>
      <c r="BH168" s="327" t="str">
        <f t="shared" si="60"/>
        <v/>
      </c>
      <c r="BI168" s="327" t="str">
        <f t="shared" si="61"/>
        <v/>
      </c>
      <c r="BJ168" s="333"/>
      <c r="BK168" s="333"/>
      <c r="BL168" s="333"/>
      <c r="BM168" s="333"/>
      <c r="BN168" s="327" t="str">
        <f t="shared" si="69"/>
        <v/>
      </c>
      <c r="BO168" s="327" t="str">
        <f t="shared" si="65"/>
        <v/>
      </c>
      <c r="BP168" s="327" t="str">
        <f t="shared" si="70"/>
        <v/>
      </c>
      <c r="BQ168" s="327" t="str">
        <f t="shared" si="71"/>
        <v/>
      </c>
      <c r="BR168" s="327" t="str">
        <f>IF(F168="","",IF(AND(AI168="－",OR(分岐管理シート!AK168&lt;1,分岐管理シート!AK168&gt;12)),"error",IF(AND(AI168="○",分岐管理シート!AK168&lt;1),"error","")))</f>
        <v/>
      </c>
      <c r="BS168" s="327" t="str">
        <f>IF(F168="","",IF(VLOOKUP(AJ168,―!$AD$2:$AE$14,2,FALSE)&lt;=VLOOKUP(AK168,―!$AD$2:$AE$14,2,FALSE),"","error"))</f>
        <v/>
      </c>
      <c r="BT168" s="333"/>
      <c r="BU168" s="333"/>
      <c r="BV168" s="333"/>
      <c r="BW168" s="327" t="str">
        <f t="shared" si="72"/>
        <v/>
      </c>
      <c r="BX168" s="327" t="str">
        <f t="shared" si="66"/>
        <v/>
      </c>
      <c r="BY168" s="327" t="str">
        <f t="shared" si="73"/>
        <v/>
      </c>
      <c r="BZ168" s="333"/>
      <c r="CA168" s="348" t="str">
        <f>分岐管理シート!BB168</f>
        <v/>
      </c>
      <c r="CB168" s="350" t="str">
        <f t="shared" si="74"/>
        <v/>
      </c>
    </row>
    <row r="169" spans="1:80" x14ac:dyDescent="0.15">
      <c r="A169" s="202"/>
      <c r="B169" s="203"/>
      <c r="C169" s="197">
        <v>88</v>
      </c>
      <c r="D169" s="126"/>
      <c r="E169" s="126"/>
      <c r="F169" s="126"/>
      <c r="G169" s="128"/>
      <c r="H169" s="128"/>
      <c r="I169" s="123"/>
      <c r="J169" s="123"/>
      <c r="K169" s="123"/>
      <c r="L169" s="123"/>
      <c r="M169" s="131"/>
      <c r="N169" s="199">
        <f t="shared" si="62"/>
        <v>0</v>
      </c>
      <c r="O169" s="200">
        <f t="shared" si="63"/>
        <v>0</v>
      </c>
      <c r="P169" s="138"/>
      <c r="Q169" s="186"/>
      <c r="R169" s="186"/>
      <c r="S169" s="186"/>
      <c r="T169" s="186"/>
      <c r="U169" s="186"/>
      <c r="V169" s="186"/>
      <c r="W169" s="186"/>
      <c r="X169" s="186"/>
      <c r="Y169" s="186"/>
      <c r="Z169" s="186"/>
      <c r="AA169" s="186"/>
      <c r="AB169" s="186"/>
      <c r="AC169" s="186"/>
      <c r="AD169" s="186"/>
      <c r="AE169" s="135"/>
      <c r="AF169" s="131"/>
      <c r="AG169" s="123"/>
      <c r="AH169" s="123"/>
      <c r="AI169" s="128"/>
      <c r="AJ169" s="128"/>
      <c r="AK169" s="128"/>
      <c r="AL169" s="143"/>
      <c r="AM169" s="143"/>
      <c r="AN169" s="131"/>
      <c r="AO169" s="818"/>
      <c r="AP169" s="819"/>
      <c r="AQ169" s="164"/>
      <c r="AR169" s="89"/>
      <c r="AS169" s="78"/>
      <c r="AT169" s="309" t="str">
        <f t="shared" si="51"/>
        <v/>
      </c>
      <c r="AU169" s="313" t="str">
        <f t="shared" si="52"/>
        <v/>
      </c>
      <c r="AV169" s="317" t="str">
        <f t="shared" si="53"/>
        <v/>
      </c>
      <c r="AW169" s="321" t="str">
        <f t="shared" si="54"/>
        <v/>
      </c>
      <c r="AX169" s="321" t="str">
        <f t="shared" si="55"/>
        <v/>
      </c>
      <c r="AY169" s="325" t="str">
        <f t="shared" si="67"/>
        <v/>
      </c>
      <c r="AZ169" s="327" t="str">
        <f t="shared" si="56"/>
        <v/>
      </c>
      <c r="BA169" s="329" t="str">
        <f t="shared" si="57"/>
        <v/>
      </c>
      <c r="BB169" s="329" t="str">
        <f t="shared" si="58"/>
        <v/>
      </c>
      <c r="BC169" s="329" t="str">
        <f t="shared" si="68"/>
        <v/>
      </c>
      <c r="BD169" s="329" t="str">
        <f t="shared" si="64"/>
        <v/>
      </c>
      <c r="BE169" s="332"/>
      <c r="BF169" s="333"/>
      <c r="BG169" s="327" t="str">
        <f t="shared" si="59"/>
        <v/>
      </c>
      <c r="BH169" s="327" t="str">
        <f t="shared" si="60"/>
        <v/>
      </c>
      <c r="BI169" s="327" t="str">
        <f t="shared" si="61"/>
        <v/>
      </c>
      <c r="BJ169" s="333"/>
      <c r="BK169" s="333"/>
      <c r="BL169" s="333"/>
      <c r="BM169" s="333"/>
      <c r="BN169" s="327" t="str">
        <f t="shared" si="69"/>
        <v/>
      </c>
      <c r="BO169" s="327" t="str">
        <f t="shared" si="65"/>
        <v/>
      </c>
      <c r="BP169" s="327" t="str">
        <f t="shared" si="70"/>
        <v/>
      </c>
      <c r="BQ169" s="327" t="str">
        <f t="shared" si="71"/>
        <v/>
      </c>
      <c r="BR169" s="327" t="str">
        <f>IF(F169="","",IF(AND(AI169="－",OR(分岐管理シート!AK169&lt;1,分岐管理シート!AK169&gt;12)),"error",IF(AND(AI169="○",分岐管理シート!AK169&lt;1),"error","")))</f>
        <v/>
      </c>
      <c r="BS169" s="327" t="str">
        <f>IF(F169="","",IF(VLOOKUP(AJ169,―!$AD$2:$AE$14,2,FALSE)&lt;=VLOOKUP(AK169,―!$AD$2:$AE$14,2,FALSE),"","error"))</f>
        <v/>
      </c>
      <c r="BT169" s="333"/>
      <c r="BU169" s="333"/>
      <c r="BV169" s="333"/>
      <c r="BW169" s="327" t="str">
        <f t="shared" si="72"/>
        <v/>
      </c>
      <c r="BX169" s="327" t="str">
        <f t="shared" si="66"/>
        <v/>
      </c>
      <c r="BY169" s="327" t="str">
        <f t="shared" si="73"/>
        <v/>
      </c>
      <c r="BZ169" s="333"/>
      <c r="CA169" s="348" t="str">
        <f>分岐管理シート!BB169</f>
        <v/>
      </c>
      <c r="CB169" s="350" t="str">
        <f t="shared" si="74"/>
        <v/>
      </c>
    </row>
    <row r="170" spans="1:80" x14ac:dyDescent="0.15">
      <c r="A170" s="202"/>
      <c r="B170" s="203"/>
      <c r="C170" s="197">
        <v>89</v>
      </c>
      <c r="D170" s="126"/>
      <c r="E170" s="126"/>
      <c r="F170" s="126"/>
      <c r="G170" s="128"/>
      <c r="H170" s="128"/>
      <c r="I170" s="123"/>
      <c r="J170" s="123"/>
      <c r="K170" s="123"/>
      <c r="L170" s="123"/>
      <c r="M170" s="131"/>
      <c r="N170" s="199">
        <f t="shared" si="62"/>
        <v>0</v>
      </c>
      <c r="O170" s="200">
        <f t="shared" si="63"/>
        <v>0</v>
      </c>
      <c r="P170" s="138"/>
      <c r="Q170" s="186"/>
      <c r="R170" s="186"/>
      <c r="S170" s="186"/>
      <c r="T170" s="186"/>
      <c r="U170" s="186"/>
      <c r="V170" s="186"/>
      <c r="W170" s="186"/>
      <c r="X170" s="186"/>
      <c r="Y170" s="186"/>
      <c r="Z170" s="186"/>
      <c r="AA170" s="186"/>
      <c r="AB170" s="186"/>
      <c r="AC170" s="186"/>
      <c r="AD170" s="186"/>
      <c r="AE170" s="135"/>
      <c r="AF170" s="131"/>
      <c r="AG170" s="123"/>
      <c r="AH170" s="123"/>
      <c r="AI170" s="128"/>
      <c r="AJ170" s="128"/>
      <c r="AK170" s="128"/>
      <c r="AL170" s="143"/>
      <c r="AM170" s="143"/>
      <c r="AN170" s="131"/>
      <c r="AO170" s="818"/>
      <c r="AP170" s="819"/>
      <c r="AQ170" s="164"/>
      <c r="AR170" s="89"/>
      <c r="AS170" s="78"/>
      <c r="AT170" s="309" t="str">
        <f t="shared" si="51"/>
        <v/>
      </c>
      <c r="AU170" s="313" t="str">
        <f t="shared" si="52"/>
        <v/>
      </c>
      <c r="AV170" s="317" t="str">
        <f t="shared" si="53"/>
        <v/>
      </c>
      <c r="AW170" s="321" t="str">
        <f t="shared" si="54"/>
        <v/>
      </c>
      <c r="AX170" s="321" t="str">
        <f t="shared" si="55"/>
        <v/>
      </c>
      <c r="AY170" s="325" t="str">
        <f t="shared" si="67"/>
        <v/>
      </c>
      <c r="AZ170" s="327" t="str">
        <f t="shared" si="56"/>
        <v/>
      </c>
      <c r="BA170" s="329" t="str">
        <f t="shared" si="57"/>
        <v/>
      </c>
      <c r="BB170" s="329" t="str">
        <f t="shared" si="58"/>
        <v/>
      </c>
      <c r="BC170" s="329" t="str">
        <f t="shared" si="68"/>
        <v/>
      </c>
      <c r="BD170" s="329" t="str">
        <f t="shared" si="64"/>
        <v/>
      </c>
      <c r="BE170" s="332"/>
      <c r="BF170" s="333"/>
      <c r="BG170" s="327" t="str">
        <f t="shared" si="59"/>
        <v/>
      </c>
      <c r="BH170" s="327" t="str">
        <f t="shared" si="60"/>
        <v/>
      </c>
      <c r="BI170" s="327" t="str">
        <f t="shared" si="61"/>
        <v/>
      </c>
      <c r="BJ170" s="333"/>
      <c r="BK170" s="333"/>
      <c r="BL170" s="333"/>
      <c r="BM170" s="333"/>
      <c r="BN170" s="327" t="str">
        <f t="shared" si="69"/>
        <v/>
      </c>
      <c r="BO170" s="327" t="str">
        <f t="shared" si="65"/>
        <v/>
      </c>
      <c r="BP170" s="327" t="str">
        <f t="shared" si="70"/>
        <v/>
      </c>
      <c r="BQ170" s="327" t="str">
        <f t="shared" si="71"/>
        <v/>
      </c>
      <c r="BR170" s="327" t="str">
        <f>IF(F170="","",IF(AND(AI170="－",OR(分岐管理シート!AK170&lt;1,分岐管理シート!AK170&gt;12)),"error",IF(AND(AI170="○",分岐管理シート!AK170&lt;1),"error","")))</f>
        <v/>
      </c>
      <c r="BS170" s="327" t="str">
        <f>IF(F170="","",IF(VLOOKUP(AJ170,―!$AD$2:$AE$14,2,FALSE)&lt;=VLOOKUP(AK170,―!$AD$2:$AE$14,2,FALSE),"","error"))</f>
        <v/>
      </c>
      <c r="BT170" s="333"/>
      <c r="BU170" s="333"/>
      <c r="BV170" s="333"/>
      <c r="BW170" s="327" t="str">
        <f t="shared" si="72"/>
        <v/>
      </c>
      <c r="BX170" s="327" t="str">
        <f t="shared" si="66"/>
        <v/>
      </c>
      <c r="BY170" s="327" t="str">
        <f t="shared" si="73"/>
        <v/>
      </c>
      <c r="BZ170" s="333"/>
      <c r="CA170" s="348" t="str">
        <f>分岐管理シート!BB170</f>
        <v/>
      </c>
      <c r="CB170" s="350" t="str">
        <f t="shared" si="74"/>
        <v/>
      </c>
    </row>
    <row r="171" spans="1:80" x14ac:dyDescent="0.15">
      <c r="A171" s="202"/>
      <c r="B171" s="203"/>
      <c r="C171" s="196">
        <v>90</v>
      </c>
      <c r="D171" s="126"/>
      <c r="E171" s="126"/>
      <c r="F171" s="126"/>
      <c r="G171" s="128"/>
      <c r="H171" s="128"/>
      <c r="I171" s="123"/>
      <c r="J171" s="123"/>
      <c r="K171" s="123"/>
      <c r="L171" s="123"/>
      <c r="M171" s="131"/>
      <c r="N171" s="199">
        <f t="shared" si="62"/>
        <v>0</v>
      </c>
      <c r="O171" s="200">
        <f t="shared" si="63"/>
        <v>0</v>
      </c>
      <c r="P171" s="138"/>
      <c r="Q171" s="186"/>
      <c r="R171" s="186"/>
      <c r="S171" s="186"/>
      <c r="T171" s="186"/>
      <c r="U171" s="186"/>
      <c r="V171" s="186"/>
      <c r="W171" s="186"/>
      <c r="X171" s="186"/>
      <c r="Y171" s="186"/>
      <c r="Z171" s="186"/>
      <c r="AA171" s="186"/>
      <c r="AB171" s="186"/>
      <c r="AC171" s="186"/>
      <c r="AD171" s="186"/>
      <c r="AE171" s="135"/>
      <c r="AF171" s="131"/>
      <c r="AG171" s="123"/>
      <c r="AH171" s="123"/>
      <c r="AI171" s="128"/>
      <c r="AJ171" s="128"/>
      <c r="AK171" s="128"/>
      <c r="AL171" s="143"/>
      <c r="AM171" s="143"/>
      <c r="AN171" s="131"/>
      <c r="AO171" s="818"/>
      <c r="AP171" s="819"/>
      <c r="AQ171" s="164"/>
      <c r="AR171" s="89"/>
      <c r="AS171" s="78"/>
      <c r="AT171" s="309" t="str">
        <f t="shared" si="51"/>
        <v/>
      </c>
      <c r="AU171" s="313" t="str">
        <f t="shared" si="52"/>
        <v/>
      </c>
      <c r="AV171" s="317" t="str">
        <f t="shared" si="53"/>
        <v/>
      </c>
      <c r="AW171" s="321" t="str">
        <f t="shared" si="54"/>
        <v/>
      </c>
      <c r="AX171" s="321" t="str">
        <f t="shared" si="55"/>
        <v/>
      </c>
      <c r="AY171" s="325" t="str">
        <f t="shared" si="67"/>
        <v/>
      </c>
      <c r="AZ171" s="327" t="str">
        <f t="shared" si="56"/>
        <v/>
      </c>
      <c r="BA171" s="329" t="str">
        <f t="shared" si="57"/>
        <v/>
      </c>
      <c r="BB171" s="329" t="str">
        <f t="shared" si="58"/>
        <v/>
      </c>
      <c r="BC171" s="329" t="str">
        <f t="shared" si="68"/>
        <v/>
      </c>
      <c r="BD171" s="329" t="str">
        <f t="shared" si="64"/>
        <v/>
      </c>
      <c r="BE171" s="332"/>
      <c r="BF171" s="333"/>
      <c r="BG171" s="327" t="str">
        <f t="shared" si="59"/>
        <v/>
      </c>
      <c r="BH171" s="327" t="str">
        <f t="shared" si="60"/>
        <v/>
      </c>
      <c r="BI171" s="327" t="str">
        <f t="shared" si="61"/>
        <v/>
      </c>
      <c r="BJ171" s="333"/>
      <c r="BK171" s="333"/>
      <c r="BL171" s="333"/>
      <c r="BM171" s="333"/>
      <c r="BN171" s="327" t="str">
        <f t="shared" si="69"/>
        <v/>
      </c>
      <c r="BO171" s="327" t="str">
        <f t="shared" si="65"/>
        <v/>
      </c>
      <c r="BP171" s="327" t="str">
        <f t="shared" si="70"/>
        <v/>
      </c>
      <c r="BQ171" s="327" t="str">
        <f t="shared" si="71"/>
        <v/>
      </c>
      <c r="BR171" s="327" t="str">
        <f>IF(F171="","",IF(AND(AI171="－",OR(分岐管理シート!AK171&lt;1,分岐管理シート!AK171&gt;12)),"error",IF(AND(AI171="○",分岐管理シート!AK171&lt;1),"error","")))</f>
        <v/>
      </c>
      <c r="BS171" s="327" t="str">
        <f>IF(F171="","",IF(VLOOKUP(AJ171,―!$AD$2:$AE$14,2,FALSE)&lt;=VLOOKUP(AK171,―!$AD$2:$AE$14,2,FALSE),"","error"))</f>
        <v/>
      </c>
      <c r="BT171" s="333"/>
      <c r="BU171" s="333"/>
      <c r="BV171" s="333"/>
      <c r="BW171" s="327" t="str">
        <f t="shared" si="72"/>
        <v/>
      </c>
      <c r="BX171" s="327" t="str">
        <f t="shared" si="66"/>
        <v/>
      </c>
      <c r="BY171" s="327" t="str">
        <f t="shared" si="73"/>
        <v/>
      </c>
      <c r="BZ171" s="333"/>
      <c r="CA171" s="348" t="str">
        <f>分岐管理シート!BB171</f>
        <v/>
      </c>
      <c r="CB171" s="350" t="str">
        <f t="shared" si="74"/>
        <v/>
      </c>
    </row>
    <row r="172" spans="1:80" x14ac:dyDescent="0.15">
      <c r="A172" s="202"/>
      <c r="B172" s="203"/>
      <c r="C172" s="197">
        <v>91</v>
      </c>
      <c r="D172" s="126"/>
      <c r="E172" s="126"/>
      <c r="F172" s="126"/>
      <c r="G172" s="128"/>
      <c r="H172" s="128"/>
      <c r="I172" s="123"/>
      <c r="J172" s="123"/>
      <c r="K172" s="123"/>
      <c r="L172" s="123"/>
      <c r="M172" s="131"/>
      <c r="N172" s="199">
        <f t="shared" si="62"/>
        <v>0</v>
      </c>
      <c r="O172" s="200">
        <f t="shared" si="63"/>
        <v>0</v>
      </c>
      <c r="P172" s="138"/>
      <c r="Q172" s="186"/>
      <c r="R172" s="186"/>
      <c r="S172" s="186"/>
      <c r="T172" s="186"/>
      <c r="U172" s="186"/>
      <c r="V172" s="186"/>
      <c r="W172" s="186"/>
      <c r="X172" s="186"/>
      <c r="Y172" s="186"/>
      <c r="Z172" s="186"/>
      <c r="AA172" s="186"/>
      <c r="AB172" s="186"/>
      <c r="AC172" s="186"/>
      <c r="AD172" s="186"/>
      <c r="AE172" s="135"/>
      <c r="AF172" s="131"/>
      <c r="AG172" s="123"/>
      <c r="AH172" s="123"/>
      <c r="AI172" s="128"/>
      <c r="AJ172" s="128"/>
      <c r="AK172" s="128"/>
      <c r="AL172" s="143"/>
      <c r="AM172" s="143"/>
      <c r="AN172" s="131"/>
      <c r="AO172" s="818"/>
      <c r="AP172" s="819"/>
      <c r="AQ172" s="164"/>
      <c r="AR172" s="89"/>
      <c r="AS172" s="78"/>
      <c r="AT172" s="309" t="str">
        <f t="shared" si="51"/>
        <v/>
      </c>
      <c r="AU172" s="313" t="str">
        <f t="shared" si="52"/>
        <v/>
      </c>
      <c r="AV172" s="317" t="str">
        <f t="shared" si="53"/>
        <v/>
      </c>
      <c r="AW172" s="321" t="str">
        <f t="shared" si="54"/>
        <v/>
      </c>
      <c r="AX172" s="321" t="str">
        <f t="shared" si="55"/>
        <v/>
      </c>
      <c r="AY172" s="325" t="str">
        <f t="shared" si="67"/>
        <v/>
      </c>
      <c r="AZ172" s="327" t="str">
        <f t="shared" si="56"/>
        <v/>
      </c>
      <c r="BA172" s="329" t="str">
        <f t="shared" si="57"/>
        <v/>
      </c>
      <c r="BB172" s="329" t="str">
        <f t="shared" si="58"/>
        <v/>
      </c>
      <c r="BC172" s="329" t="str">
        <f t="shared" si="68"/>
        <v/>
      </c>
      <c r="BD172" s="329" t="str">
        <f t="shared" si="64"/>
        <v/>
      </c>
      <c r="BE172" s="332"/>
      <c r="BF172" s="333"/>
      <c r="BG172" s="327" t="str">
        <f t="shared" si="59"/>
        <v/>
      </c>
      <c r="BH172" s="327" t="str">
        <f t="shared" si="60"/>
        <v/>
      </c>
      <c r="BI172" s="327" t="str">
        <f t="shared" si="61"/>
        <v/>
      </c>
      <c r="BJ172" s="333"/>
      <c r="BK172" s="333"/>
      <c r="BL172" s="333"/>
      <c r="BM172" s="333"/>
      <c r="BN172" s="327" t="str">
        <f t="shared" si="69"/>
        <v/>
      </c>
      <c r="BO172" s="327" t="str">
        <f t="shared" si="65"/>
        <v/>
      </c>
      <c r="BP172" s="327" t="str">
        <f t="shared" si="70"/>
        <v/>
      </c>
      <c r="BQ172" s="327" t="str">
        <f t="shared" si="71"/>
        <v/>
      </c>
      <c r="BR172" s="327" t="str">
        <f>IF(F172="","",IF(AND(AI172="－",OR(分岐管理シート!AK172&lt;1,分岐管理シート!AK172&gt;12)),"error",IF(AND(AI172="○",分岐管理シート!AK172&lt;1),"error","")))</f>
        <v/>
      </c>
      <c r="BS172" s="327" t="str">
        <f>IF(F172="","",IF(VLOOKUP(AJ172,―!$AD$2:$AE$14,2,FALSE)&lt;=VLOOKUP(AK172,―!$AD$2:$AE$14,2,FALSE),"","error"))</f>
        <v/>
      </c>
      <c r="BT172" s="333"/>
      <c r="BU172" s="333"/>
      <c r="BV172" s="333"/>
      <c r="BW172" s="327" t="str">
        <f t="shared" si="72"/>
        <v/>
      </c>
      <c r="BX172" s="327" t="str">
        <f t="shared" si="66"/>
        <v/>
      </c>
      <c r="BY172" s="327" t="str">
        <f t="shared" si="73"/>
        <v/>
      </c>
      <c r="BZ172" s="333"/>
      <c r="CA172" s="348" t="str">
        <f>分岐管理シート!BB172</f>
        <v/>
      </c>
      <c r="CB172" s="350" t="str">
        <f t="shared" si="74"/>
        <v/>
      </c>
    </row>
    <row r="173" spans="1:80" x14ac:dyDescent="0.15">
      <c r="A173" s="202"/>
      <c r="B173" s="203"/>
      <c r="C173" s="197">
        <v>92</v>
      </c>
      <c r="D173" s="126"/>
      <c r="E173" s="126"/>
      <c r="F173" s="126"/>
      <c r="G173" s="128"/>
      <c r="H173" s="128"/>
      <c r="I173" s="123"/>
      <c r="J173" s="123"/>
      <c r="K173" s="123"/>
      <c r="L173" s="123"/>
      <c r="M173" s="131"/>
      <c r="N173" s="199">
        <f t="shared" si="62"/>
        <v>0</v>
      </c>
      <c r="O173" s="200">
        <f t="shared" si="63"/>
        <v>0</v>
      </c>
      <c r="P173" s="138"/>
      <c r="Q173" s="186"/>
      <c r="R173" s="186"/>
      <c r="S173" s="186"/>
      <c r="T173" s="186"/>
      <c r="U173" s="186"/>
      <c r="V173" s="186"/>
      <c r="W173" s="186"/>
      <c r="X173" s="186"/>
      <c r="Y173" s="186"/>
      <c r="Z173" s="186"/>
      <c r="AA173" s="186"/>
      <c r="AB173" s="186"/>
      <c r="AC173" s="186"/>
      <c r="AD173" s="186"/>
      <c r="AE173" s="135"/>
      <c r="AF173" s="131"/>
      <c r="AG173" s="123"/>
      <c r="AH173" s="123"/>
      <c r="AI173" s="128"/>
      <c r="AJ173" s="128"/>
      <c r="AK173" s="128"/>
      <c r="AL173" s="143"/>
      <c r="AM173" s="143"/>
      <c r="AN173" s="131"/>
      <c r="AO173" s="818"/>
      <c r="AP173" s="819"/>
      <c r="AQ173" s="164"/>
      <c r="AR173" s="89"/>
      <c r="AS173" s="78"/>
      <c r="AT173" s="309" t="str">
        <f t="shared" si="51"/>
        <v/>
      </c>
      <c r="AU173" s="313" t="str">
        <f t="shared" si="52"/>
        <v/>
      </c>
      <c r="AV173" s="317" t="str">
        <f t="shared" si="53"/>
        <v/>
      </c>
      <c r="AW173" s="321" t="str">
        <f t="shared" si="54"/>
        <v/>
      </c>
      <c r="AX173" s="321" t="str">
        <f t="shared" si="55"/>
        <v/>
      </c>
      <c r="AY173" s="325" t="str">
        <f t="shared" si="67"/>
        <v/>
      </c>
      <c r="AZ173" s="327" t="str">
        <f t="shared" si="56"/>
        <v/>
      </c>
      <c r="BA173" s="329" t="str">
        <f t="shared" si="57"/>
        <v/>
      </c>
      <c r="BB173" s="329" t="str">
        <f t="shared" si="58"/>
        <v/>
      </c>
      <c r="BC173" s="329" t="str">
        <f t="shared" si="68"/>
        <v/>
      </c>
      <c r="BD173" s="329" t="str">
        <f t="shared" si="64"/>
        <v/>
      </c>
      <c r="BE173" s="332"/>
      <c r="BF173" s="333"/>
      <c r="BG173" s="327" t="str">
        <f t="shared" si="59"/>
        <v/>
      </c>
      <c r="BH173" s="327" t="str">
        <f t="shared" si="60"/>
        <v/>
      </c>
      <c r="BI173" s="327" t="str">
        <f t="shared" si="61"/>
        <v/>
      </c>
      <c r="BJ173" s="333"/>
      <c r="BK173" s="333"/>
      <c r="BL173" s="333"/>
      <c r="BM173" s="333"/>
      <c r="BN173" s="327" t="str">
        <f t="shared" si="69"/>
        <v/>
      </c>
      <c r="BO173" s="327" t="str">
        <f t="shared" si="65"/>
        <v/>
      </c>
      <c r="BP173" s="327" t="str">
        <f t="shared" si="70"/>
        <v/>
      </c>
      <c r="BQ173" s="327" t="str">
        <f t="shared" si="71"/>
        <v/>
      </c>
      <c r="BR173" s="327" t="str">
        <f>IF(F173="","",IF(AND(AI173="－",OR(分岐管理シート!AK173&lt;1,分岐管理シート!AK173&gt;12)),"error",IF(AND(AI173="○",分岐管理シート!AK173&lt;1),"error","")))</f>
        <v/>
      </c>
      <c r="BS173" s="327" t="str">
        <f>IF(F173="","",IF(VLOOKUP(AJ173,―!$AD$2:$AE$14,2,FALSE)&lt;=VLOOKUP(AK173,―!$AD$2:$AE$14,2,FALSE),"","error"))</f>
        <v/>
      </c>
      <c r="BT173" s="333"/>
      <c r="BU173" s="333"/>
      <c r="BV173" s="333"/>
      <c r="BW173" s="327" t="str">
        <f t="shared" si="72"/>
        <v/>
      </c>
      <c r="BX173" s="327" t="str">
        <f t="shared" si="66"/>
        <v/>
      </c>
      <c r="BY173" s="327" t="str">
        <f t="shared" si="73"/>
        <v/>
      </c>
      <c r="BZ173" s="333"/>
      <c r="CA173" s="348" t="str">
        <f>分岐管理シート!BB173</f>
        <v/>
      </c>
      <c r="CB173" s="350" t="str">
        <f t="shared" si="74"/>
        <v/>
      </c>
    </row>
    <row r="174" spans="1:80" x14ac:dyDescent="0.15">
      <c r="A174" s="202"/>
      <c r="B174" s="203"/>
      <c r="C174" s="196">
        <v>93</v>
      </c>
      <c r="D174" s="126"/>
      <c r="E174" s="126"/>
      <c r="F174" s="126"/>
      <c r="G174" s="128"/>
      <c r="H174" s="128"/>
      <c r="I174" s="123"/>
      <c r="J174" s="123"/>
      <c r="K174" s="123"/>
      <c r="L174" s="123"/>
      <c r="M174" s="131"/>
      <c r="N174" s="199">
        <f t="shared" si="62"/>
        <v>0</v>
      </c>
      <c r="O174" s="200">
        <f t="shared" si="63"/>
        <v>0</v>
      </c>
      <c r="P174" s="138"/>
      <c r="Q174" s="186"/>
      <c r="R174" s="186"/>
      <c r="S174" s="186"/>
      <c r="T174" s="186"/>
      <c r="U174" s="186"/>
      <c r="V174" s="186"/>
      <c r="W174" s="186"/>
      <c r="X174" s="186"/>
      <c r="Y174" s="186"/>
      <c r="Z174" s="186"/>
      <c r="AA174" s="186"/>
      <c r="AB174" s="186"/>
      <c r="AC174" s="186"/>
      <c r="AD174" s="186"/>
      <c r="AE174" s="135"/>
      <c r="AF174" s="131"/>
      <c r="AG174" s="123"/>
      <c r="AH174" s="123"/>
      <c r="AI174" s="128"/>
      <c r="AJ174" s="128"/>
      <c r="AK174" s="128"/>
      <c r="AL174" s="143"/>
      <c r="AM174" s="143"/>
      <c r="AN174" s="131"/>
      <c r="AO174" s="818"/>
      <c r="AP174" s="819"/>
      <c r="AQ174" s="164"/>
      <c r="AR174" s="89"/>
      <c r="AS174" s="78"/>
      <c r="AT174" s="309" t="str">
        <f t="shared" si="51"/>
        <v/>
      </c>
      <c r="AU174" s="313" t="str">
        <f t="shared" si="52"/>
        <v/>
      </c>
      <c r="AV174" s="317" t="str">
        <f t="shared" si="53"/>
        <v/>
      </c>
      <c r="AW174" s="321" t="str">
        <f t="shared" si="54"/>
        <v/>
      </c>
      <c r="AX174" s="321" t="str">
        <f t="shared" si="55"/>
        <v/>
      </c>
      <c r="AY174" s="325" t="str">
        <f t="shared" si="67"/>
        <v/>
      </c>
      <c r="AZ174" s="327" t="str">
        <f t="shared" si="56"/>
        <v/>
      </c>
      <c r="BA174" s="329" t="str">
        <f t="shared" si="57"/>
        <v/>
      </c>
      <c r="BB174" s="329" t="str">
        <f t="shared" si="58"/>
        <v/>
      </c>
      <c r="BC174" s="329" t="str">
        <f t="shared" si="68"/>
        <v/>
      </c>
      <c r="BD174" s="329" t="str">
        <f t="shared" si="64"/>
        <v/>
      </c>
      <c r="BE174" s="332"/>
      <c r="BF174" s="333"/>
      <c r="BG174" s="327" t="str">
        <f t="shared" si="59"/>
        <v/>
      </c>
      <c r="BH174" s="327" t="str">
        <f t="shared" si="60"/>
        <v/>
      </c>
      <c r="BI174" s="327" t="str">
        <f t="shared" si="61"/>
        <v/>
      </c>
      <c r="BJ174" s="333"/>
      <c r="BK174" s="333"/>
      <c r="BL174" s="333"/>
      <c r="BM174" s="333"/>
      <c r="BN174" s="327" t="str">
        <f t="shared" si="69"/>
        <v/>
      </c>
      <c r="BO174" s="327" t="str">
        <f t="shared" si="65"/>
        <v/>
      </c>
      <c r="BP174" s="327" t="str">
        <f t="shared" si="70"/>
        <v/>
      </c>
      <c r="BQ174" s="327" t="str">
        <f t="shared" si="71"/>
        <v/>
      </c>
      <c r="BR174" s="327" t="str">
        <f>IF(F174="","",IF(AND(AI174="－",OR(分岐管理シート!AK174&lt;1,分岐管理シート!AK174&gt;12)),"error",IF(AND(AI174="○",分岐管理シート!AK174&lt;1),"error","")))</f>
        <v/>
      </c>
      <c r="BS174" s="327" t="str">
        <f>IF(F174="","",IF(VLOOKUP(AJ174,―!$AD$2:$AE$14,2,FALSE)&lt;=VLOOKUP(AK174,―!$AD$2:$AE$14,2,FALSE),"","error"))</f>
        <v/>
      </c>
      <c r="BT174" s="333"/>
      <c r="BU174" s="333"/>
      <c r="BV174" s="333"/>
      <c r="BW174" s="327" t="str">
        <f t="shared" si="72"/>
        <v/>
      </c>
      <c r="BX174" s="327" t="str">
        <f t="shared" si="66"/>
        <v/>
      </c>
      <c r="BY174" s="327" t="str">
        <f t="shared" si="73"/>
        <v/>
      </c>
      <c r="BZ174" s="333"/>
      <c r="CA174" s="348" t="str">
        <f>分岐管理シート!BB174</f>
        <v/>
      </c>
      <c r="CB174" s="350" t="str">
        <f t="shared" si="74"/>
        <v/>
      </c>
    </row>
    <row r="175" spans="1:80" x14ac:dyDescent="0.15">
      <c r="A175" s="202"/>
      <c r="B175" s="203"/>
      <c r="C175" s="197">
        <v>94</v>
      </c>
      <c r="D175" s="126"/>
      <c r="E175" s="126"/>
      <c r="F175" s="126"/>
      <c r="G175" s="128"/>
      <c r="H175" s="128"/>
      <c r="I175" s="123"/>
      <c r="J175" s="123"/>
      <c r="K175" s="123"/>
      <c r="L175" s="123"/>
      <c r="M175" s="131"/>
      <c r="N175" s="199">
        <f t="shared" si="62"/>
        <v>0</v>
      </c>
      <c r="O175" s="200">
        <f t="shared" si="63"/>
        <v>0</v>
      </c>
      <c r="P175" s="138"/>
      <c r="Q175" s="186"/>
      <c r="R175" s="186"/>
      <c r="S175" s="186"/>
      <c r="T175" s="186"/>
      <c r="U175" s="186"/>
      <c r="V175" s="186"/>
      <c r="W175" s="186"/>
      <c r="X175" s="186"/>
      <c r="Y175" s="186"/>
      <c r="Z175" s="186"/>
      <c r="AA175" s="186"/>
      <c r="AB175" s="186"/>
      <c r="AC175" s="186"/>
      <c r="AD175" s="186"/>
      <c r="AE175" s="135"/>
      <c r="AF175" s="131"/>
      <c r="AG175" s="123"/>
      <c r="AH175" s="123"/>
      <c r="AI175" s="128"/>
      <c r="AJ175" s="128"/>
      <c r="AK175" s="128"/>
      <c r="AL175" s="143"/>
      <c r="AM175" s="143"/>
      <c r="AN175" s="131"/>
      <c r="AO175" s="818"/>
      <c r="AP175" s="819"/>
      <c r="AQ175" s="164"/>
      <c r="AR175" s="89"/>
      <c r="AS175" s="78"/>
      <c r="AT175" s="309" t="str">
        <f t="shared" si="51"/>
        <v/>
      </c>
      <c r="AU175" s="313" t="str">
        <f t="shared" si="52"/>
        <v/>
      </c>
      <c r="AV175" s="317" t="str">
        <f t="shared" si="53"/>
        <v/>
      </c>
      <c r="AW175" s="321" t="str">
        <f t="shared" si="54"/>
        <v/>
      </c>
      <c r="AX175" s="321" t="str">
        <f t="shared" si="55"/>
        <v/>
      </c>
      <c r="AY175" s="325" t="str">
        <f t="shared" si="67"/>
        <v/>
      </c>
      <c r="AZ175" s="327" t="str">
        <f t="shared" si="56"/>
        <v/>
      </c>
      <c r="BA175" s="329" t="str">
        <f t="shared" si="57"/>
        <v/>
      </c>
      <c r="BB175" s="329" t="str">
        <f t="shared" si="58"/>
        <v/>
      </c>
      <c r="BC175" s="329" t="str">
        <f t="shared" si="68"/>
        <v/>
      </c>
      <c r="BD175" s="329" t="str">
        <f t="shared" si="64"/>
        <v/>
      </c>
      <c r="BE175" s="332"/>
      <c r="BF175" s="333"/>
      <c r="BG175" s="327" t="str">
        <f t="shared" si="59"/>
        <v/>
      </c>
      <c r="BH175" s="327" t="str">
        <f t="shared" si="60"/>
        <v/>
      </c>
      <c r="BI175" s="327" t="str">
        <f t="shared" si="61"/>
        <v/>
      </c>
      <c r="BJ175" s="333"/>
      <c r="BK175" s="333"/>
      <c r="BL175" s="333"/>
      <c r="BM175" s="333"/>
      <c r="BN175" s="327" t="str">
        <f t="shared" si="69"/>
        <v/>
      </c>
      <c r="BO175" s="327" t="str">
        <f t="shared" si="65"/>
        <v/>
      </c>
      <c r="BP175" s="327" t="str">
        <f t="shared" si="70"/>
        <v/>
      </c>
      <c r="BQ175" s="327" t="str">
        <f t="shared" si="71"/>
        <v/>
      </c>
      <c r="BR175" s="327" t="str">
        <f>IF(F175="","",IF(AND(AI175="－",OR(分岐管理シート!AK175&lt;1,分岐管理シート!AK175&gt;12)),"error",IF(AND(AI175="○",分岐管理シート!AK175&lt;1),"error","")))</f>
        <v/>
      </c>
      <c r="BS175" s="327" t="str">
        <f>IF(F175="","",IF(VLOOKUP(AJ175,―!$AD$2:$AE$14,2,FALSE)&lt;=VLOOKUP(AK175,―!$AD$2:$AE$14,2,FALSE),"","error"))</f>
        <v/>
      </c>
      <c r="BT175" s="333"/>
      <c r="BU175" s="333"/>
      <c r="BV175" s="333"/>
      <c r="BW175" s="327" t="str">
        <f t="shared" si="72"/>
        <v/>
      </c>
      <c r="BX175" s="327" t="str">
        <f t="shared" si="66"/>
        <v/>
      </c>
      <c r="BY175" s="327" t="str">
        <f t="shared" si="73"/>
        <v/>
      </c>
      <c r="BZ175" s="333"/>
      <c r="CA175" s="348" t="str">
        <f>分岐管理シート!BB175</f>
        <v/>
      </c>
      <c r="CB175" s="350" t="str">
        <f t="shared" si="74"/>
        <v/>
      </c>
    </row>
    <row r="176" spans="1:80" x14ac:dyDescent="0.15">
      <c r="A176" s="202"/>
      <c r="B176" s="203"/>
      <c r="C176" s="197">
        <v>95</v>
      </c>
      <c r="D176" s="126"/>
      <c r="E176" s="126"/>
      <c r="F176" s="126"/>
      <c r="G176" s="128"/>
      <c r="H176" s="128"/>
      <c r="I176" s="123"/>
      <c r="J176" s="123"/>
      <c r="K176" s="123"/>
      <c r="L176" s="123"/>
      <c r="M176" s="131"/>
      <c r="N176" s="199">
        <f t="shared" si="62"/>
        <v>0</v>
      </c>
      <c r="O176" s="200">
        <f t="shared" si="63"/>
        <v>0</v>
      </c>
      <c r="P176" s="138"/>
      <c r="Q176" s="186"/>
      <c r="R176" s="186"/>
      <c r="S176" s="186"/>
      <c r="T176" s="186"/>
      <c r="U176" s="186"/>
      <c r="V176" s="186"/>
      <c r="W176" s="186"/>
      <c r="X176" s="186"/>
      <c r="Y176" s="186"/>
      <c r="Z176" s="186"/>
      <c r="AA176" s="186"/>
      <c r="AB176" s="186"/>
      <c r="AC176" s="186"/>
      <c r="AD176" s="186"/>
      <c r="AE176" s="135"/>
      <c r="AF176" s="131"/>
      <c r="AG176" s="123"/>
      <c r="AH176" s="123"/>
      <c r="AI176" s="128"/>
      <c r="AJ176" s="128"/>
      <c r="AK176" s="128"/>
      <c r="AL176" s="143"/>
      <c r="AM176" s="143"/>
      <c r="AN176" s="131"/>
      <c r="AO176" s="818"/>
      <c r="AP176" s="819"/>
      <c r="AQ176" s="164"/>
      <c r="AR176" s="89"/>
      <c r="AS176" s="78"/>
      <c r="AT176" s="309" t="str">
        <f t="shared" si="51"/>
        <v/>
      </c>
      <c r="AU176" s="313" t="str">
        <f t="shared" si="52"/>
        <v/>
      </c>
      <c r="AV176" s="317" t="str">
        <f t="shared" si="53"/>
        <v/>
      </c>
      <c r="AW176" s="321" t="str">
        <f t="shared" si="54"/>
        <v/>
      </c>
      <c r="AX176" s="321" t="str">
        <f t="shared" si="55"/>
        <v/>
      </c>
      <c r="AY176" s="325" t="str">
        <f t="shared" si="67"/>
        <v/>
      </c>
      <c r="AZ176" s="327" t="str">
        <f t="shared" si="56"/>
        <v/>
      </c>
      <c r="BA176" s="329" t="str">
        <f t="shared" si="57"/>
        <v/>
      </c>
      <c r="BB176" s="329" t="str">
        <f t="shared" si="58"/>
        <v/>
      </c>
      <c r="BC176" s="329" t="str">
        <f t="shared" si="68"/>
        <v/>
      </c>
      <c r="BD176" s="329" t="str">
        <f t="shared" si="64"/>
        <v/>
      </c>
      <c r="BE176" s="332"/>
      <c r="BF176" s="333"/>
      <c r="BG176" s="327" t="str">
        <f t="shared" si="59"/>
        <v/>
      </c>
      <c r="BH176" s="327" t="str">
        <f t="shared" si="60"/>
        <v/>
      </c>
      <c r="BI176" s="327" t="str">
        <f t="shared" si="61"/>
        <v/>
      </c>
      <c r="BJ176" s="333"/>
      <c r="BK176" s="333"/>
      <c r="BL176" s="333"/>
      <c r="BM176" s="333"/>
      <c r="BN176" s="327" t="str">
        <f t="shared" si="69"/>
        <v/>
      </c>
      <c r="BO176" s="327" t="str">
        <f t="shared" si="65"/>
        <v/>
      </c>
      <c r="BP176" s="327" t="str">
        <f t="shared" si="70"/>
        <v/>
      </c>
      <c r="BQ176" s="327" t="str">
        <f t="shared" si="71"/>
        <v/>
      </c>
      <c r="BR176" s="327" t="str">
        <f>IF(F176="","",IF(AND(AI176="－",OR(分岐管理シート!AK176&lt;1,分岐管理シート!AK176&gt;12)),"error",IF(AND(AI176="○",分岐管理シート!AK176&lt;1),"error","")))</f>
        <v/>
      </c>
      <c r="BS176" s="327" t="str">
        <f>IF(F176="","",IF(VLOOKUP(AJ176,―!$AD$2:$AE$14,2,FALSE)&lt;=VLOOKUP(AK176,―!$AD$2:$AE$14,2,FALSE),"","error"))</f>
        <v/>
      </c>
      <c r="BT176" s="333"/>
      <c r="BU176" s="333"/>
      <c r="BV176" s="333"/>
      <c r="BW176" s="327" t="str">
        <f t="shared" si="72"/>
        <v/>
      </c>
      <c r="BX176" s="327" t="str">
        <f t="shared" si="66"/>
        <v/>
      </c>
      <c r="BY176" s="327" t="str">
        <f t="shared" si="73"/>
        <v/>
      </c>
      <c r="BZ176" s="333"/>
      <c r="CA176" s="348" t="str">
        <f>分岐管理シート!BB176</f>
        <v/>
      </c>
      <c r="CB176" s="350" t="str">
        <f t="shared" si="74"/>
        <v/>
      </c>
    </row>
    <row r="177" spans="1:80" x14ac:dyDescent="0.15">
      <c r="A177" s="202"/>
      <c r="B177" s="203"/>
      <c r="C177" s="196">
        <v>96</v>
      </c>
      <c r="D177" s="126"/>
      <c r="E177" s="126"/>
      <c r="F177" s="126"/>
      <c r="G177" s="128"/>
      <c r="H177" s="128"/>
      <c r="I177" s="123"/>
      <c r="J177" s="123"/>
      <c r="K177" s="123"/>
      <c r="L177" s="123"/>
      <c r="M177" s="131"/>
      <c r="N177" s="199">
        <f t="shared" si="62"/>
        <v>0</v>
      </c>
      <c r="O177" s="200">
        <f t="shared" si="63"/>
        <v>0</v>
      </c>
      <c r="P177" s="138"/>
      <c r="Q177" s="186"/>
      <c r="R177" s="186"/>
      <c r="S177" s="186"/>
      <c r="T177" s="186"/>
      <c r="U177" s="186"/>
      <c r="V177" s="186"/>
      <c r="W177" s="186"/>
      <c r="X177" s="186"/>
      <c r="Y177" s="186"/>
      <c r="Z177" s="186"/>
      <c r="AA177" s="186"/>
      <c r="AB177" s="186"/>
      <c r="AC177" s="186"/>
      <c r="AD177" s="186"/>
      <c r="AE177" s="135"/>
      <c r="AF177" s="131"/>
      <c r="AG177" s="123"/>
      <c r="AH177" s="123"/>
      <c r="AI177" s="128"/>
      <c r="AJ177" s="128"/>
      <c r="AK177" s="128"/>
      <c r="AL177" s="143"/>
      <c r="AM177" s="143"/>
      <c r="AN177" s="131"/>
      <c r="AO177" s="818"/>
      <c r="AP177" s="819"/>
      <c r="AQ177" s="164"/>
      <c r="AR177" s="89"/>
      <c r="AS177" s="78"/>
      <c r="AT177" s="309" t="str">
        <f t="shared" si="51"/>
        <v/>
      </c>
      <c r="AU177" s="313" t="str">
        <f t="shared" si="52"/>
        <v/>
      </c>
      <c r="AV177" s="317" t="str">
        <f t="shared" si="53"/>
        <v/>
      </c>
      <c r="AW177" s="321" t="str">
        <f t="shared" si="54"/>
        <v/>
      </c>
      <c r="AX177" s="321" t="str">
        <f t="shared" si="55"/>
        <v/>
      </c>
      <c r="AY177" s="325" t="str">
        <f t="shared" si="67"/>
        <v/>
      </c>
      <c r="AZ177" s="327" t="str">
        <f t="shared" si="56"/>
        <v/>
      </c>
      <c r="BA177" s="329" t="str">
        <f t="shared" si="57"/>
        <v/>
      </c>
      <c r="BB177" s="329" t="str">
        <f t="shared" si="58"/>
        <v/>
      </c>
      <c r="BC177" s="329" t="str">
        <f t="shared" si="68"/>
        <v/>
      </c>
      <c r="BD177" s="329" t="str">
        <f t="shared" si="64"/>
        <v/>
      </c>
      <c r="BE177" s="332"/>
      <c r="BF177" s="333"/>
      <c r="BG177" s="327" t="str">
        <f t="shared" si="59"/>
        <v/>
      </c>
      <c r="BH177" s="327" t="str">
        <f t="shared" si="60"/>
        <v/>
      </c>
      <c r="BI177" s="327" t="str">
        <f t="shared" si="61"/>
        <v/>
      </c>
      <c r="BJ177" s="333"/>
      <c r="BK177" s="333"/>
      <c r="BL177" s="333"/>
      <c r="BM177" s="333"/>
      <c r="BN177" s="327" t="str">
        <f t="shared" si="69"/>
        <v/>
      </c>
      <c r="BO177" s="327" t="str">
        <f t="shared" si="65"/>
        <v/>
      </c>
      <c r="BP177" s="327" t="str">
        <f t="shared" si="70"/>
        <v/>
      </c>
      <c r="BQ177" s="327" t="str">
        <f t="shared" si="71"/>
        <v/>
      </c>
      <c r="BR177" s="327" t="str">
        <f>IF(F177="","",IF(AND(AI177="－",OR(分岐管理シート!AK177&lt;1,分岐管理シート!AK177&gt;12)),"error",IF(AND(AI177="○",分岐管理シート!AK177&lt;1),"error","")))</f>
        <v/>
      </c>
      <c r="BS177" s="327" t="str">
        <f>IF(F177="","",IF(VLOOKUP(AJ177,―!$AD$2:$AE$14,2,FALSE)&lt;=VLOOKUP(AK177,―!$AD$2:$AE$14,2,FALSE),"","error"))</f>
        <v/>
      </c>
      <c r="BT177" s="333"/>
      <c r="BU177" s="333"/>
      <c r="BV177" s="333"/>
      <c r="BW177" s="327" t="str">
        <f t="shared" si="72"/>
        <v/>
      </c>
      <c r="BX177" s="327" t="str">
        <f t="shared" si="66"/>
        <v/>
      </c>
      <c r="BY177" s="327" t="str">
        <f t="shared" si="73"/>
        <v/>
      </c>
      <c r="BZ177" s="333"/>
      <c r="CA177" s="348" t="str">
        <f>分岐管理シート!BB177</f>
        <v/>
      </c>
      <c r="CB177" s="350" t="str">
        <f t="shared" si="74"/>
        <v/>
      </c>
    </row>
    <row r="178" spans="1:80" x14ac:dyDescent="0.15">
      <c r="A178" s="202"/>
      <c r="B178" s="203"/>
      <c r="C178" s="197">
        <v>97</v>
      </c>
      <c r="D178" s="126"/>
      <c r="E178" s="126"/>
      <c r="F178" s="126"/>
      <c r="G178" s="128"/>
      <c r="H178" s="128"/>
      <c r="I178" s="123"/>
      <c r="J178" s="123"/>
      <c r="K178" s="123"/>
      <c r="L178" s="123"/>
      <c r="M178" s="131"/>
      <c r="N178" s="199">
        <f t="shared" si="62"/>
        <v>0</v>
      </c>
      <c r="O178" s="200">
        <f t="shared" si="63"/>
        <v>0</v>
      </c>
      <c r="P178" s="138"/>
      <c r="Q178" s="186"/>
      <c r="R178" s="186"/>
      <c r="S178" s="186"/>
      <c r="T178" s="186"/>
      <c r="U178" s="186"/>
      <c r="V178" s="186"/>
      <c r="W178" s="186"/>
      <c r="X178" s="186"/>
      <c r="Y178" s="186"/>
      <c r="Z178" s="186"/>
      <c r="AA178" s="186"/>
      <c r="AB178" s="186"/>
      <c r="AC178" s="186"/>
      <c r="AD178" s="186"/>
      <c r="AE178" s="135"/>
      <c r="AF178" s="131"/>
      <c r="AG178" s="123"/>
      <c r="AH178" s="123"/>
      <c r="AI178" s="128"/>
      <c r="AJ178" s="128"/>
      <c r="AK178" s="128"/>
      <c r="AL178" s="143"/>
      <c r="AM178" s="143"/>
      <c r="AN178" s="131"/>
      <c r="AO178" s="818"/>
      <c r="AP178" s="819"/>
      <c r="AQ178" s="164"/>
      <c r="AR178" s="89"/>
      <c r="AS178" s="78"/>
      <c r="AT178" s="309" t="str">
        <f t="shared" si="51"/>
        <v/>
      </c>
      <c r="AU178" s="313" t="str">
        <f t="shared" si="52"/>
        <v/>
      </c>
      <c r="AV178" s="317" t="str">
        <f t="shared" si="53"/>
        <v/>
      </c>
      <c r="AW178" s="321" t="str">
        <f t="shared" si="54"/>
        <v/>
      </c>
      <c r="AX178" s="321" t="str">
        <f t="shared" si="55"/>
        <v/>
      </c>
      <c r="AY178" s="325" t="str">
        <f t="shared" si="67"/>
        <v/>
      </c>
      <c r="AZ178" s="327" t="str">
        <f t="shared" si="56"/>
        <v/>
      </c>
      <c r="BA178" s="329" t="str">
        <f t="shared" si="57"/>
        <v/>
      </c>
      <c r="BB178" s="329" t="str">
        <f t="shared" si="58"/>
        <v/>
      </c>
      <c r="BC178" s="329" t="str">
        <f t="shared" si="68"/>
        <v/>
      </c>
      <c r="BD178" s="329" t="str">
        <f t="shared" si="64"/>
        <v/>
      </c>
      <c r="BE178" s="332"/>
      <c r="BF178" s="333"/>
      <c r="BG178" s="327" t="str">
        <f t="shared" si="59"/>
        <v/>
      </c>
      <c r="BH178" s="327" t="str">
        <f t="shared" si="60"/>
        <v/>
      </c>
      <c r="BI178" s="327" t="str">
        <f t="shared" si="61"/>
        <v/>
      </c>
      <c r="BJ178" s="333"/>
      <c r="BK178" s="333"/>
      <c r="BL178" s="333"/>
      <c r="BM178" s="333"/>
      <c r="BN178" s="327" t="str">
        <f t="shared" si="69"/>
        <v/>
      </c>
      <c r="BO178" s="327" t="str">
        <f t="shared" si="65"/>
        <v/>
      </c>
      <c r="BP178" s="327" t="str">
        <f t="shared" si="70"/>
        <v/>
      </c>
      <c r="BQ178" s="327" t="str">
        <f t="shared" si="71"/>
        <v/>
      </c>
      <c r="BR178" s="327" t="str">
        <f>IF(F178="","",IF(AND(AI178="－",OR(分岐管理シート!AK178&lt;1,分岐管理シート!AK178&gt;12)),"error",IF(AND(AI178="○",分岐管理シート!AK178&lt;1),"error","")))</f>
        <v/>
      </c>
      <c r="BS178" s="327" t="str">
        <f>IF(F178="","",IF(VLOOKUP(AJ178,―!$AD$2:$AE$14,2,FALSE)&lt;=VLOOKUP(AK178,―!$AD$2:$AE$14,2,FALSE),"","error"))</f>
        <v/>
      </c>
      <c r="BT178" s="333"/>
      <c r="BU178" s="333"/>
      <c r="BV178" s="333"/>
      <c r="BW178" s="327" t="str">
        <f t="shared" si="72"/>
        <v/>
      </c>
      <c r="BX178" s="327" t="str">
        <f t="shared" si="66"/>
        <v/>
      </c>
      <c r="BY178" s="327" t="str">
        <f t="shared" si="73"/>
        <v/>
      </c>
      <c r="BZ178" s="333"/>
      <c r="CA178" s="348" t="str">
        <f>分岐管理シート!BB178</f>
        <v/>
      </c>
      <c r="CB178" s="350" t="str">
        <f t="shared" si="74"/>
        <v/>
      </c>
    </row>
    <row r="179" spans="1:80" x14ac:dyDescent="0.15">
      <c r="A179" s="202"/>
      <c r="B179" s="203"/>
      <c r="C179" s="197">
        <v>98</v>
      </c>
      <c r="D179" s="126"/>
      <c r="E179" s="126"/>
      <c r="F179" s="126"/>
      <c r="G179" s="128"/>
      <c r="H179" s="128"/>
      <c r="I179" s="123"/>
      <c r="J179" s="123"/>
      <c r="K179" s="123"/>
      <c r="L179" s="123"/>
      <c r="M179" s="131"/>
      <c r="N179" s="199">
        <f t="shared" si="62"/>
        <v>0</v>
      </c>
      <c r="O179" s="200">
        <f t="shared" si="63"/>
        <v>0</v>
      </c>
      <c r="P179" s="138"/>
      <c r="Q179" s="186"/>
      <c r="R179" s="186"/>
      <c r="S179" s="186"/>
      <c r="T179" s="186"/>
      <c r="U179" s="186"/>
      <c r="V179" s="186"/>
      <c r="W179" s="186"/>
      <c r="X179" s="186"/>
      <c r="Y179" s="186"/>
      <c r="Z179" s="186"/>
      <c r="AA179" s="186"/>
      <c r="AB179" s="186"/>
      <c r="AC179" s="186"/>
      <c r="AD179" s="186"/>
      <c r="AE179" s="135"/>
      <c r="AF179" s="131"/>
      <c r="AG179" s="123"/>
      <c r="AH179" s="123"/>
      <c r="AI179" s="128"/>
      <c r="AJ179" s="128"/>
      <c r="AK179" s="128"/>
      <c r="AL179" s="143"/>
      <c r="AM179" s="143"/>
      <c r="AN179" s="131"/>
      <c r="AO179" s="818"/>
      <c r="AP179" s="819"/>
      <c r="AQ179" s="164"/>
      <c r="AR179" s="89"/>
      <c r="AS179" s="78"/>
      <c r="AT179" s="309" t="str">
        <f t="shared" si="51"/>
        <v/>
      </c>
      <c r="AU179" s="313" t="str">
        <f t="shared" si="52"/>
        <v/>
      </c>
      <c r="AV179" s="317" t="str">
        <f t="shared" si="53"/>
        <v/>
      </c>
      <c r="AW179" s="321" t="str">
        <f t="shared" si="54"/>
        <v/>
      </c>
      <c r="AX179" s="321" t="str">
        <f t="shared" si="55"/>
        <v/>
      </c>
      <c r="AY179" s="325" t="str">
        <f t="shared" si="67"/>
        <v/>
      </c>
      <c r="AZ179" s="327" t="str">
        <f t="shared" si="56"/>
        <v/>
      </c>
      <c r="BA179" s="329" t="str">
        <f t="shared" si="57"/>
        <v/>
      </c>
      <c r="BB179" s="329" t="str">
        <f t="shared" si="58"/>
        <v/>
      </c>
      <c r="BC179" s="329" t="str">
        <f t="shared" si="68"/>
        <v/>
      </c>
      <c r="BD179" s="329" t="str">
        <f t="shared" si="64"/>
        <v/>
      </c>
      <c r="BE179" s="332"/>
      <c r="BF179" s="333"/>
      <c r="BG179" s="327" t="str">
        <f t="shared" si="59"/>
        <v/>
      </c>
      <c r="BH179" s="327" t="str">
        <f t="shared" si="60"/>
        <v/>
      </c>
      <c r="BI179" s="327" t="str">
        <f t="shared" si="61"/>
        <v/>
      </c>
      <c r="BJ179" s="333"/>
      <c r="BK179" s="333"/>
      <c r="BL179" s="333"/>
      <c r="BM179" s="333"/>
      <c r="BN179" s="327" t="str">
        <f t="shared" si="69"/>
        <v/>
      </c>
      <c r="BO179" s="327" t="str">
        <f t="shared" si="65"/>
        <v/>
      </c>
      <c r="BP179" s="327" t="str">
        <f t="shared" si="70"/>
        <v/>
      </c>
      <c r="BQ179" s="327" t="str">
        <f t="shared" si="71"/>
        <v/>
      </c>
      <c r="BR179" s="327" t="str">
        <f>IF(F179="","",IF(AND(AI179="－",OR(分岐管理シート!AK179&lt;1,分岐管理シート!AK179&gt;12)),"error",IF(AND(AI179="○",分岐管理シート!AK179&lt;1),"error","")))</f>
        <v/>
      </c>
      <c r="BS179" s="327" t="str">
        <f>IF(F179="","",IF(VLOOKUP(AJ179,―!$AD$2:$AE$14,2,FALSE)&lt;=VLOOKUP(AK179,―!$AD$2:$AE$14,2,FALSE),"","error"))</f>
        <v/>
      </c>
      <c r="BT179" s="333"/>
      <c r="BU179" s="333"/>
      <c r="BV179" s="333"/>
      <c r="BW179" s="327" t="str">
        <f t="shared" si="72"/>
        <v/>
      </c>
      <c r="BX179" s="327" t="str">
        <f t="shared" si="66"/>
        <v/>
      </c>
      <c r="BY179" s="327" t="str">
        <f t="shared" si="73"/>
        <v/>
      </c>
      <c r="BZ179" s="333"/>
      <c r="CA179" s="348" t="str">
        <f>分岐管理シート!BB179</f>
        <v/>
      </c>
      <c r="CB179" s="350" t="str">
        <f t="shared" si="74"/>
        <v/>
      </c>
    </row>
    <row r="180" spans="1:80" x14ac:dyDescent="0.15">
      <c r="A180" s="202"/>
      <c r="B180" s="203"/>
      <c r="C180" s="196">
        <v>99</v>
      </c>
      <c r="D180" s="126"/>
      <c r="E180" s="126"/>
      <c r="F180" s="126"/>
      <c r="G180" s="128"/>
      <c r="H180" s="128"/>
      <c r="I180" s="123"/>
      <c r="J180" s="123"/>
      <c r="K180" s="123"/>
      <c r="L180" s="123"/>
      <c r="M180" s="131"/>
      <c r="N180" s="199">
        <f t="shared" si="62"/>
        <v>0</v>
      </c>
      <c r="O180" s="200">
        <f t="shared" si="63"/>
        <v>0</v>
      </c>
      <c r="P180" s="138"/>
      <c r="Q180" s="186"/>
      <c r="R180" s="186"/>
      <c r="S180" s="186"/>
      <c r="T180" s="186"/>
      <c r="U180" s="186"/>
      <c r="V180" s="186"/>
      <c r="W180" s="186"/>
      <c r="X180" s="186"/>
      <c r="Y180" s="186"/>
      <c r="Z180" s="186"/>
      <c r="AA180" s="186"/>
      <c r="AB180" s="186"/>
      <c r="AC180" s="186"/>
      <c r="AD180" s="186"/>
      <c r="AE180" s="135"/>
      <c r="AF180" s="131"/>
      <c r="AG180" s="123"/>
      <c r="AH180" s="123"/>
      <c r="AI180" s="128"/>
      <c r="AJ180" s="128"/>
      <c r="AK180" s="128"/>
      <c r="AL180" s="143"/>
      <c r="AM180" s="143"/>
      <c r="AN180" s="131"/>
      <c r="AO180" s="818"/>
      <c r="AP180" s="819"/>
      <c r="AQ180" s="164"/>
      <c r="AR180" s="89"/>
      <c r="AS180" s="78"/>
      <c r="AT180" s="309" t="str">
        <f t="shared" si="51"/>
        <v/>
      </c>
      <c r="AU180" s="313" t="str">
        <f t="shared" si="52"/>
        <v/>
      </c>
      <c r="AV180" s="317" t="str">
        <f t="shared" si="53"/>
        <v/>
      </c>
      <c r="AW180" s="321" t="str">
        <f t="shared" si="54"/>
        <v/>
      </c>
      <c r="AX180" s="321" t="str">
        <f t="shared" si="55"/>
        <v/>
      </c>
      <c r="AY180" s="325" t="str">
        <f t="shared" si="67"/>
        <v/>
      </c>
      <c r="AZ180" s="327" t="str">
        <f t="shared" si="56"/>
        <v/>
      </c>
      <c r="BA180" s="329" t="str">
        <f t="shared" si="57"/>
        <v/>
      </c>
      <c r="BB180" s="329" t="str">
        <f t="shared" si="58"/>
        <v/>
      </c>
      <c r="BC180" s="329" t="str">
        <f t="shared" si="68"/>
        <v/>
      </c>
      <c r="BD180" s="329" t="str">
        <f t="shared" si="64"/>
        <v/>
      </c>
      <c r="BE180" s="332"/>
      <c r="BF180" s="333"/>
      <c r="BG180" s="327" t="str">
        <f t="shared" si="59"/>
        <v/>
      </c>
      <c r="BH180" s="327" t="str">
        <f t="shared" si="60"/>
        <v/>
      </c>
      <c r="BI180" s="327" t="str">
        <f t="shared" si="61"/>
        <v/>
      </c>
      <c r="BJ180" s="333"/>
      <c r="BK180" s="333"/>
      <c r="BL180" s="333"/>
      <c r="BM180" s="333"/>
      <c r="BN180" s="327" t="str">
        <f t="shared" si="69"/>
        <v/>
      </c>
      <c r="BO180" s="327" t="str">
        <f t="shared" si="65"/>
        <v/>
      </c>
      <c r="BP180" s="327" t="str">
        <f t="shared" si="70"/>
        <v/>
      </c>
      <c r="BQ180" s="327" t="str">
        <f t="shared" si="71"/>
        <v/>
      </c>
      <c r="BR180" s="327" t="str">
        <f>IF(F180="","",IF(AND(AI180="－",OR(分岐管理シート!AK180&lt;1,分岐管理シート!AK180&gt;12)),"error",IF(AND(AI180="○",分岐管理シート!AK180&lt;1),"error","")))</f>
        <v/>
      </c>
      <c r="BS180" s="327" t="str">
        <f>IF(F180="","",IF(VLOOKUP(AJ180,―!$AD$2:$AE$14,2,FALSE)&lt;=VLOOKUP(AK180,―!$AD$2:$AE$14,2,FALSE),"","error"))</f>
        <v/>
      </c>
      <c r="BT180" s="333"/>
      <c r="BU180" s="333"/>
      <c r="BV180" s="333"/>
      <c r="BW180" s="327" t="str">
        <f t="shared" si="72"/>
        <v/>
      </c>
      <c r="BX180" s="327" t="str">
        <f t="shared" si="66"/>
        <v/>
      </c>
      <c r="BY180" s="327" t="str">
        <f t="shared" si="73"/>
        <v/>
      </c>
      <c r="BZ180" s="333"/>
      <c r="CA180" s="348" t="str">
        <f>分岐管理シート!BB180</f>
        <v/>
      </c>
      <c r="CB180" s="350" t="str">
        <f t="shared" si="74"/>
        <v/>
      </c>
    </row>
    <row r="181" spans="1:80" x14ac:dyDescent="0.15">
      <c r="A181" s="202"/>
      <c r="B181" s="203"/>
      <c r="C181" s="197">
        <v>100</v>
      </c>
      <c r="D181" s="126"/>
      <c r="E181" s="126"/>
      <c r="F181" s="126"/>
      <c r="G181" s="128"/>
      <c r="H181" s="128"/>
      <c r="I181" s="123"/>
      <c r="J181" s="123"/>
      <c r="K181" s="123"/>
      <c r="L181" s="123"/>
      <c r="M181" s="131"/>
      <c r="N181" s="199">
        <f t="shared" si="62"/>
        <v>0</v>
      </c>
      <c r="O181" s="200">
        <f t="shared" si="63"/>
        <v>0</v>
      </c>
      <c r="P181" s="138"/>
      <c r="Q181" s="186"/>
      <c r="R181" s="186"/>
      <c r="S181" s="186"/>
      <c r="T181" s="186"/>
      <c r="U181" s="186"/>
      <c r="V181" s="186"/>
      <c r="W181" s="186"/>
      <c r="X181" s="186"/>
      <c r="Y181" s="186"/>
      <c r="Z181" s="186"/>
      <c r="AA181" s="186"/>
      <c r="AB181" s="186"/>
      <c r="AC181" s="186"/>
      <c r="AD181" s="186"/>
      <c r="AE181" s="135"/>
      <c r="AF181" s="131"/>
      <c r="AG181" s="123"/>
      <c r="AH181" s="123"/>
      <c r="AI181" s="128"/>
      <c r="AJ181" s="128"/>
      <c r="AK181" s="128"/>
      <c r="AL181" s="143"/>
      <c r="AM181" s="143"/>
      <c r="AN181" s="131"/>
      <c r="AO181" s="818"/>
      <c r="AP181" s="819"/>
      <c r="AQ181" s="164"/>
      <c r="AR181" s="89"/>
      <c r="AS181" s="78"/>
      <c r="AT181" s="309" t="str">
        <f t="shared" si="51"/>
        <v/>
      </c>
      <c r="AU181" s="313" t="str">
        <f t="shared" si="52"/>
        <v/>
      </c>
      <c r="AV181" s="317" t="str">
        <f t="shared" si="53"/>
        <v/>
      </c>
      <c r="AW181" s="321" t="str">
        <f t="shared" si="54"/>
        <v/>
      </c>
      <c r="AX181" s="321" t="str">
        <f t="shared" si="55"/>
        <v/>
      </c>
      <c r="AY181" s="325" t="str">
        <f t="shared" si="67"/>
        <v/>
      </c>
      <c r="AZ181" s="327" t="str">
        <f t="shared" si="56"/>
        <v/>
      </c>
      <c r="BA181" s="329" t="str">
        <f t="shared" si="57"/>
        <v/>
      </c>
      <c r="BB181" s="329" t="str">
        <f t="shared" si="58"/>
        <v/>
      </c>
      <c r="BC181" s="329" t="str">
        <f t="shared" si="68"/>
        <v/>
      </c>
      <c r="BD181" s="329" t="str">
        <f t="shared" si="64"/>
        <v/>
      </c>
      <c r="BE181" s="332"/>
      <c r="BF181" s="333"/>
      <c r="BG181" s="327" t="str">
        <f t="shared" si="59"/>
        <v/>
      </c>
      <c r="BH181" s="327" t="str">
        <f t="shared" si="60"/>
        <v/>
      </c>
      <c r="BI181" s="327" t="str">
        <f t="shared" si="61"/>
        <v/>
      </c>
      <c r="BJ181" s="333"/>
      <c r="BK181" s="333"/>
      <c r="BL181" s="333"/>
      <c r="BM181" s="333"/>
      <c r="BN181" s="327" t="str">
        <f t="shared" si="69"/>
        <v/>
      </c>
      <c r="BO181" s="327" t="str">
        <f t="shared" si="65"/>
        <v/>
      </c>
      <c r="BP181" s="327" t="str">
        <f t="shared" si="70"/>
        <v/>
      </c>
      <c r="BQ181" s="327" t="str">
        <f t="shared" si="71"/>
        <v/>
      </c>
      <c r="BR181" s="327" t="str">
        <f>IF(F181="","",IF(AND(AI181="－",OR(分岐管理シート!AK181&lt;1,分岐管理シート!AK181&gt;12)),"error",IF(AND(AI181="○",分岐管理シート!AK181&lt;1),"error","")))</f>
        <v/>
      </c>
      <c r="BS181" s="327" t="str">
        <f>IF(F181="","",IF(VLOOKUP(AJ181,―!$AD$2:$AE$14,2,FALSE)&lt;=VLOOKUP(AK181,―!$AD$2:$AE$14,2,FALSE),"","error"))</f>
        <v/>
      </c>
      <c r="BT181" s="333"/>
      <c r="BU181" s="333"/>
      <c r="BV181" s="333"/>
      <c r="BW181" s="327" t="str">
        <f t="shared" si="72"/>
        <v/>
      </c>
      <c r="BX181" s="327" t="str">
        <f t="shared" si="66"/>
        <v/>
      </c>
      <c r="BY181" s="327" t="str">
        <f t="shared" si="73"/>
        <v/>
      </c>
      <c r="BZ181" s="333"/>
      <c r="CA181" s="348" t="str">
        <f>分岐管理シート!BB181</f>
        <v/>
      </c>
      <c r="CB181" s="350" t="str">
        <f t="shared" si="74"/>
        <v/>
      </c>
    </row>
    <row r="182" spans="1:80" x14ac:dyDescent="0.15">
      <c r="A182" s="202"/>
      <c r="B182" s="203"/>
      <c r="C182" s="197">
        <v>101</v>
      </c>
      <c r="D182" s="126"/>
      <c r="E182" s="126"/>
      <c r="F182" s="126"/>
      <c r="G182" s="128"/>
      <c r="H182" s="128"/>
      <c r="I182" s="123"/>
      <c r="J182" s="123"/>
      <c r="K182" s="123"/>
      <c r="L182" s="123"/>
      <c r="M182" s="131"/>
      <c r="N182" s="199">
        <f t="shared" si="62"/>
        <v>0</v>
      </c>
      <c r="O182" s="200">
        <f t="shared" si="63"/>
        <v>0</v>
      </c>
      <c r="P182" s="138"/>
      <c r="Q182" s="186"/>
      <c r="R182" s="186"/>
      <c r="S182" s="186"/>
      <c r="T182" s="186"/>
      <c r="U182" s="186"/>
      <c r="V182" s="186"/>
      <c r="W182" s="186"/>
      <c r="X182" s="186"/>
      <c r="Y182" s="186"/>
      <c r="Z182" s="186"/>
      <c r="AA182" s="186"/>
      <c r="AB182" s="186"/>
      <c r="AC182" s="186"/>
      <c r="AD182" s="186"/>
      <c r="AE182" s="135"/>
      <c r="AF182" s="131"/>
      <c r="AG182" s="123"/>
      <c r="AH182" s="123"/>
      <c r="AI182" s="128"/>
      <c r="AJ182" s="128"/>
      <c r="AK182" s="128"/>
      <c r="AL182" s="143"/>
      <c r="AM182" s="143"/>
      <c r="AN182" s="131"/>
      <c r="AO182" s="818"/>
      <c r="AP182" s="819"/>
      <c r="AQ182" s="164"/>
      <c r="AR182" s="89"/>
      <c r="AS182" s="78"/>
      <c r="AT182" s="309" t="str">
        <f t="shared" si="51"/>
        <v/>
      </c>
      <c r="AU182" s="313" t="str">
        <f t="shared" si="52"/>
        <v/>
      </c>
      <c r="AV182" s="317" t="str">
        <f t="shared" si="53"/>
        <v/>
      </c>
      <c r="AW182" s="321" t="str">
        <f t="shared" si="54"/>
        <v/>
      </c>
      <c r="AX182" s="321" t="str">
        <f t="shared" si="55"/>
        <v/>
      </c>
      <c r="AY182" s="325" t="str">
        <f t="shared" si="67"/>
        <v/>
      </c>
      <c r="AZ182" s="327" t="str">
        <f t="shared" si="56"/>
        <v/>
      </c>
      <c r="BA182" s="329" t="str">
        <f t="shared" si="57"/>
        <v/>
      </c>
      <c r="BB182" s="329" t="str">
        <f t="shared" si="58"/>
        <v/>
      </c>
      <c r="BC182" s="329" t="str">
        <f t="shared" si="68"/>
        <v/>
      </c>
      <c r="BD182" s="329" t="str">
        <f t="shared" si="64"/>
        <v/>
      </c>
      <c r="BE182" s="332"/>
      <c r="BF182" s="333"/>
      <c r="BG182" s="327" t="str">
        <f t="shared" si="59"/>
        <v/>
      </c>
      <c r="BH182" s="327" t="str">
        <f t="shared" si="60"/>
        <v/>
      </c>
      <c r="BI182" s="327" t="str">
        <f t="shared" si="61"/>
        <v/>
      </c>
      <c r="BJ182" s="333"/>
      <c r="BK182" s="333"/>
      <c r="BL182" s="333"/>
      <c r="BM182" s="333"/>
      <c r="BN182" s="327" t="str">
        <f t="shared" si="69"/>
        <v/>
      </c>
      <c r="BO182" s="327" t="str">
        <f t="shared" si="65"/>
        <v/>
      </c>
      <c r="BP182" s="327" t="str">
        <f t="shared" si="70"/>
        <v/>
      </c>
      <c r="BQ182" s="327" t="str">
        <f t="shared" si="71"/>
        <v/>
      </c>
      <c r="BR182" s="327" t="str">
        <f>IF(F182="","",IF(AND(AI182="－",OR(分岐管理シート!AK182&lt;1,分岐管理シート!AK182&gt;12)),"error",IF(AND(AI182="○",分岐管理シート!AK182&lt;1),"error","")))</f>
        <v/>
      </c>
      <c r="BS182" s="327" t="str">
        <f>IF(F182="","",IF(VLOOKUP(AJ182,―!$AD$2:$AE$14,2,FALSE)&lt;=VLOOKUP(AK182,―!$AD$2:$AE$14,2,FALSE),"","error"))</f>
        <v/>
      </c>
      <c r="BT182" s="333"/>
      <c r="BU182" s="333"/>
      <c r="BV182" s="333"/>
      <c r="BW182" s="327" t="str">
        <f t="shared" si="72"/>
        <v/>
      </c>
      <c r="BX182" s="327" t="str">
        <f t="shared" si="66"/>
        <v/>
      </c>
      <c r="BY182" s="327" t="str">
        <f t="shared" si="73"/>
        <v/>
      </c>
      <c r="BZ182" s="333"/>
      <c r="CA182" s="348" t="str">
        <f>分岐管理シート!BB182</f>
        <v/>
      </c>
      <c r="CB182" s="350" t="str">
        <f t="shared" si="74"/>
        <v/>
      </c>
    </row>
    <row r="183" spans="1:80" x14ac:dyDescent="0.15">
      <c r="A183" s="202"/>
      <c r="B183" s="203"/>
      <c r="C183" s="196">
        <v>102</v>
      </c>
      <c r="D183" s="126"/>
      <c r="E183" s="126"/>
      <c r="F183" s="126"/>
      <c r="G183" s="128"/>
      <c r="H183" s="128"/>
      <c r="I183" s="123"/>
      <c r="J183" s="123"/>
      <c r="K183" s="123"/>
      <c r="L183" s="123"/>
      <c r="M183" s="131"/>
      <c r="N183" s="199">
        <f t="shared" si="62"/>
        <v>0</v>
      </c>
      <c r="O183" s="200">
        <f t="shared" si="63"/>
        <v>0</v>
      </c>
      <c r="P183" s="138"/>
      <c r="Q183" s="186"/>
      <c r="R183" s="186"/>
      <c r="S183" s="186"/>
      <c r="T183" s="186"/>
      <c r="U183" s="186"/>
      <c r="V183" s="186"/>
      <c r="W183" s="186"/>
      <c r="X183" s="186"/>
      <c r="Y183" s="186"/>
      <c r="Z183" s="186"/>
      <c r="AA183" s="186"/>
      <c r="AB183" s="186"/>
      <c r="AC183" s="186"/>
      <c r="AD183" s="186"/>
      <c r="AE183" s="135"/>
      <c r="AF183" s="131"/>
      <c r="AG183" s="123"/>
      <c r="AH183" s="123"/>
      <c r="AI183" s="128"/>
      <c r="AJ183" s="128"/>
      <c r="AK183" s="128"/>
      <c r="AL183" s="143"/>
      <c r="AM183" s="143"/>
      <c r="AN183" s="131"/>
      <c r="AO183" s="818"/>
      <c r="AP183" s="819"/>
      <c r="AQ183" s="164"/>
      <c r="AR183" s="89"/>
      <c r="AS183" s="78"/>
      <c r="AT183" s="309" t="str">
        <f t="shared" si="51"/>
        <v/>
      </c>
      <c r="AU183" s="313" t="str">
        <f t="shared" si="52"/>
        <v/>
      </c>
      <c r="AV183" s="317" t="str">
        <f t="shared" si="53"/>
        <v/>
      </c>
      <c r="AW183" s="321" t="str">
        <f t="shared" si="54"/>
        <v/>
      </c>
      <c r="AX183" s="321" t="str">
        <f t="shared" si="55"/>
        <v/>
      </c>
      <c r="AY183" s="325" t="str">
        <f t="shared" si="67"/>
        <v/>
      </c>
      <c r="AZ183" s="327" t="str">
        <f t="shared" si="56"/>
        <v/>
      </c>
      <c r="BA183" s="329" t="str">
        <f t="shared" si="57"/>
        <v/>
      </c>
      <c r="BB183" s="329" t="str">
        <f t="shared" si="58"/>
        <v/>
      </c>
      <c r="BC183" s="329" t="str">
        <f t="shared" si="68"/>
        <v/>
      </c>
      <c r="BD183" s="329" t="str">
        <f t="shared" si="64"/>
        <v/>
      </c>
      <c r="BE183" s="332"/>
      <c r="BF183" s="333"/>
      <c r="BG183" s="327" t="str">
        <f t="shared" si="59"/>
        <v/>
      </c>
      <c r="BH183" s="327" t="str">
        <f t="shared" si="60"/>
        <v/>
      </c>
      <c r="BI183" s="327" t="str">
        <f t="shared" si="61"/>
        <v/>
      </c>
      <c r="BJ183" s="333"/>
      <c r="BK183" s="333"/>
      <c r="BL183" s="333"/>
      <c r="BM183" s="333"/>
      <c r="BN183" s="327" t="str">
        <f t="shared" si="69"/>
        <v/>
      </c>
      <c r="BO183" s="327" t="str">
        <f t="shared" si="65"/>
        <v/>
      </c>
      <c r="BP183" s="327" t="str">
        <f t="shared" si="70"/>
        <v/>
      </c>
      <c r="BQ183" s="327" t="str">
        <f t="shared" si="71"/>
        <v/>
      </c>
      <c r="BR183" s="327" t="str">
        <f>IF(F183="","",IF(AND(AI183="－",OR(分岐管理シート!AK183&lt;1,分岐管理シート!AK183&gt;12)),"error",IF(AND(AI183="○",分岐管理シート!AK183&lt;1),"error","")))</f>
        <v/>
      </c>
      <c r="BS183" s="327" t="str">
        <f>IF(F183="","",IF(VLOOKUP(AJ183,―!$AD$2:$AE$14,2,FALSE)&lt;=VLOOKUP(AK183,―!$AD$2:$AE$14,2,FALSE),"","error"))</f>
        <v/>
      </c>
      <c r="BT183" s="333"/>
      <c r="BU183" s="333"/>
      <c r="BV183" s="333"/>
      <c r="BW183" s="327" t="str">
        <f t="shared" si="72"/>
        <v/>
      </c>
      <c r="BX183" s="327" t="str">
        <f t="shared" si="66"/>
        <v/>
      </c>
      <c r="BY183" s="327" t="str">
        <f t="shared" si="73"/>
        <v/>
      </c>
      <c r="BZ183" s="333"/>
      <c r="CA183" s="348" t="str">
        <f>分岐管理シート!BB183</f>
        <v/>
      </c>
      <c r="CB183" s="350" t="str">
        <f t="shared" si="74"/>
        <v/>
      </c>
    </row>
    <row r="184" spans="1:80" x14ac:dyDescent="0.15">
      <c r="A184" s="202"/>
      <c r="B184" s="203"/>
      <c r="C184" s="197">
        <v>103</v>
      </c>
      <c r="D184" s="126"/>
      <c r="E184" s="126"/>
      <c r="F184" s="126"/>
      <c r="G184" s="128"/>
      <c r="H184" s="128"/>
      <c r="I184" s="123"/>
      <c r="J184" s="123"/>
      <c r="K184" s="123"/>
      <c r="L184" s="123"/>
      <c r="M184" s="131"/>
      <c r="N184" s="199">
        <f t="shared" si="62"/>
        <v>0</v>
      </c>
      <c r="O184" s="200">
        <f t="shared" si="63"/>
        <v>0</v>
      </c>
      <c r="P184" s="138"/>
      <c r="Q184" s="186"/>
      <c r="R184" s="186"/>
      <c r="S184" s="186"/>
      <c r="T184" s="186"/>
      <c r="U184" s="186"/>
      <c r="V184" s="186"/>
      <c r="W184" s="186"/>
      <c r="X184" s="186"/>
      <c r="Y184" s="186"/>
      <c r="Z184" s="186"/>
      <c r="AA184" s="186"/>
      <c r="AB184" s="186"/>
      <c r="AC184" s="186"/>
      <c r="AD184" s="186"/>
      <c r="AE184" s="135"/>
      <c r="AF184" s="131"/>
      <c r="AG184" s="123"/>
      <c r="AH184" s="123"/>
      <c r="AI184" s="128"/>
      <c r="AJ184" s="128"/>
      <c r="AK184" s="128"/>
      <c r="AL184" s="143"/>
      <c r="AM184" s="143"/>
      <c r="AN184" s="131"/>
      <c r="AO184" s="818"/>
      <c r="AP184" s="819"/>
      <c r="AQ184" s="164"/>
      <c r="AR184" s="89"/>
      <c r="AS184" s="78"/>
      <c r="AT184" s="309" t="str">
        <f t="shared" si="51"/>
        <v/>
      </c>
      <c r="AU184" s="313" t="str">
        <f t="shared" si="52"/>
        <v/>
      </c>
      <c r="AV184" s="317" t="str">
        <f t="shared" si="53"/>
        <v/>
      </c>
      <c r="AW184" s="321" t="str">
        <f t="shared" si="54"/>
        <v/>
      </c>
      <c r="AX184" s="321" t="str">
        <f t="shared" si="55"/>
        <v/>
      </c>
      <c r="AY184" s="325" t="str">
        <f t="shared" si="67"/>
        <v/>
      </c>
      <c r="AZ184" s="327" t="str">
        <f t="shared" si="56"/>
        <v/>
      </c>
      <c r="BA184" s="329" t="str">
        <f t="shared" si="57"/>
        <v/>
      </c>
      <c r="BB184" s="329" t="str">
        <f t="shared" si="58"/>
        <v/>
      </c>
      <c r="BC184" s="329" t="str">
        <f t="shared" si="68"/>
        <v/>
      </c>
      <c r="BD184" s="329" t="str">
        <f t="shared" si="64"/>
        <v/>
      </c>
      <c r="BE184" s="332"/>
      <c r="BF184" s="333"/>
      <c r="BG184" s="327" t="str">
        <f t="shared" si="59"/>
        <v/>
      </c>
      <c r="BH184" s="327" t="str">
        <f t="shared" si="60"/>
        <v/>
      </c>
      <c r="BI184" s="327" t="str">
        <f t="shared" si="61"/>
        <v/>
      </c>
      <c r="BJ184" s="333"/>
      <c r="BK184" s="333"/>
      <c r="BL184" s="333"/>
      <c r="BM184" s="333"/>
      <c r="BN184" s="327" t="str">
        <f t="shared" si="69"/>
        <v/>
      </c>
      <c r="BO184" s="327" t="str">
        <f t="shared" si="65"/>
        <v/>
      </c>
      <c r="BP184" s="327" t="str">
        <f t="shared" si="70"/>
        <v/>
      </c>
      <c r="BQ184" s="327" t="str">
        <f t="shared" si="71"/>
        <v/>
      </c>
      <c r="BR184" s="327" t="str">
        <f>IF(F184="","",IF(AND(AI184="－",OR(分岐管理シート!AK184&lt;1,分岐管理シート!AK184&gt;12)),"error",IF(AND(AI184="○",分岐管理シート!AK184&lt;1),"error","")))</f>
        <v/>
      </c>
      <c r="BS184" s="327" t="str">
        <f>IF(F184="","",IF(VLOOKUP(AJ184,―!$AD$2:$AE$14,2,FALSE)&lt;=VLOOKUP(AK184,―!$AD$2:$AE$14,2,FALSE),"","error"))</f>
        <v/>
      </c>
      <c r="BT184" s="333"/>
      <c r="BU184" s="333"/>
      <c r="BV184" s="333"/>
      <c r="BW184" s="327" t="str">
        <f t="shared" si="72"/>
        <v/>
      </c>
      <c r="BX184" s="327" t="str">
        <f t="shared" si="66"/>
        <v/>
      </c>
      <c r="BY184" s="327" t="str">
        <f t="shared" si="73"/>
        <v/>
      </c>
      <c r="BZ184" s="333"/>
      <c r="CA184" s="348" t="str">
        <f>分岐管理シート!BB184</f>
        <v/>
      </c>
      <c r="CB184" s="350" t="str">
        <f t="shared" si="74"/>
        <v/>
      </c>
    </row>
    <row r="185" spans="1:80" x14ac:dyDescent="0.15">
      <c r="A185" s="202"/>
      <c r="B185" s="203"/>
      <c r="C185" s="197">
        <v>104</v>
      </c>
      <c r="D185" s="126"/>
      <c r="E185" s="126"/>
      <c r="F185" s="126"/>
      <c r="G185" s="128"/>
      <c r="H185" s="128"/>
      <c r="I185" s="123"/>
      <c r="J185" s="123"/>
      <c r="K185" s="123"/>
      <c r="L185" s="123"/>
      <c r="M185" s="131"/>
      <c r="N185" s="199">
        <f t="shared" si="62"/>
        <v>0</v>
      </c>
      <c r="O185" s="200">
        <f t="shared" si="63"/>
        <v>0</v>
      </c>
      <c r="P185" s="138"/>
      <c r="Q185" s="186"/>
      <c r="R185" s="186"/>
      <c r="S185" s="186"/>
      <c r="T185" s="186"/>
      <c r="U185" s="186"/>
      <c r="V185" s="186"/>
      <c r="W185" s="186"/>
      <c r="X185" s="186"/>
      <c r="Y185" s="186"/>
      <c r="Z185" s="186"/>
      <c r="AA185" s="186"/>
      <c r="AB185" s="186"/>
      <c r="AC185" s="186"/>
      <c r="AD185" s="186"/>
      <c r="AE185" s="135"/>
      <c r="AF185" s="131"/>
      <c r="AG185" s="123"/>
      <c r="AH185" s="123"/>
      <c r="AI185" s="128"/>
      <c r="AJ185" s="128"/>
      <c r="AK185" s="128"/>
      <c r="AL185" s="143"/>
      <c r="AM185" s="143"/>
      <c r="AN185" s="131"/>
      <c r="AO185" s="818"/>
      <c r="AP185" s="819"/>
      <c r="AQ185" s="164"/>
      <c r="AR185" s="89"/>
      <c r="AS185" s="78"/>
      <c r="AT185" s="309" t="str">
        <f t="shared" si="51"/>
        <v/>
      </c>
      <c r="AU185" s="313" t="str">
        <f t="shared" si="52"/>
        <v/>
      </c>
      <c r="AV185" s="317" t="str">
        <f t="shared" si="53"/>
        <v/>
      </c>
      <c r="AW185" s="321" t="str">
        <f t="shared" si="54"/>
        <v/>
      </c>
      <c r="AX185" s="321" t="str">
        <f t="shared" si="55"/>
        <v/>
      </c>
      <c r="AY185" s="325" t="str">
        <f t="shared" si="67"/>
        <v/>
      </c>
      <c r="AZ185" s="327" t="str">
        <f t="shared" si="56"/>
        <v/>
      </c>
      <c r="BA185" s="329" t="str">
        <f t="shared" si="57"/>
        <v/>
      </c>
      <c r="BB185" s="329" t="str">
        <f t="shared" si="58"/>
        <v/>
      </c>
      <c r="BC185" s="329" t="str">
        <f t="shared" si="68"/>
        <v/>
      </c>
      <c r="BD185" s="329" t="str">
        <f t="shared" si="64"/>
        <v/>
      </c>
      <c r="BE185" s="332"/>
      <c r="BF185" s="333"/>
      <c r="BG185" s="327" t="str">
        <f t="shared" si="59"/>
        <v/>
      </c>
      <c r="BH185" s="327" t="str">
        <f t="shared" si="60"/>
        <v/>
      </c>
      <c r="BI185" s="327" t="str">
        <f t="shared" si="61"/>
        <v/>
      </c>
      <c r="BJ185" s="333"/>
      <c r="BK185" s="333"/>
      <c r="BL185" s="333"/>
      <c r="BM185" s="333"/>
      <c r="BN185" s="327" t="str">
        <f t="shared" si="69"/>
        <v/>
      </c>
      <c r="BO185" s="327" t="str">
        <f t="shared" si="65"/>
        <v/>
      </c>
      <c r="BP185" s="327" t="str">
        <f t="shared" si="70"/>
        <v/>
      </c>
      <c r="BQ185" s="327" t="str">
        <f t="shared" si="71"/>
        <v/>
      </c>
      <c r="BR185" s="327" t="str">
        <f>IF(F185="","",IF(AND(AI185="－",OR(分岐管理シート!AK185&lt;1,分岐管理シート!AK185&gt;12)),"error",IF(AND(AI185="○",分岐管理シート!AK185&lt;1),"error","")))</f>
        <v/>
      </c>
      <c r="BS185" s="327" t="str">
        <f>IF(F185="","",IF(VLOOKUP(AJ185,―!$AD$2:$AE$14,2,FALSE)&lt;=VLOOKUP(AK185,―!$AD$2:$AE$14,2,FALSE),"","error"))</f>
        <v/>
      </c>
      <c r="BT185" s="333"/>
      <c r="BU185" s="333"/>
      <c r="BV185" s="333"/>
      <c r="BW185" s="327" t="str">
        <f t="shared" si="72"/>
        <v/>
      </c>
      <c r="BX185" s="327" t="str">
        <f t="shared" si="66"/>
        <v/>
      </c>
      <c r="BY185" s="327" t="str">
        <f t="shared" si="73"/>
        <v/>
      </c>
      <c r="BZ185" s="333"/>
      <c r="CA185" s="348" t="str">
        <f>分岐管理シート!BB185</f>
        <v/>
      </c>
      <c r="CB185" s="350" t="str">
        <f t="shared" si="74"/>
        <v/>
      </c>
    </row>
    <row r="186" spans="1:80" x14ac:dyDescent="0.15">
      <c r="A186" s="202"/>
      <c r="B186" s="203"/>
      <c r="C186" s="196">
        <v>105</v>
      </c>
      <c r="D186" s="126"/>
      <c r="E186" s="126"/>
      <c r="F186" s="126"/>
      <c r="G186" s="128"/>
      <c r="H186" s="128"/>
      <c r="I186" s="123"/>
      <c r="J186" s="123"/>
      <c r="K186" s="123"/>
      <c r="L186" s="123"/>
      <c r="M186" s="131"/>
      <c r="N186" s="199">
        <f t="shared" si="62"/>
        <v>0</v>
      </c>
      <c r="O186" s="200">
        <f t="shared" si="63"/>
        <v>0</v>
      </c>
      <c r="P186" s="138"/>
      <c r="Q186" s="186"/>
      <c r="R186" s="186"/>
      <c r="S186" s="186"/>
      <c r="T186" s="186"/>
      <c r="U186" s="186"/>
      <c r="V186" s="186"/>
      <c r="W186" s="186"/>
      <c r="X186" s="186"/>
      <c r="Y186" s="186"/>
      <c r="Z186" s="186"/>
      <c r="AA186" s="186"/>
      <c r="AB186" s="186"/>
      <c r="AC186" s="186"/>
      <c r="AD186" s="186"/>
      <c r="AE186" s="135"/>
      <c r="AF186" s="131"/>
      <c r="AG186" s="123"/>
      <c r="AH186" s="123"/>
      <c r="AI186" s="128"/>
      <c r="AJ186" s="128"/>
      <c r="AK186" s="128"/>
      <c r="AL186" s="143"/>
      <c r="AM186" s="143"/>
      <c r="AN186" s="131"/>
      <c r="AO186" s="818"/>
      <c r="AP186" s="819"/>
      <c r="AQ186" s="164"/>
      <c r="AR186" s="89"/>
      <c r="AS186" s="78"/>
      <c r="AT186" s="309" t="str">
        <f t="shared" si="51"/>
        <v/>
      </c>
      <c r="AU186" s="313" t="str">
        <f t="shared" si="52"/>
        <v/>
      </c>
      <c r="AV186" s="317" t="str">
        <f t="shared" si="53"/>
        <v/>
      </c>
      <c r="AW186" s="321" t="str">
        <f t="shared" si="54"/>
        <v/>
      </c>
      <c r="AX186" s="321" t="str">
        <f t="shared" si="55"/>
        <v/>
      </c>
      <c r="AY186" s="325" t="str">
        <f t="shared" si="67"/>
        <v/>
      </c>
      <c r="AZ186" s="327" t="str">
        <f t="shared" si="56"/>
        <v/>
      </c>
      <c r="BA186" s="329" t="str">
        <f t="shared" si="57"/>
        <v/>
      </c>
      <c r="BB186" s="329" t="str">
        <f t="shared" si="58"/>
        <v/>
      </c>
      <c r="BC186" s="329" t="str">
        <f t="shared" si="68"/>
        <v/>
      </c>
      <c r="BD186" s="329" t="str">
        <f t="shared" si="64"/>
        <v/>
      </c>
      <c r="BE186" s="332"/>
      <c r="BF186" s="333"/>
      <c r="BG186" s="327" t="str">
        <f t="shared" si="59"/>
        <v/>
      </c>
      <c r="BH186" s="327" t="str">
        <f t="shared" si="60"/>
        <v/>
      </c>
      <c r="BI186" s="327" t="str">
        <f t="shared" si="61"/>
        <v/>
      </c>
      <c r="BJ186" s="333"/>
      <c r="BK186" s="333"/>
      <c r="BL186" s="333"/>
      <c r="BM186" s="333"/>
      <c r="BN186" s="327" t="str">
        <f t="shared" si="69"/>
        <v/>
      </c>
      <c r="BO186" s="327" t="str">
        <f t="shared" si="65"/>
        <v/>
      </c>
      <c r="BP186" s="327" t="str">
        <f t="shared" si="70"/>
        <v/>
      </c>
      <c r="BQ186" s="327" t="str">
        <f t="shared" si="71"/>
        <v/>
      </c>
      <c r="BR186" s="327" t="str">
        <f>IF(F186="","",IF(AND(AI186="－",OR(分岐管理シート!AK186&lt;1,分岐管理シート!AK186&gt;12)),"error",IF(AND(AI186="○",分岐管理シート!AK186&lt;1),"error","")))</f>
        <v/>
      </c>
      <c r="BS186" s="327" t="str">
        <f>IF(F186="","",IF(VLOOKUP(AJ186,―!$AD$2:$AE$14,2,FALSE)&lt;=VLOOKUP(AK186,―!$AD$2:$AE$14,2,FALSE),"","error"))</f>
        <v/>
      </c>
      <c r="BT186" s="333"/>
      <c r="BU186" s="333"/>
      <c r="BV186" s="333"/>
      <c r="BW186" s="327" t="str">
        <f t="shared" si="72"/>
        <v/>
      </c>
      <c r="BX186" s="327" t="str">
        <f t="shared" si="66"/>
        <v/>
      </c>
      <c r="BY186" s="327" t="str">
        <f t="shared" si="73"/>
        <v/>
      </c>
      <c r="BZ186" s="333"/>
      <c r="CA186" s="348" t="str">
        <f>分岐管理シート!BB186</f>
        <v/>
      </c>
      <c r="CB186" s="350" t="str">
        <f t="shared" si="74"/>
        <v/>
      </c>
    </row>
    <row r="187" spans="1:80" x14ac:dyDescent="0.15">
      <c r="A187" s="202"/>
      <c r="B187" s="203"/>
      <c r="C187" s="197">
        <v>106</v>
      </c>
      <c r="D187" s="126"/>
      <c r="E187" s="126"/>
      <c r="F187" s="126"/>
      <c r="G187" s="128"/>
      <c r="H187" s="128"/>
      <c r="I187" s="123"/>
      <c r="J187" s="123"/>
      <c r="K187" s="123"/>
      <c r="L187" s="123"/>
      <c r="M187" s="131"/>
      <c r="N187" s="199">
        <f t="shared" si="62"/>
        <v>0</v>
      </c>
      <c r="O187" s="200">
        <f t="shared" si="63"/>
        <v>0</v>
      </c>
      <c r="P187" s="138"/>
      <c r="Q187" s="186"/>
      <c r="R187" s="186"/>
      <c r="S187" s="186"/>
      <c r="T187" s="186"/>
      <c r="U187" s="186"/>
      <c r="V187" s="186"/>
      <c r="W187" s="186"/>
      <c r="X187" s="186"/>
      <c r="Y187" s="186"/>
      <c r="Z187" s="186"/>
      <c r="AA187" s="186"/>
      <c r="AB187" s="186"/>
      <c r="AC187" s="186"/>
      <c r="AD187" s="186"/>
      <c r="AE187" s="135"/>
      <c r="AF187" s="131"/>
      <c r="AG187" s="123"/>
      <c r="AH187" s="123"/>
      <c r="AI187" s="128"/>
      <c r="AJ187" s="128"/>
      <c r="AK187" s="128"/>
      <c r="AL187" s="143"/>
      <c r="AM187" s="143"/>
      <c r="AN187" s="131"/>
      <c r="AO187" s="818"/>
      <c r="AP187" s="819"/>
      <c r="AQ187" s="164"/>
      <c r="AR187" s="89"/>
      <c r="AS187" s="78"/>
      <c r="AT187" s="309" t="str">
        <f t="shared" si="51"/>
        <v/>
      </c>
      <c r="AU187" s="313" t="str">
        <f t="shared" si="52"/>
        <v/>
      </c>
      <c r="AV187" s="317" t="str">
        <f t="shared" si="53"/>
        <v/>
      </c>
      <c r="AW187" s="321" t="str">
        <f t="shared" si="54"/>
        <v/>
      </c>
      <c r="AX187" s="321" t="str">
        <f t="shared" si="55"/>
        <v/>
      </c>
      <c r="AY187" s="325" t="str">
        <f t="shared" si="67"/>
        <v/>
      </c>
      <c r="AZ187" s="327" t="str">
        <f t="shared" si="56"/>
        <v/>
      </c>
      <c r="BA187" s="329" t="str">
        <f t="shared" si="57"/>
        <v/>
      </c>
      <c r="BB187" s="329" t="str">
        <f t="shared" si="58"/>
        <v/>
      </c>
      <c r="BC187" s="329" t="str">
        <f t="shared" si="68"/>
        <v/>
      </c>
      <c r="BD187" s="329" t="str">
        <f t="shared" si="64"/>
        <v/>
      </c>
      <c r="BE187" s="332"/>
      <c r="BF187" s="333"/>
      <c r="BG187" s="327" t="str">
        <f t="shared" si="59"/>
        <v/>
      </c>
      <c r="BH187" s="327" t="str">
        <f t="shared" si="60"/>
        <v/>
      </c>
      <c r="BI187" s="327" t="str">
        <f t="shared" si="61"/>
        <v/>
      </c>
      <c r="BJ187" s="333"/>
      <c r="BK187" s="333"/>
      <c r="BL187" s="333"/>
      <c r="BM187" s="333"/>
      <c r="BN187" s="327" t="str">
        <f t="shared" si="69"/>
        <v/>
      </c>
      <c r="BO187" s="327" t="str">
        <f t="shared" si="65"/>
        <v/>
      </c>
      <c r="BP187" s="327" t="str">
        <f t="shared" si="70"/>
        <v/>
      </c>
      <c r="BQ187" s="327" t="str">
        <f t="shared" si="71"/>
        <v/>
      </c>
      <c r="BR187" s="327" t="str">
        <f>IF(F187="","",IF(AND(AI187="－",OR(分岐管理シート!AK187&lt;1,分岐管理シート!AK187&gt;12)),"error",IF(AND(AI187="○",分岐管理シート!AK187&lt;1),"error","")))</f>
        <v/>
      </c>
      <c r="BS187" s="327" t="str">
        <f>IF(F187="","",IF(VLOOKUP(AJ187,―!$AD$2:$AE$14,2,FALSE)&lt;=VLOOKUP(AK187,―!$AD$2:$AE$14,2,FALSE),"","error"))</f>
        <v/>
      </c>
      <c r="BT187" s="333"/>
      <c r="BU187" s="333"/>
      <c r="BV187" s="333"/>
      <c r="BW187" s="327" t="str">
        <f t="shared" si="72"/>
        <v/>
      </c>
      <c r="BX187" s="327" t="str">
        <f t="shared" si="66"/>
        <v/>
      </c>
      <c r="BY187" s="327" t="str">
        <f t="shared" si="73"/>
        <v/>
      </c>
      <c r="BZ187" s="333"/>
      <c r="CA187" s="348" t="str">
        <f>分岐管理シート!BB187</f>
        <v/>
      </c>
      <c r="CB187" s="350" t="str">
        <f t="shared" si="74"/>
        <v/>
      </c>
    </row>
    <row r="188" spans="1:80" x14ac:dyDescent="0.15">
      <c r="A188" s="202"/>
      <c r="B188" s="203"/>
      <c r="C188" s="197">
        <v>107</v>
      </c>
      <c r="D188" s="126"/>
      <c r="E188" s="126"/>
      <c r="F188" s="126"/>
      <c r="G188" s="128"/>
      <c r="H188" s="128"/>
      <c r="I188" s="123"/>
      <c r="J188" s="123"/>
      <c r="K188" s="123"/>
      <c r="L188" s="123"/>
      <c r="M188" s="131"/>
      <c r="N188" s="199">
        <f t="shared" si="62"/>
        <v>0</v>
      </c>
      <c r="O188" s="200">
        <f t="shared" si="63"/>
        <v>0</v>
      </c>
      <c r="P188" s="138"/>
      <c r="Q188" s="186"/>
      <c r="R188" s="186"/>
      <c r="S188" s="186"/>
      <c r="T188" s="186"/>
      <c r="U188" s="186"/>
      <c r="V188" s="186"/>
      <c r="W188" s="186"/>
      <c r="X188" s="186"/>
      <c r="Y188" s="186"/>
      <c r="Z188" s="186"/>
      <c r="AA188" s="186"/>
      <c r="AB188" s="186"/>
      <c r="AC188" s="186"/>
      <c r="AD188" s="186"/>
      <c r="AE188" s="135"/>
      <c r="AF188" s="131"/>
      <c r="AG188" s="123"/>
      <c r="AH188" s="123"/>
      <c r="AI188" s="128"/>
      <c r="AJ188" s="128"/>
      <c r="AK188" s="128"/>
      <c r="AL188" s="143"/>
      <c r="AM188" s="143"/>
      <c r="AN188" s="131"/>
      <c r="AO188" s="818"/>
      <c r="AP188" s="819"/>
      <c r="AQ188" s="164"/>
      <c r="AR188" s="89"/>
      <c r="AS188" s="78"/>
      <c r="AT188" s="309" t="str">
        <f t="shared" si="51"/>
        <v/>
      </c>
      <c r="AU188" s="313" t="str">
        <f t="shared" si="52"/>
        <v/>
      </c>
      <c r="AV188" s="317" t="str">
        <f t="shared" si="53"/>
        <v/>
      </c>
      <c r="AW188" s="321" t="str">
        <f t="shared" si="54"/>
        <v/>
      </c>
      <c r="AX188" s="321" t="str">
        <f t="shared" si="55"/>
        <v/>
      </c>
      <c r="AY188" s="325" t="str">
        <f t="shared" si="67"/>
        <v/>
      </c>
      <c r="AZ188" s="327" t="str">
        <f t="shared" si="56"/>
        <v/>
      </c>
      <c r="BA188" s="329" t="str">
        <f t="shared" si="57"/>
        <v/>
      </c>
      <c r="BB188" s="329" t="str">
        <f t="shared" si="58"/>
        <v/>
      </c>
      <c r="BC188" s="329" t="str">
        <f t="shared" si="68"/>
        <v/>
      </c>
      <c r="BD188" s="329" t="str">
        <f t="shared" si="64"/>
        <v/>
      </c>
      <c r="BE188" s="332"/>
      <c r="BF188" s="333"/>
      <c r="BG188" s="327" t="str">
        <f t="shared" si="59"/>
        <v/>
      </c>
      <c r="BH188" s="327" t="str">
        <f t="shared" si="60"/>
        <v/>
      </c>
      <c r="BI188" s="327" t="str">
        <f t="shared" si="61"/>
        <v/>
      </c>
      <c r="BJ188" s="333"/>
      <c r="BK188" s="333"/>
      <c r="BL188" s="333"/>
      <c r="BM188" s="333"/>
      <c r="BN188" s="327" t="str">
        <f t="shared" si="69"/>
        <v/>
      </c>
      <c r="BO188" s="327" t="str">
        <f t="shared" si="65"/>
        <v/>
      </c>
      <c r="BP188" s="327" t="str">
        <f t="shared" si="70"/>
        <v/>
      </c>
      <c r="BQ188" s="327" t="str">
        <f t="shared" si="71"/>
        <v/>
      </c>
      <c r="BR188" s="327" t="str">
        <f>IF(F188="","",IF(AND(AI188="－",OR(分岐管理シート!AK188&lt;1,分岐管理シート!AK188&gt;12)),"error",IF(AND(AI188="○",分岐管理シート!AK188&lt;1),"error","")))</f>
        <v/>
      </c>
      <c r="BS188" s="327" t="str">
        <f>IF(F188="","",IF(VLOOKUP(AJ188,―!$AD$2:$AE$14,2,FALSE)&lt;=VLOOKUP(AK188,―!$AD$2:$AE$14,2,FALSE),"","error"))</f>
        <v/>
      </c>
      <c r="BT188" s="333"/>
      <c r="BU188" s="333"/>
      <c r="BV188" s="333"/>
      <c r="BW188" s="327" t="str">
        <f t="shared" si="72"/>
        <v/>
      </c>
      <c r="BX188" s="327" t="str">
        <f t="shared" si="66"/>
        <v/>
      </c>
      <c r="BY188" s="327" t="str">
        <f t="shared" si="73"/>
        <v/>
      </c>
      <c r="BZ188" s="333"/>
      <c r="CA188" s="348" t="str">
        <f>分岐管理シート!BB188</f>
        <v/>
      </c>
      <c r="CB188" s="350" t="str">
        <f t="shared" si="74"/>
        <v/>
      </c>
    </row>
    <row r="189" spans="1:80" x14ac:dyDescent="0.15">
      <c r="A189" s="202"/>
      <c r="B189" s="203"/>
      <c r="C189" s="196">
        <v>108</v>
      </c>
      <c r="D189" s="126"/>
      <c r="E189" s="126"/>
      <c r="F189" s="126"/>
      <c r="G189" s="128"/>
      <c r="H189" s="128"/>
      <c r="I189" s="123"/>
      <c r="J189" s="123"/>
      <c r="K189" s="123"/>
      <c r="L189" s="123"/>
      <c r="M189" s="131"/>
      <c r="N189" s="199">
        <f t="shared" si="62"/>
        <v>0</v>
      </c>
      <c r="O189" s="200">
        <f t="shared" si="63"/>
        <v>0</v>
      </c>
      <c r="P189" s="138"/>
      <c r="Q189" s="186"/>
      <c r="R189" s="186"/>
      <c r="S189" s="186"/>
      <c r="T189" s="186"/>
      <c r="U189" s="186"/>
      <c r="V189" s="186"/>
      <c r="W189" s="186"/>
      <c r="X189" s="186"/>
      <c r="Y189" s="186"/>
      <c r="Z189" s="186"/>
      <c r="AA189" s="186"/>
      <c r="AB189" s="186"/>
      <c r="AC189" s="186"/>
      <c r="AD189" s="186"/>
      <c r="AE189" s="135"/>
      <c r="AF189" s="131"/>
      <c r="AG189" s="123"/>
      <c r="AH189" s="123"/>
      <c r="AI189" s="128"/>
      <c r="AJ189" s="128"/>
      <c r="AK189" s="128"/>
      <c r="AL189" s="143"/>
      <c r="AM189" s="143"/>
      <c r="AN189" s="131"/>
      <c r="AO189" s="818"/>
      <c r="AP189" s="819"/>
      <c r="AQ189" s="164"/>
      <c r="AR189" s="89"/>
      <c r="AS189" s="78"/>
      <c r="AT189" s="309" t="str">
        <f t="shared" si="51"/>
        <v/>
      </c>
      <c r="AU189" s="313" t="str">
        <f t="shared" si="52"/>
        <v/>
      </c>
      <c r="AV189" s="317" t="str">
        <f t="shared" si="53"/>
        <v/>
      </c>
      <c r="AW189" s="321" t="str">
        <f t="shared" si="54"/>
        <v/>
      </c>
      <c r="AX189" s="321" t="str">
        <f t="shared" si="55"/>
        <v/>
      </c>
      <c r="AY189" s="325" t="str">
        <f t="shared" si="67"/>
        <v/>
      </c>
      <c r="AZ189" s="327" t="str">
        <f t="shared" si="56"/>
        <v/>
      </c>
      <c r="BA189" s="329" t="str">
        <f t="shared" si="57"/>
        <v/>
      </c>
      <c r="BB189" s="329" t="str">
        <f t="shared" si="58"/>
        <v/>
      </c>
      <c r="BC189" s="329" t="str">
        <f t="shared" si="68"/>
        <v/>
      </c>
      <c r="BD189" s="329" t="str">
        <f t="shared" si="64"/>
        <v/>
      </c>
      <c r="BE189" s="332"/>
      <c r="BF189" s="333"/>
      <c r="BG189" s="327" t="str">
        <f t="shared" si="59"/>
        <v/>
      </c>
      <c r="BH189" s="327" t="str">
        <f t="shared" si="60"/>
        <v/>
      </c>
      <c r="BI189" s="327" t="str">
        <f t="shared" si="61"/>
        <v/>
      </c>
      <c r="BJ189" s="333"/>
      <c r="BK189" s="333"/>
      <c r="BL189" s="333"/>
      <c r="BM189" s="333"/>
      <c r="BN189" s="327" t="str">
        <f t="shared" si="69"/>
        <v/>
      </c>
      <c r="BO189" s="327" t="str">
        <f t="shared" si="65"/>
        <v/>
      </c>
      <c r="BP189" s="327" t="str">
        <f t="shared" si="70"/>
        <v/>
      </c>
      <c r="BQ189" s="327" t="str">
        <f t="shared" si="71"/>
        <v/>
      </c>
      <c r="BR189" s="327" t="str">
        <f>IF(F189="","",IF(AND(AI189="－",OR(分岐管理シート!AK189&lt;1,分岐管理シート!AK189&gt;12)),"error",IF(AND(AI189="○",分岐管理シート!AK189&lt;1),"error","")))</f>
        <v/>
      </c>
      <c r="BS189" s="327" t="str">
        <f>IF(F189="","",IF(VLOOKUP(AJ189,―!$AD$2:$AE$14,2,FALSE)&lt;=VLOOKUP(AK189,―!$AD$2:$AE$14,2,FALSE),"","error"))</f>
        <v/>
      </c>
      <c r="BT189" s="333"/>
      <c r="BU189" s="333"/>
      <c r="BV189" s="333"/>
      <c r="BW189" s="327" t="str">
        <f t="shared" si="72"/>
        <v/>
      </c>
      <c r="BX189" s="327" t="str">
        <f t="shared" si="66"/>
        <v/>
      </c>
      <c r="BY189" s="327" t="str">
        <f t="shared" si="73"/>
        <v/>
      </c>
      <c r="BZ189" s="333"/>
      <c r="CA189" s="348" t="str">
        <f>分岐管理シート!BB189</f>
        <v/>
      </c>
      <c r="CB189" s="350" t="str">
        <f t="shared" si="74"/>
        <v/>
      </c>
    </row>
    <row r="190" spans="1:80" x14ac:dyDescent="0.15">
      <c r="A190" s="202"/>
      <c r="B190" s="203"/>
      <c r="C190" s="197">
        <v>109</v>
      </c>
      <c r="D190" s="126"/>
      <c r="E190" s="126"/>
      <c r="F190" s="126"/>
      <c r="G190" s="128"/>
      <c r="H190" s="128"/>
      <c r="I190" s="123"/>
      <c r="J190" s="123"/>
      <c r="K190" s="123"/>
      <c r="L190" s="123"/>
      <c r="M190" s="131"/>
      <c r="N190" s="199">
        <f t="shared" si="62"/>
        <v>0</v>
      </c>
      <c r="O190" s="200">
        <f t="shared" si="63"/>
        <v>0</v>
      </c>
      <c r="P190" s="138"/>
      <c r="Q190" s="186"/>
      <c r="R190" s="186"/>
      <c r="S190" s="186"/>
      <c r="T190" s="186"/>
      <c r="U190" s="186"/>
      <c r="V190" s="186"/>
      <c r="W190" s="186"/>
      <c r="X190" s="186"/>
      <c r="Y190" s="186"/>
      <c r="Z190" s="186"/>
      <c r="AA190" s="186"/>
      <c r="AB190" s="186"/>
      <c r="AC190" s="186"/>
      <c r="AD190" s="186"/>
      <c r="AE190" s="135"/>
      <c r="AF190" s="131"/>
      <c r="AG190" s="123"/>
      <c r="AH190" s="123"/>
      <c r="AI190" s="128"/>
      <c r="AJ190" s="128"/>
      <c r="AK190" s="128"/>
      <c r="AL190" s="143"/>
      <c r="AM190" s="143"/>
      <c r="AN190" s="131"/>
      <c r="AO190" s="818"/>
      <c r="AP190" s="819"/>
      <c r="AQ190" s="164"/>
      <c r="AR190" s="89"/>
      <c r="AS190" s="78"/>
      <c r="AT190" s="309" t="str">
        <f t="shared" si="51"/>
        <v/>
      </c>
      <c r="AU190" s="313" t="str">
        <f t="shared" si="52"/>
        <v/>
      </c>
      <c r="AV190" s="317" t="str">
        <f t="shared" si="53"/>
        <v/>
      </c>
      <c r="AW190" s="321" t="str">
        <f t="shared" si="54"/>
        <v/>
      </c>
      <c r="AX190" s="321" t="str">
        <f t="shared" si="55"/>
        <v/>
      </c>
      <c r="AY190" s="325" t="str">
        <f t="shared" si="67"/>
        <v/>
      </c>
      <c r="AZ190" s="327" t="str">
        <f t="shared" si="56"/>
        <v/>
      </c>
      <c r="BA190" s="329" t="str">
        <f t="shared" si="57"/>
        <v/>
      </c>
      <c r="BB190" s="329" t="str">
        <f t="shared" si="58"/>
        <v/>
      </c>
      <c r="BC190" s="329" t="str">
        <f t="shared" si="68"/>
        <v/>
      </c>
      <c r="BD190" s="329" t="str">
        <f t="shared" si="64"/>
        <v/>
      </c>
      <c r="BE190" s="332"/>
      <c r="BF190" s="333"/>
      <c r="BG190" s="327" t="str">
        <f t="shared" si="59"/>
        <v/>
      </c>
      <c r="BH190" s="327" t="str">
        <f t="shared" si="60"/>
        <v/>
      </c>
      <c r="BI190" s="327" t="str">
        <f t="shared" si="61"/>
        <v/>
      </c>
      <c r="BJ190" s="333"/>
      <c r="BK190" s="333"/>
      <c r="BL190" s="333"/>
      <c r="BM190" s="333"/>
      <c r="BN190" s="327" t="str">
        <f t="shared" si="69"/>
        <v/>
      </c>
      <c r="BO190" s="327" t="str">
        <f t="shared" si="65"/>
        <v/>
      </c>
      <c r="BP190" s="327" t="str">
        <f t="shared" si="70"/>
        <v/>
      </c>
      <c r="BQ190" s="327" t="str">
        <f t="shared" si="71"/>
        <v/>
      </c>
      <c r="BR190" s="327" t="str">
        <f>IF(F190="","",IF(AND(AI190="－",OR(分岐管理シート!AK190&lt;1,分岐管理シート!AK190&gt;12)),"error",IF(AND(AI190="○",分岐管理シート!AK190&lt;1),"error","")))</f>
        <v/>
      </c>
      <c r="BS190" s="327" t="str">
        <f>IF(F190="","",IF(VLOOKUP(AJ190,―!$AD$2:$AE$14,2,FALSE)&lt;=VLOOKUP(AK190,―!$AD$2:$AE$14,2,FALSE),"","error"))</f>
        <v/>
      </c>
      <c r="BT190" s="333"/>
      <c r="BU190" s="333"/>
      <c r="BV190" s="333"/>
      <c r="BW190" s="327" t="str">
        <f t="shared" si="72"/>
        <v/>
      </c>
      <c r="BX190" s="327" t="str">
        <f t="shared" si="66"/>
        <v/>
      </c>
      <c r="BY190" s="327" t="str">
        <f t="shared" si="73"/>
        <v/>
      </c>
      <c r="BZ190" s="333"/>
      <c r="CA190" s="348" t="str">
        <f>分岐管理シート!BB190</f>
        <v/>
      </c>
      <c r="CB190" s="350" t="str">
        <f t="shared" si="74"/>
        <v/>
      </c>
    </row>
    <row r="191" spans="1:80" x14ac:dyDescent="0.15">
      <c r="A191" s="202"/>
      <c r="B191" s="203"/>
      <c r="C191" s="197">
        <v>110</v>
      </c>
      <c r="D191" s="126"/>
      <c r="E191" s="126"/>
      <c r="F191" s="126"/>
      <c r="G191" s="128"/>
      <c r="H191" s="128"/>
      <c r="I191" s="123"/>
      <c r="J191" s="123"/>
      <c r="K191" s="123"/>
      <c r="L191" s="123"/>
      <c r="M191" s="131"/>
      <c r="N191" s="199">
        <f t="shared" si="62"/>
        <v>0</v>
      </c>
      <c r="O191" s="200">
        <f t="shared" si="63"/>
        <v>0</v>
      </c>
      <c r="P191" s="138"/>
      <c r="Q191" s="186"/>
      <c r="R191" s="186"/>
      <c r="S191" s="186"/>
      <c r="T191" s="186"/>
      <c r="U191" s="186"/>
      <c r="V191" s="186"/>
      <c r="W191" s="186"/>
      <c r="X191" s="186"/>
      <c r="Y191" s="186"/>
      <c r="Z191" s="186"/>
      <c r="AA191" s="186"/>
      <c r="AB191" s="186"/>
      <c r="AC191" s="186"/>
      <c r="AD191" s="186"/>
      <c r="AE191" s="135"/>
      <c r="AF191" s="131"/>
      <c r="AG191" s="123"/>
      <c r="AH191" s="123"/>
      <c r="AI191" s="128"/>
      <c r="AJ191" s="128"/>
      <c r="AK191" s="128"/>
      <c r="AL191" s="143"/>
      <c r="AM191" s="143"/>
      <c r="AN191" s="131"/>
      <c r="AO191" s="818"/>
      <c r="AP191" s="819"/>
      <c r="AQ191" s="164"/>
      <c r="AR191" s="89"/>
      <c r="AS191" s="78"/>
      <c r="AT191" s="309" t="str">
        <f t="shared" si="51"/>
        <v/>
      </c>
      <c r="AU191" s="313" t="str">
        <f t="shared" si="52"/>
        <v/>
      </c>
      <c r="AV191" s="317" t="str">
        <f t="shared" si="53"/>
        <v/>
      </c>
      <c r="AW191" s="321" t="str">
        <f t="shared" si="54"/>
        <v/>
      </c>
      <c r="AX191" s="321" t="str">
        <f t="shared" si="55"/>
        <v/>
      </c>
      <c r="AY191" s="325" t="str">
        <f t="shared" si="67"/>
        <v/>
      </c>
      <c r="AZ191" s="327" t="str">
        <f t="shared" si="56"/>
        <v/>
      </c>
      <c r="BA191" s="329" t="str">
        <f t="shared" si="57"/>
        <v/>
      </c>
      <c r="BB191" s="329" t="str">
        <f t="shared" si="58"/>
        <v/>
      </c>
      <c r="BC191" s="329" t="str">
        <f t="shared" si="68"/>
        <v/>
      </c>
      <c r="BD191" s="329" t="str">
        <f t="shared" si="64"/>
        <v/>
      </c>
      <c r="BE191" s="332"/>
      <c r="BF191" s="333"/>
      <c r="BG191" s="327" t="str">
        <f t="shared" si="59"/>
        <v/>
      </c>
      <c r="BH191" s="327" t="str">
        <f t="shared" si="60"/>
        <v/>
      </c>
      <c r="BI191" s="327" t="str">
        <f t="shared" si="61"/>
        <v/>
      </c>
      <c r="BJ191" s="333"/>
      <c r="BK191" s="333"/>
      <c r="BL191" s="333"/>
      <c r="BM191" s="333"/>
      <c r="BN191" s="327" t="str">
        <f t="shared" si="69"/>
        <v/>
      </c>
      <c r="BO191" s="327" t="str">
        <f t="shared" si="65"/>
        <v/>
      </c>
      <c r="BP191" s="327" t="str">
        <f t="shared" si="70"/>
        <v/>
      </c>
      <c r="BQ191" s="327" t="str">
        <f t="shared" si="71"/>
        <v/>
      </c>
      <c r="BR191" s="327" t="str">
        <f>IF(F191="","",IF(AND(AI191="－",OR(分岐管理シート!AK191&lt;1,分岐管理シート!AK191&gt;12)),"error",IF(AND(AI191="○",分岐管理シート!AK191&lt;1),"error","")))</f>
        <v/>
      </c>
      <c r="BS191" s="327" t="str">
        <f>IF(F191="","",IF(VLOOKUP(AJ191,―!$AD$2:$AE$14,2,FALSE)&lt;=VLOOKUP(AK191,―!$AD$2:$AE$14,2,FALSE),"","error"))</f>
        <v/>
      </c>
      <c r="BT191" s="333"/>
      <c r="BU191" s="333"/>
      <c r="BV191" s="333"/>
      <c r="BW191" s="327" t="str">
        <f t="shared" si="72"/>
        <v/>
      </c>
      <c r="BX191" s="327" t="str">
        <f t="shared" si="66"/>
        <v/>
      </c>
      <c r="BY191" s="327" t="str">
        <f t="shared" si="73"/>
        <v/>
      </c>
      <c r="BZ191" s="333"/>
      <c r="CA191" s="348" t="str">
        <f>分岐管理シート!BB191</f>
        <v/>
      </c>
      <c r="CB191" s="350" t="str">
        <f t="shared" si="74"/>
        <v/>
      </c>
    </row>
    <row r="192" spans="1:80" x14ac:dyDescent="0.15">
      <c r="A192" s="202"/>
      <c r="B192" s="203"/>
      <c r="C192" s="196">
        <v>111</v>
      </c>
      <c r="D192" s="126"/>
      <c r="E192" s="126"/>
      <c r="F192" s="126"/>
      <c r="G192" s="128"/>
      <c r="H192" s="128"/>
      <c r="I192" s="123"/>
      <c r="J192" s="123"/>
      <c r="K192" s="123"/>
      <c r="L192" s="123"/>
      <c r="M192" s="131"/>
      <c r="N192" s="199">
        <f t="shared" si="62"/>
        <v>0</v>
      </c>
      <c r="O192" s="200">
        <f t="shared" si="63"/>
        <v>0</v>
      </c>
      <c r="P192" s="138"/>
      <c r="Q192" s="186"/>
      <c r="R192" s="186"/>
      <c r="S192" s="186"/>
      <c r="T192" s="186"/>
      <c r="U192" s="186"/>
      <c r="V192" s="186"/>
      <c r="W192" s="186"/>
      <c r="X192" s="186"/>
      <c r="Y192" s="186"/>
      <c r="Z192" s="186"/>
      <c r="AA192" s="186"/>
      <c r="AB192" s="186"/>
      <c r="AC192" s="186"/>
      <c r="AD192" s="186"/>
      <c r="AE192" s="135"/>
      <c r="AF192" s="131"/>
      <c r="AG192" s="123"/>
      <c r="AH192" s="123"/>
      <c r="AI192" s="128"/>
      <c r="AJ192" s="128"/>
      <c r="AK192" s="128"/>
      <c r="AL192" s="143"/>
      <c r="AM192" s="143"/>
      <c r="AN192" s="131"/>
      <c r="AO192" s="818"/>
      <c r="AP192" s="819"/>
      <c r="AQ192" s="164"/>
      <c r="AR192" s="89"/>
      <c r="AS192" s="78"/>
      <c r="AT192" s="309" t="str">
        <f t="shared" si="51"/>
        <v/>
      </c>
      <c r="AU192" s="313" t="str">
        <f t="shared" si="52"/>
        <v/>
      </c>
      <c r="AV192" s="317" t="str">
        <f t="shared" si="53"/>
        <v/>
      </c>
      <c r="AW192" s="321" t="str">
        <f t="shared" si="54"/>
        <v/>
      </c>
      <c r="AX192" s="321" t="str">
        <f t="shared" si="55"/>
        <v/>
      </c>
      <c r="AY192" s="325" t="str">
        <f t="shared" si="67"/>
        <v/>
      </c>
      <c r="AZ192" s="327" t="str">
        <f t="shared" si="56"/>
        <v/>
      </c>
      <c r="BA192" s="329" t="str">
        <f t="shared" si="57"/>
        <v/>
      </c>
      <c r="BB192" s="329" t="str">
        <f t="shared" si="58"/>
        <v/>
      </c>
      <c r="BC192" s="329" t="str">
        <f t="shared" si="68"/>
        <v/>
      </c>
      <c r="BD192" s="329" t="str">
        <f t="shared" si="64"/>
        <v/>
      </c>
      <c r="BE192" s="332"/>
      <c r="BF192" s="333"/>
      <c r="BG192" s="327" t="str">
        <f t="shared" si="59"/>
        <v/>
      </c>
      <c r="BH192" s="327" t="str">
        <f t="shared" si="60"/>
        <v/>
      </c>
      <c r="BI192" s="327" t="str">
        <f t="shared" si="61"/>
        <v/>
      </c>
      <c r="BJ192" s="333"/>
      <c r="BK192" s="333"/>
      <c r="BL192" s="333"/>
      <c r="BM192" s="333"/>
      <c r="BN192" s="327" t="str">
        <f t="shared" si="69"/>
        <v/>
      </c>
      <c r="BO192" s="327" t="str">
        <f t="shared" si="65"/>
        <v/>
      </c>
      <c r="BP192" s="327" t="str">
        <f t="shared" si="70"/>
        <v/>
      </c>
      <c r="BQ192" s="327" t="str">
        <f t="shared" si="71"/>
        <v/>
      </c>
      <c r="BR192" s="327" t="str">
        <f>IF(F192="","",IF(AND(AI192="－",OR(分岐管理シート!AK192&lt;1,分岐管理シート!AK192&gt;12)),"error",IF(AND(AI192="○",分岐管理シート!AK192&lt;1),"error","")))</f>
        <v/>
      </c>
      <c r="BS192" s="327" t="str">
        <f>IF(F192="","",IF(VLOOKUP(AJ192,―!$AD$2:$AE$14,2,FALSE)&lt;=VLOOKUP(AK192,―!$AD$2:$AE$14,2,FALSE),"","error"))</f>
        <v/>
      </c>
      <c r="BT192" s="333"/>
      <c r="BU192" s="333"/>
      <c r="BV192" s="333"/>
      <c r="BW192" s="327" t="str">
        <f t="shared" si="72"/>
        <v/>
      </c>
      <c r="BX192" s="327" t="str">
        <f t="shared" si="66"/>
        <v/>
      </c>
      <c r="BY192" s="327" t="str">
        <f t="shared" si="73"/>
        <v/>
      </c>
      <c r="BZ192" s="333"/>
      <c r="CA192" s="348" t="str">
        <f>分岐管理シート!BB192</f>
        <v/>
      </c>
      <c r="CB192" s="350" t="str">
        <f t="shared" si="74"/>
        <v/>
      </c>
    </row>
    <row r="193" spans="1:80" x14ac:dyDescent="0.15">
      <c r="A193" s="202"/>
      <c r="B193" s="203"/>
      <c r="C193" s="197">
        <v>112</v>
      </c>
      <c r="D193" s="126"/>
      <c r="E193" s="126"/>
      <c r="F193" s="126"/>
      <c r="G193" s="128"/>
      <c r="H193" s="128"/>
      <c r="I193" s="123"/>
      <c r="J193" s="123"/>
      <c r="K193" s="123"/>
      <c r="L193" s="123"/>
      <c r="M193" s="131"/>
      <c r="N193" s="199">
        <f t="shared" si="62"/>
        <v>0</v>
      </c>
      <c r="O193" s="200">
        <f t="shared" si="63"/>
        <v>0</v>
      </c>
      <c r="P193" s="138"/>
      <c r="Q193" s="186"/>
      <c r="R193" s="186"/>
      <c r="S193" s="186"/>
      <c r="T193" s="186"/>
      <c r="U193" s="186"/>
      <c r="V193" s="186"/>
      <c r="W193" s="186"/>
      <c r="X193" s="186"/>
      <c r="Y193" s="186"/>
      <c r="Z193" s="186"/>
      <c r="AA193" s="186"/>
      <c r="AB193" s="186"/>
      <c r="AC193" s="186"/>
      <c r="AD193" s="186"/>
      <c r="AE193" s="135"/>
      <c r="AF193" s="131"/>
      <c r="AG193" s="123"/>
      <c r="AH193" s="123"/>
      <c r="AI193" s="128"/>
      <c r="AJ193" s="128"/>
      <c r="AK193" s="128"/>
      <c r="AL193" s="143"/>
      <c r="AM193" s="143"/>
      <c r="AN193" s="131"/>
      <c r="AO193" s="818"/>
      <c r="AP193" s="819"/>
      <c r="AQ193" s="164"/>
      <c r="AR193" s="89"/>
      <c r="AS193" s="78"/>
      <c r="AT193" s="309" t="str">
        <f t="shared" si="51"/>
        <v/>
      </c>
      <c r="AU193" s="313" t="str">
        <f t="shared" si="52"/>
        <v/>
      </c>
      <c r="AV193" s="317" t="str">
        <f t="shared" si="53"/>
        <v/>
      </c>
      <c r="AW193" s="321" t="str">
        <f t="shared" si="54"/>
        <v/>
      </c>
      <c r="AX193" s="321" t="str">
        <f t="shared" si="55"/>
        <v/>
      </c>
      <c r="AY193" s="325" t="str">
        <f t="shared" si="67"/>
        <v/>
      </c>
      <c r="AZ193" s="327" t="str">
        <f t="shared" si="56"/>
        <v/>
      </c>
      <c r="BA193" s="329" t="str">
        <f t="shared" si="57"/>
        <v/>
      </c>
      <c r="BB193" s="329" t="str">
        <f t="shared" si="58"/>
        <v/>
      </c>
      <c r="BC193" s="329" t="str">
        <f t="shared" si="68"/>
        <v/>
      </c>
      <c r="BD193" s="329" t="str">
        <f t="shared" si="64"/>
        <v/>
      </c>
      <c r="BE193" s="332"/>
      <c r="BF193" s="333"/>
      <c r="BG193" s="327" t="str">
        <f t="shared" si="59"/>
        <v/>
      </c>
      <c r="BH193" s="327" t="str">
        <f t="shared" si="60"/>
        <v/>
      </c>
      <c r="BI193" s="327" t="str">
        <f t="shared" si="61"/>
        <v/>
      </c>
      <c r="BJ193" s="333"/>
      <c r="BK193" s="333"/>
      <c r="BL193" s="333"/>
      <c r="BM193" s="333"/>
      <c r="BN193" s="327" t="str">
        <f t="shared" si="69"/>
        <v/>
      </c>
      <c r="BO193" s="327" t="str">
        <f t="shared" si="65"/>
        <v/>
      </c>
      <c r="BP193" s="327" t="str">
        <f t="shared" si="70"/>
        <v/>
      </c>
      <c r="BQ193" s="327" t="str">
        <f t="shared" si="71"/>
        <v/>
      </c>
      <c r="BR193" s="327" t="str">
        <f>IF(F193="","",IF(AND(AI193="－",OR(分岐管理シート!AK193&lt;1,分岐管理シート!AK193&gt;12)),"error",IF(AND(AI193="○",分岐管理シート!AK193&lt;1),"error","")))</f>
        <v/>
      </c>
      <c r="BS193" s="327" t="str">
        <f>IF(F193="","",IF(VLOOKUP(AJ193,―!$AD$2:$AE$14,2,FALSE)&lt;=VLOOKUP(AK193,―!$AD$2:$AE$14,2,FALSE),"","error"))</f>
        <v/>
      </c>
      <c r="BT193" s="333"/>
      <c r="BU193" s="333"/>
      <c r="BV193" s="333"/>
      <c r="BW193" s="327" t="str">
        <f t="shared" si="72"/>
        <v/>
      </c>
      <c r="BX193" s="327" t="str">
        <f t="shared" si="66"/>
        <v/>
      </c>
      <c r="BY193" s="327" t="str">
        <f t="shared" si="73"/>
        <v/>
      </c>
      <c r="BZ193" s="333"/>
      <c r="CA193" s="348" t="str">
        <f>分岐管理シート!BB193</f>
        <v/>
      </c>
      <c r="CB193" s="350" t="str">
        <f t="shared" si="74"/>
        <v/>
      </c>
    </row>
    <row r="194" spans="1:80" x14ac:dyDescent="0.15">
      <c r="A194" s="202"/>
      <c r="B194" s="203"/>
      <c r="C194" s="197">
        <v>113</v>
      </c>
      <c r="D194" s="126"/>
      <c r="E194" s="126"/>
      <c r="F194" s="126"/>
      <c r="G194" s="128"/>
      <c r="H194" s="128"/>
      <c r="I194" s="123"/>
      <c r="J194" s="123"/>
      <c r="K194" s="123"/>
      <c r="L194" s="123"/>
      <c r="M194" s="131"/>
      <c r="N194" s="199">
        <f t="shared" si="62"/>
        <v>0</v>
      </c>
      <c r="O194" s="200">
        <f t="shared" si="63"/>
        <v>0</v>
      </c>
      <c r="P194" s="138"/>
      <c r="Q194" s="186"/>
      <c r="R194" s="186"/>
      <c r="S194" s="186"/>
      <c r="T194" s="186"/>
      <c r="U194" s="186"/>
      <c r="V194" s="186"/>
      <c r="W194" s="186"/>
      <c r="X194" s="186"/>
      <c r="Y194" s="186"/>
      <c r="Z194" s="186"/>
      <c r="AA194" s="186"/>
      <c r="AB194" s="186"/>
      <c r="AC194" s="186"/>
      <c r="AD194" s="186"/>
      <c r="AE194" s="135"/>
      <c r="AF194" s="131"/>
      <c r="AG194" s="123"/>
      <c r="AH194" s="123"/>
      <c r="AI194" s="128"/>
      <c r="AJ194" s="128"/>
      <c r="AK194" s="128"/>
      <c r="AL194" s="143"/>
      <c r="AM194" s="143"/>
      <c r="AN194" s="131"/>
      <c r="AO194" s="818"/>
      <c r="AP194" s="819"/>
      <c r="AQ194" s="164"/>
      <c r="AR194" s="89"/>
      <c r="AS194" s="78"/>
      <c r="AT194" s="309" t="str">
        <f t="shared" si="51"/>
        <v/>
      </c>
      <c r="AU194" s="313" t="str">
        <f t="shared" si="52"/>
        <v/>
      </c>
      <c r="AV194" s="317" t="str">
        <f t="shared" si="53"/>
        <v/>
      </c>
      <c r="AW194" s="321" t="str">
        <f t="shared" si="54"/>
        <v/>
      </c>
      <c r="AX194" s="321" t="str">
        <f t="shared" si="55"/>
        <v/>
      </c>
      <c r="AY194" s="325" t="str">
        <f t="shared" si="67"/>
        <v/>
      </c>
      <c r="AZ194" s="327" t="str">
        <f t="shared" si="56"/>
        <v/>
      </c>
      <c r="BA194" s="329" t="str">
        <f t="shared" si="57"/>
        <v/>
      </c>
      <c r="BB194" s="329" t="str">
        <f t="shared" si="58"/>
        <v/>
      </c>
      <c r="BC194" s="329" t="str">
        <f t="shared" si="68"/>
        <v/>
      </c>
      <c r="BD194" s="329" t="str">
        <f t="shared" si="64"/>
        <v/>
      </c>
      <c r="BE194" s="332"/>
      <c r="BF194" s="333"/>
      <c r="BG194" s="327" t="str">
        <f t="shared" si="59"/>
        <v/>
      </c>
      <c r="BH194" s="327" t="str">
        <f t="shared" si="60"/>
        <v/>
      </c>
      <c r="BI194" s="327" t="str">
        <f t="shared" si="61"/>
        <v/>
      </c>
      <c r="BJ194" s="333"/>
      <c r="BK194" s="333"/>
      <c r="BL194" s="333"/>
      <c r="BM194" s="333"/>
      <c r="BN194" s="327" t="str">
        <f t="shared" si="69"/>
        <v/>
      </c>
      <c r="BO194" s="327" t="str">
        <f t="shared" si="65"/>
        <v/>
      </c>
      <c r="BP194" s="327" t="str">
        <f t="shared" si="70"/>
        <v/>
      </c>
      <c r="BQ194" s="327" t="str">
        <f t="shared" si="71"/>
        <v/>
      </c>
      <c r="BR194" s="327" t="str">
        <f>IF(F194="","",IF(AND(AI194="－",OR(分岐管理シート!AK194&lt;1,分岐管理シート!AK194&gt;12)),"error",IF(AND(AI194="○",分岐管理シート!AK194&lt;1),"error","")))</f>
        <v/>
      </c>
      <c r="BS194" s="327" t="str">
        <f>IF(F194="","",IF(VLOOKUP(AJ194,―!$AD$2:$AE$14,2,FALSE)&lt;=VLOOKUP(AK194,―!$AD$2:$AE$14,2,FALSE),"","error"))</f>
        <v/>
      </c>
      <c r="BT194" s="333"/>
      <c r="BU194" s="333"/>
      <c r="BV194" s="333"/>
      <c r="BW194" s="327" t="str">
        <f t="shared" si="72"/>
        <v/>
      </c>
      <c r="BX194" s="327" t="str">
        <f t="shared" si="66"/>
        <v/>
      </c>
      <c r="BY194" s="327" t="str">
        <f t="shared" si="73"/>
        <v/>
      </c>
      <c r="BZ194" s="333"/>
      <c r="CA194" s="348" t="str">
        <f>分岐管理シート!BB194</f>
        <v/>
      </c>
      <c r="CB194" s="350" t="str">
        <f t="shared" si="74"/>
        <v/>
      </c>
    </row>
    <row r="195" spans="1:80" x14ac:dyDescent="0.15">
      <c r="A195" s="202"/>
      <c r="B195" s="203"/>
      <c r="C195" s="196">
        <v>114</v>
      </c>
      <c r="D195" s="126"/>
      <c r="E195" s="126"/>
      <c r="F195" s="126"/>
      <c r="G195" s="128"/>
      <c r="H195" s="128"/>
      <c r="I195" s="123"/>
      <c r="J195" s="123"/>
      <c r="K195" s="123"/>
      <c r="L195" s="123"/>
      <c r="M195" s="131"/>
      <c r="N195" s="199">
        <f t="shared" si="62"/>
        <v>0</v>
      </c>
      <c r="O195" s="200">
        <f t="shared" si="63"/>
        <v>0</v>
      </c>
      <c r="P195" s="138"/>
      <c r="Q195" s="186"/>
      <c r="R195" s="186"/>
      <c r="S195" s="186"/>
      <c r="T195" s="186"/>
      <c r="U195" s="186"/>
      <c r="V195" s="186"/>
      <c r="W195" s="186"/>
      <c r="X195" s="186"/>
      <c r="Y195" s="186"/>
      <c r="Z195" s="186"/>
      <c r="AA195" s="186"/>
      <c r="AB195" s="186"/>
      <c r="AC195" s="186"/>
      <c r="AD195" s="186"/>
      <c r="AE195" s="135"/>
      <c r="AF195" s="131"/>
      <c r="AG195" s="123"/>
      <c r="AH195" s="123"/>
      <c r="AI195" s="128"/>
      <c r="AJ195" s="128"/>
      <c r="AK195" s="128"/>
      <c r="AL195" s="143"/>
      <c r="AM195" s="143"/>
      <c r="AN195" s="131"/>
      <c r="AO195" s="818"/>
      <c r="AP195" s="819"/>
      <c r="AQ195" s="164"/>
      <c r="AR195" s="89"/>
      <c r="AS195" s="78"/>
      <c r="AT195" s="309" t="str">
        <f t="shared" si="51"/>
        <v/>
      </c>
      <c r="AU195" s="313" t="str">
        <f t="shared" si="52"/>
        <v/>
      </c>
      <c r="AV195" s="317" t="str">
        <f t="shared" si="53"/>
        <v/>
      </c>
      <c r="AW195" s="321" t="str">
        <f t="shared" si="54"/>
        <v/>
      </c>
      <c r="AX195" s="321" t="str">
        <f t="shared" si="55"/>
        <v/>
      </c>
      <c r="AY195" s="325" t="str">
        <f t="shared" si="67"/>
        <v/>
      </c>
      <c r="AZ195" s="327" t="str">
        <f t="shared" si="56"/>
        <v/>
      </c>
      <c r="BA195" s="329" t="str">
        <f t="shared" si="57"/>
        <v/>
      </c>
      <c r="BB195" s="329" t="str">
        <f t="shared" si="58"/>
        <v/>
      </c>
      <c r="BC195" s="329" t="str">
        <f t="shared" si="68"/>
        <v/>
      </c>
      <c r="BD195" s="329" t="str">
        <f t="shared" si="64"/>
        <v/>
      </c>
      <c r="BE195" s="332"/>
      <c r="BF195" s="333"/>
      <c r="BG195" s="327" t="str">
        <f t="shared" si="59"/>
        <v/>
      </c>
      <c r="BH195" s="327" t="str">
        <f t="shared" si="60"/>
        <v/>
      </c>
      <c r="BI195" s="327" t="str">
        <f t="shared" si="61"/>
        <v/>
      </c>
      <c r="BJ195" s="333"/>
      <c r="BK195" s="333"/>
      <c r="BL195" s="333"/>
      <c r="BM195" s="333"/>
      <c r="BN195" s="327" t="str">
        <f t="shared" si="69"/>
        <v/>
      </c>
      <c r="BO195" s="327" t="str">
        <f t="shared" si="65"/>
        <v/>
      </c>
      <c r="BP195" s="327" t="str">
        <f t="shared" si="70"/>
        <v/>
      </c>
      <c r="BQ195" s="327" t="str">
        <f t="shared" si="71"/>
        <v/>
      </c>
      <c r="BR195" s="327" t="str">
        <f>IF(F195="","",IF(AND(AI195="－",OR(分岐管理シート!AK195&lt;1,分岐管理シート!AK195&gt;12)),"error",IF(AND(AI195="○",分岐管理シート!AK195&lt;1),"error","")))</f>
        <v/>
      </c>
      <c r="BS195" s="327" t="str">
        <f>IF(F195="","",IF(VLOOKUP(AJ195,―!$AD$2:$AE$14,2,FALSE)&lt;=VLOOKUP(AK195,―!$AD$2:$AE$14,2,FALSE),"","error"))</f>
        <v/>
      </c>
      <c r="BT195" s="333"/>
      <c r="BU195" s="333"/>
      <c r="BV195" s="333"/>
      <c r="BW195" s="327" t="str">
        <f t="shared" si="72"/>
        <v/>
      </c>
      <c r="BX195" s="327" t="str">
        <f t="shared" si="66"/>
        <v/>
      </c>
      <c r="BY195" s="327" t="str">
        <f t="shared" si="73"/>
        <v/>
      </c>
      <c r="BZ195" s="333"/>
      <c r="CA195" s="348" t="str">
        <f>分岐管理シート!BB195</f>
        <v/>
      </c>
      <c r="CB195" s="350" t="str">
        <f t="shared" si="74"/>
        <v/>
      </c>
    </row>
    <row r="196" spans="1:80" x14ac:dyDescent="0.15">
      <c r="A196" s="202"/>
      <c r="B196" s="203"/>
      <c r="C196" s="197">
        <v>115</v>
      </c>
      <c r="D196" s="126"/>
      <c r="E196" s="126"/>
      <c r="F196" s="126"/>
      <c r="G196" s="128"/>
      <c r="H196" s="128"/>
      <c r="I196" s="123"/>
      <c r="J196" s="123"/>
      <c r="K196" s="123"/>
      <c r="L196" s="123"/>
      <c r="M196" s="131"/>
      <c r="N196" s="199">
        <f t="shared" si="62"/>
        <v>0</v>
      </c>
      <c r="O196" s="200">
        <f t="shared" si="63"/>
        <v>0</v>
      </c>
      <c r="P196" s="138"/>
      <c r="Q196" s="186"/>
      <c r="R196" s="186"/>
      <c r="S196" s="186"/>
      <c r="T196" s="186"/>
      <c r="U196" s="186"/>
      <c r="V196" s="186"/>
      <c r="W196" s="186"/>
      <c r="X196" s="186"/>
      <c r="Y196" s="186"/>
      <c r="Z196" s="186"/>
      <c r="AA196" s="186"/>
      <c r="AB196" s="186"/>
      <c r="AC196" s="186"/>
      <c r="AD196" s="186"/>
      <c r="AE196" s="135"/>
      <c r="AF196" s="131"/>
      <c r="AG196" s="123"/>
      <c r="AH196" s="123"/>
      <c r="AI196" s="128"/>
      <c r="AJ196" s="128"/>
      <c r="AK196" s="128"/>
      <c r="AL196" s="143"/>
      <c r="AM196" s="143"/>
      <c r="AN196" s="131"/>
      <c r="AO196" s="818"/>
      <c r="AP196" s="819"/>
      <c r="AQ196" s="164"/>
      <c r="AR196" s="89"/>
      <c r="AS196" s="78"/>
      <c r="AT196" s="309" t="str">
        <f t="shared" si="51"/>
        <v/>
      </c>
      <c r="AU196" s="313" t="str">
        <f t="shared" si="52"/>
        <v/>
      </c>
      <c r="AV196" s="317" t="str">
        <f t="shared" si="53"/>
        <v/>
      </c>
      <c r="AW196" s="321" t="str">
        <f t="shared" si="54"/>
        <v/>
      </c>
      <c r="AX196" s="321" t="str">
        <f t="shared" si="55"/>
        <v/>
      </c>
      <c r="AY196" s="325" t="str">
        <f t="shared" si="67"/>
        <v/>
      </c>
      <c r="AZ196" s="327" t="str">
        <f t="shared" si="56"/>
        <v/>
      </c>
      <c r="BA196" s="329" t="str">
        <f t="shared" si="57"/>
        <v/>
      </c>
      <c r="BB196" s="329" t="str">
        <f t="shared" si="58"/>
        <v/>
      </c>
      <c r="BC196" s="329" t="str">
        <f t="shared" si="68"/>
        <v/>
      </c>
      <c r="BD196" s="329" t="str">
        <f t="shared" si="64"/>
        <v/>
      </c>
      <c r="BE196" s="332"/>
      <c r="BF196" s="333"/>
      <c r="BG196" s="327" t="str">
        <f t="shared" si="59"/>
        <v/>
      </c>
      <c r="BH196" s="327" t="str">
        <f t="shared" si="60"/>
        <v/>
      </c>
      <c r="BI196" s="327" t="str">
        <f t="shared" si="61"/>
        <v/>
      </c>
      <c r="BJ196" s="333"/>
      <c r="BK196" s="333"/>
      <c r="BL196" s="333"/>
      <c r="BM196" s="333"/>
      <c r="BN196" s="327" t="str">
        <f t="shared" si="69"/>
        <v/>
      </c>
      <c r="BO196" s="327" t="str">
        <f t="shared" si="65"/>
        <v/>
      </c>
      <c r="BP196" s="327" t="str">
        <f t="shared" si="70"/>
        <v/>
      </c>
      <c r="BQ196" s="327" t="str">
        <f t="shared" si="71"/>
        <v/>
      </c>
      <c r="BR196" s="327" t="str">
        <f>IF(F196="","",IF(AND(AI196="－",OR(分岐管理シート!AK196&lt;1,分岐管理シート!AK196&gt;12)),"error",IF(AND(AI196="○",分岐管理シート!AK196&lt;1),"error","")))</f>
        <v/>
      </c>
      <c r="BS196" s="327" t="str">
        <f>IF(F196="","",IF(VLOOKUP(AJ196,―!$AD$2:$AE$14,2,FALSE)&lt;=VLOOKUP(AK196,―!$AD$2:$AE$14,2,FALSE),"","error"))</f>
        <v/>
      </c>
      <c r="BT196" s="333"/>
      <c r="BU196" s="333"/>
      <c r="BV196" s="333"/>
      <c r="BW196" s="327" t="str">
        <f t="shared" si="72"/>
        <v/>
      </c>
      <c r="BX196" s="327" t="str">
        <f t="shared" si="66"/>
        <v/>
      </c>
      <c r="BY196" s="327" t="str">
        <f t="shared" si="73"/>
        <v/>
      </c>
      <c r="BZ196" s="333"/>
      <c r="CA196" s="348" t="str">
        <f>分岐管理シート!BB196</f>
        <v/>
      </c>
      <c r="CB196" s="350" t="str">
        <f t="shared" si="74"/>
        <v/>
      </c>
    </row>
    <row r="197" spans="1:80" x14ac:dyDescent="0.15">
      <c r="A197" s="202"/>
      <c r="B197" s="203"/>
      <c r="C197" s="197">
        <v>116</v>
      </c>
      <c r="D197" s="126"/>
      <c r="E197" s="126"/>
      <c r="F197" s="126"/>
      <c r="G197" s="128"/>
      <c r="H197" s="128"/>
      <c r="I197" s="123"/>
      <c r="J197" s="123"/>
      <c r="K197" s="123"/>
      <c r="L197" s="123"/>
      <c r="M197" s="131"/>
      <c r="N197" s="199">
        <f t="shared" si="62"/>
        <v>0</v>
      </c>
      <c r="O197" s="200">
        <f t="shared" si="63"/>
        <v>0</v>
      </c>
      <c r="P197" s="138"/>
      <c r="Q197" s="186"/>
      <c r="R197" s="186"/>
      <c r="S197" s="186"/>
      <c r="T197" s="186"/>
      <c r="U197" s="186"/>
      <c r="V197" s="186"/>
      <c r="W197" s="186"/>
      <c r="X197" s="186"/>
      <c r="Y197" s="186"/>
      <c r="Z197" s="186"/>
      <c r="AA197" s="186"/>
      <c r="AB197" s="186"/>
      <c r="AC197" s="186"/>
      <c r="AD197" s="186"/>
      <c r="AE197" s="135"/>
      <c r="AF197" s="131"/>
      <c r="AG197" s="123"/>
      <c r="AH197" s="123"/>
      <c r="AI197" s="128"/>
      <c r="AJ197" s="128"/>
      <c r="AK197" s="128"/>
      <c r="AL197" s="143"/>
      <c r="AM197" s="143"/>
      <c r="AN197" s="131"/>
      <c r="AO197" s="818"/>
      <c r="AP197" s="819"/>
      <c r="AQ197" s="164"/>
      <c r="AR197" s="89"/>
      <c r="AS197" s="78"/>
      <c r="AT197" s="309" t="str">
        <f t="shared" si="51"/>
        <v/>
      </c>
      <c r="AU197" s="313" t="str">
        <f t="shared" si="52"/>
        <v/>
      </c>
      <c r="AV197" s="317" t="str">
        <f t="shared" si="53"/>
        <v/>
      </c>
      <c r="AW197" s="321" t="str">
        <f t="shared" si="54"/>
        <v/>
      </c>
      <c r="AX197" s="321" t="str">
        <f t="shared" si="55"/>
        <v/>
      </c>
      <c r="AY197" s="325" t="str">
        <f t="shared" si="67"/>
        <v/>
      </c>
      <c r="AZ197" s="327" t="str">
        <f t="shared" si="56"/>
        <v/>
      </c>
      <c r="BA197" s="329" t="str">
        <f t="shared" si="57"/>
        <v/>
      </c>
      <c r="BB197" s="329" t="str">
        <f t="shared" si="58"/>
        <v/>
      </c>
      <c r="BC197" s="329" t="str">
        <f t="shared" si="68"/>
        <v/>
      </c>
      <c r="BD197" s="329" t="str">
        <f t="shared" si="64"/>
        <v/>
      </c>
      <c r="BE197" s="332"/>
      <c r="BF197" s="333"/>
      <c r="BG197" s="327" t="str">
        <f t="shared" si="59"/>
        <v/>
      </c>
      <c r="BH197" s="327" t="str">
        <f t="shared" si="60"/>
        <v/>
      </c>
      <c r="BI197" s="327" t="str">
        <f t="shared" si="61"/>
        <v/>
      </c>
      <c r="BJ197" s="333"/>
      <c r="BK197" s="333"/>
      <c r="BL197" s="333"/>
      <c r="BM197" s="333"/>
      <c r="BN197" s="327" t="str">
        <f t="shared" si="69"/>
        <v/>
      </c>
      <c r="BO197" s="327" t="str">
        <f t="shared" si="65"/>
        <v/>
      </c>
      <c r="BP197" s="327" t="str">
        <f t="shared" si="70"/>
        <v/>
      </c>
      <c r="BQ197" s="327" t="str">
        <f t="shared" si="71"/>
        <v/>
      </c>
      <c r="BR197" s="327" t="str">
        <f>IF(F197="","",IF(AND(AI197="－",OR(分岐管理シート!AK197&lt;1,分岐管理シート!AK197&gt;12)),"error",IF(AND(AI197="○",分岐管理シート!AK197&lt;1),"error","")))</f>
        <v/>
      </c>
      <c r="BS197" s="327" t="str">
        <f>IF(F197="","",IF(VLOOKUP(AJ197,―!$AD$2:$AE$14,2,FALSE)&lt;=VLOOKUP(AK197,―!$AD$2:$AE$14,2,FALSE),"","error"))</f>
        <v/>
      </c>
      <c r="BT197" s="333"/>
      <c r="BU197" s="333"/>
      <c r="BV197" s="333"/>
      <c r="BW197" s="327" t="str">
        <f t="shared" si="72"/>
        <v/>
      </c>
      <c r="BX197" s="327" t="str">
        <f t="shared" si="66"/>
        <v/>
      </c>
      <c r="BY197" s="327" t="str">
        <f t="shared" si="73"/>
        <v/>
      </c>
      <c r="BZ197" s="333"/>
      <c r="CA197" s="348" t="str">
        <f>分岐管理シート!BB197</f>
        <v/>
      </c>
      <c r="CB197" s="350" t="str">
        <f t="shared" si="74"/>
        <v/>
      </c>
    </row>
    <row r="198" spans="1:80" x14ac:dyDescent="0.15">
      <c r="A198" s="202"/>
      <c r="B198" s="203"/>
      <c r="C198" s="196">
        <v>117</v>
      </c>
      <c r="D198" s="126"/>
      <c r="E198" s="126"/>
      <c r="F198" s="126"/>
      <c r="G198" s="128"/>
      <c r="H198" s="128"/>
      <c r="I198" s="123"/>
      <c r="J198" s="123"/>
      <c r="K198" s="123"/>
      <c r="L198" s="123"/>
      <c r="M198" s="131"/>
      <c r="N198" s="199">
        <f t="shared" si="62"/>
        <v>0</v>
      </c>
      <c r="O198" s="200">
        <f t="shared" si="63"/>
        <v>0</v>
      </c>
      <c r="P198" s="138"/>
      <c r="Q198" s="186"/>
      <c r="R198" s="186"/>
      <c r="S198" s="186"/>
      <c r="T198" s="186"/>
      <c r="U198" s="186"/>
      <c r="V198" s="186"/>
      <c r="W198" s="186"/>
      <c r="X198" s="186"/>
      <c r="Y198" s="186"/>
      <c r="Z198" s="186"/>
      <c r="AA198" s="186"/>
      <c r="AB198" s="186"/>
      <c r="AC198" s="186"/>
      <c r="AD198" s="186"/>
      <c r="AE198" s="135"/>
      <c r="AF198" s="131"/>
      <c r="AG198" s="123"/>
      <c r="AH198" s="123"/>
      <c r="AI198" s="128"/>
      <c r="AJ198" s="128"/>
      <c r="AK198" s="128"/>
      <c r="AL198" s="143"/>
      <c r="AM198" s="143"/>
      <c r="AN198" s="131"/>
      <c r="AO198" s="818"/>
      <c r="AP198" s="819"/>
      <c r="AQ198" s="164"/>
      <c r="AR198" s="89"/>
      <c r="AS198" s="78"/>
      <c r="AT198" s="309" t="str">
        <f t="shared" si="51"/>
        <v/>
      </c>
      <c r="AU198" s="313" t="str">
        <f t="shared" si="52"/>
        <v/>
      </c>
      <c r="AV198" s="317" t="str">
        <f t="shared" si="53"/>
        <v/>
      </c>
      <c r="AW198" s="321" t="str">
        <f t="shared" si="54"/>
        <v/>
      </c>
      <c r="AX198" s="321" t="str">
        <f t="shared" si="55"/>
        <v/>
      </c>
      <c r="AY198" s="325" t="str">
        <f t="shared" si="67"/>
        <v/>
      </c>
      <c r="AZ198" s="327" t="str">
        <f t="shared" si="56"/>
        <v/>
      </c>
      <c r="BA198" s="329" t="str">
        <f t="shared" si="57"/>
        <v/>
      </c>
      <c r="BB198" s="329" t="str">
        <f t="shared" si="58"/>
        <v/>
      </c>
      <c r="BC198" s="329" t="str">
        <f t="shared" si="68"/>
        <v/>
      </c>
      <c r="BD198" s="329" t="str">
        <f t="shared" si="64"/>
        <v/>
      </c>
      <c r="BE198" s="332"/>
      <c r="BF198" s="333"/>
      <c r="BG198" s="327" t="str">
        <f t="shared" si="59"/>
        <v/>
      </c>
      <c r="BH198" s="327" t="str">
        <f t="shared" si="60"/>
        <v/>
      </c>
      <c r="BI198" s="327" t="str">
        <f t="shared" si="61"/>
        <v/>
      </c>
      <c r="BJ198" s="333"/>
      <c r="BK198" s="333"/>
      <c r="BL198" s="333"/>
      <c r="BM198" s="333"/>
      <c r="BN198" s="327" t="str">
        <f t="shared" si="69"/>
        <v/>
      </c>
      <c r="BO198" s="327" t="str">
        <f t="shared" si="65"/>
        <v/>
      </c>
      <c r="BP198" s="327" t="str">
        <f t="shared" si="70"/>
        <v/>
      </c>
      <c r="BQ198" s="327" t="str">
        <f t="shared" si="71"/>
        <v/>
      </c>
      <c r="BR198" s="327" t="str">
        <f>IF(F198="","",IF(AND(AI198="－",OR(分岐管理シート!AK198&lt;1,分岐管理シート!AK198&gt;12)),"error",IF(AND(AI198="○",分岐管理シート!AK198&lt;1),"error","")))</f>
        <v/>
      </c>
      <c r="BS198" s="327" t="str">
        <f>IF(F198="","",IF(VLOOKUP(AJ198,―!$AD$2:$AE$14,2,FALSE)&lt;=VLOOKUP(AK198,―!$AD$2:$AE$14,2,FALSE),"","error"))</f>
        <v/>
      </c>
      <c r="BT198" s="333"/>
      <c r="BU198" s="333"/>
      <c r="BV198" s="333"/>
      <c r="BW198" s="327" t="str">
        <f t="shared" si="72"/>
        <v/>
      </c>
      <c r="BX198" s="327" t="str">
        <f t="shared" si="66"/>
        <v/>
      </c>
      <c r="BY198" s="327" t="str">
        <f t="shared" si="73"/>
        <v/>
      </c>
      <c r="BZ198" s="333"/>
      <c r="CA198" s="348" t="str">
        <f>分岐管理シート!BB198</f>
        <v/>
      </c>
      <c r="CB198" s="350" t="str">
        <f t="shared" si="74"/>
        <v/>
      </c>
    </row>
    <row r="199" spans="1:80" x14ac:dyDescent="0.15">
      <c r="A199" s="202"/>
      <c r="B199" s="203"/>
      <c r="C199" s="197">
        <v>118</v>
      </c>
      <c r="D199" s="126"/>
      <c r="E199" s="126"/>
      <c r="F199" s="126"/>
      <c r="G199" s="128"/>
      <c r="H199" s="128"/>
      <c r="I199" s="123"/>
      <c r="J199" s="123"/>
      <c r="K199" s="123"/>
      <c r="L199" s="123"/>
      <c r="M199" s="131"/>
      <c r="N199" s="199">
        <f t="shared" si="62"/>
        <v>0</v>
      </c>
      <c r="O199" s="200">
        <f t="shared" si="63"/>
        <v>0</v>
      </c>
      <c r="P199" s="138"/>
      <c r="Q199" s="186"/>
      <c r="R199" s="186"/>
      <c r="S199" s="186"/>
      <c r="T199" s="186"/>
      <c r="U199" s="186"/>
      <c r="V199" s="186"/>
      <c r="W199" s="186"/>
      <c r="X199" s="186"/>
      <c r="Y199" s="186"/>
      <c r="Z199" s="186"/>
      <c r="AA199" s="186"/>
      <c r="AB199" s="186"/>
      <c r="AC199" s="186"/>
      <c r="AD199" s="186"/>
      <c r="AE199" s="135"/>
      <c r="AF199" s="131"/>
      <c r="AG199" s="123"/>
      <c r="AH199" s="123"/>
      <c r="AI199" s="128"/>
      <c r="AJ199" s="128"/>
      <c r="AK199" s="128"/>
      <c r="AL199" s="143"/>
      <c r="AM199" s="143"/>
      <c r="AN199" s="131"/>
      <c r="AO199" s="818"/>
      <c r="AP199" s="819"/>
      <c r="AQ199" s="164"/>
      <c r="AR199" s="89"/>
      <c r="AS199" s="78"/>
      <c r="AT199" s="309" t="str">
        <f t="shared" si="51"/>
        <v/>
      </c>
      <c r="AU199" s="313" t="str">
        <f t="shared" si="52"/>
        <v/>
      </c>
      <c r="AV199" s="317" t="str">
        <f t="shared" si="53"/>
        <v/>
      </c>
      <c r="AW199" s="321" t="str">
        <f t="shared" si="54"/>
        <v/>
      </c>
      <c r="AX199" s="321" t="str">
        <f t="shared" si="55"/>
        <v/>
      </c>
      <c r="AY199" s="325" t="str">
        <f t="shared" si="67"/>
        <v/>
      </c>
      <c r="AZ199" s="327" t="str">
        <f t="shared" si="56"/>
        <v/>
      </c>
      <c r="BA199" s="329" t="str">
        <f t="shared" si="57"/>
        <v/>
      </c>
      <c r="BB199" s="329" t="str">
        <f t="shared" si="58"/>
        <v/>
      </c>
      <c r="BC199" s="329" t="str">
        <f t="shared" si="68"/>
        <v/>
      </c>
      <c r="BD199" s="329" t="str">
        <f t="shared" si="64"/>
        <v/>
      </c>
      <c r="BE199" s="332"/>
      <c r="BF199" s="333"/>
      <c r="BG199" s="327" t="str">
        <f t="shared" si="59"/>
        <v/>
      </c>
      <c r="BH199" s="327" t="str">
        <f t="shared" si="60"/>
        <v/>
      </c>
      <c r="BI199" s="327" t="str">
        <f t="shared" si="61"/>
        <v/>
      </c>
      <c r="BJ199" s="333"/>
      <c r="BK199" s="333"/>
      <c r="BL199" s="333"/>
      <c r="BM199" s="333"/>
      <c r="BN199" s="327" t="str">
        <f t="shared" si="69"/>
        <v/>
      </c>
      <c r="BO199" s="327" t="str">
        <f t="shared" si="65"/>
        <v/>
      </c>
      <c r="BP199" s="327" t="str">
        <f t="shared" si="70"/>
        <v/>
      </c>
      <c r="BQ199" s="327" t="str">
        <f t="shared" si="71"/>
        <v/>
      </c>
      <c r="BR199" s="327" t="str">
        <f>IF(F199="","",IF(AND(AI199="－",OR(分岐管理シート!AK199&lt;1,分岐管理シート!AK199&gt;12)),"error",IF(AND(AI199="○",分岐管理シート!AK199&lt;1),"error","")))</f>
        <v/>
      </c>
      <c r="BS199" s="327" t="str">
        <f>IF(F199="","",IF(VLOOKUP(AJ199,―!$AD$2:$AE$14,2,FALSE)&lt;=VLOOKUP(AK199,―!$AD$2:$AE$14,2,FALSE),"","error"))</f>
        <v/>
      </c>
      <c r="BT199" s="333"/>
      <c r="BU199" s="333"/>
      <c r="BV199" s="333"/>
      <c r="BW199" s="327" t="str">
        <f t="shared" si="72"/>
        <v/>
      </c>
      <c r="BX199" s="327" t="str">
        <f t="shared" si="66"/>
        <v/>
      </c>
      <c r="BY199" s="327" t="str">
        <f t="shared" si="73"/>
        <v/>
      </c>
      <c r="BZ199" s="333"/>
      <c r="CA199" s="348" t="str">
        <f>分岐管理シート!BB199</f>
        <v/>
      </c>
      <c r="CB199" s="350" t="str">
        <f t="shared" si="74"/>
        <v/>
      </c>
    </row>
    <row r="200" spans="1:80" x14ac:dyDescent="0.15">
      <c r="A200" s="202"/>
      <c r="B200" s="203"/>
      <c r="C200" s="197">
        <v>119</v>
      </c>
      <c r="D200" s="126"/>
      <c r="E200" s="126"/>
      <c r="F200" s="126"/>
      <c r="G200" s="128"/>
      <c r="H200" s="128"/>
      <c r="I200" s="123"/>
      <c r="J200" s="123"/>
      <c r="K200" s="123"/>
      <c r="L200" s="123"/>
      <c r="M200" s="131"/>
      <c r="N200" s="199">
        <f t="shared" si="62"/>
        <v>0</v>
      </c>
      <c r="O200" s="200">
        <f t="shared" si="63"/>
        <v>0</v>
      </c>
      <c r="P200" s="141"/>
      <c r="Q200" s="188"/>
      <c r="R200" s="188"/>
      <c r="S200" s="188"/>
      <c r="T200" s="188"/>
      <c r="U200" s="188"/>
      <c r="V200" s="188"/>
      <c r="W200" s="188"/>
      <c r="X200" s="188"/>
      <c r="Y200" s="188"/>
      <c r="Z200" s="188"/>
      <c r="AA200" s="188"/>
      <c r="AB200" s="188"/>
      <c r="AC200" s="188"/>
      <c r="AD200" s="188"/>
      <c r="AE200" s="142"/>
      <c r="AF200" s="131"/>
      <c r="AG200" s="123"/>
      <c r="AH200" s="123"/>
      <c r="AI200" s="128"/>
      <c r="AJ200" s="128"/>
      <c r="AK200" s="128"/>
      <c r="AL200" s="143"/>
      <c r="AM200" s="143"/>
      <c r="AN200" s="131"/>
      <c r="AO200" s="818"/>
      <c r="AP200" s="819"/>
      <c r="AQ200" s="164"/>
      <c r="AR200" s="89"/>
      <c r="AS200" s="78"/>
      <c r="AT200" s="309" t="str">
        <f t="shared" si="51"/>
        <v/>
      </c>
      <c r="AU200" s="313" t="str">
        <f t="shared" si="52"/>
        <v/>
      </c>
      <c r="AV200" s="317" t="str">
        <f t="shared" si="53"/>
        <v/>
      </c>
      <c r="AW200" s="321" t="str">
        <f t="shared" si="54"/>
        <v/>
      </c>
      <c r="AX200" s="321" t="str">
        <f t="shared" si="55"/>
        <v/>
      </c>
      <c r="AY200" s="325" t="str">
        <f t="shared" si="67"/>
        <v/>
      </c>
      <c r="AZ200" s="327" t="str">
        <f t="shared" si="56"/>
        <v/>
      </c>
      <c r="BA200" s="329" t="str">
        <f t="shared" si="57"/>
        <v/>
      </c>
      <c r="BB200" s="329" t="str">
        <f t="shared" si="58"/>
        <v/>
      </c>
      <c r="BC200" s="329" t="str">
        <f t="shared" si="68"/>
        <v/>
      </c>
      <c r="BD200" s="329" t="str">
        <f t="shared" si="64"/>
        <v/>
      </c>
      <c r="BE200" s="332"/>
      <c r="BF200" s="333"/>
      <c r="BG200" s="327" t="str">
        <f t="shared" si="59"/>
        <v/>
      </c>
      <c r="BH200" s="327" t="str">
        <f t="shared" si="60"/>
        <v/>
      </c>
      <c r="BI200" s="327" t="str">
        <f t="shared" si="61"/>
        <v/>
      </c>
      <c r="BJ200" s="333"/>
      <c r="BK200" s="333"/>
      <c r="BL200" s="333"/>
      <c r="BM200" s="333"/>
      <c r="BN200" s="327" t="str">
        <f t="shared" si="69"/>
        <v/>
      </c>
      <c r="BO200" s="327" t="str">
        <f t="shared" si="65"/>
        <v/>
      </c>
      <c r="BP200" s="327" t="str">
        <f t="shared" si="70"/>
        <v/>
      </c>
      <c r="BQ200" s="327" t="str">
        <f t="shared" si="71"/>
        <v/>
      </c>
      <c r="BR200" s="327" t="str">
        <f>IF(F200="","",IF(AND(AI200="－",OR(分岐管理シート!AK200&lt;1,分岐管理シート!AK200&gt;12)),"error",IF(AND(AI200="○",分岐管理シート!AK200&lt;1),"error","")))</f>
        <v/>
      </c>
      <c r="BS200" s="327" t="str">
        <f>IF(F200="","",IF(VLOOKUP(AJ200,―!$AD$2:$AE$14,2,FALSE)&lt;=VLOOKUP(AK200,―!$AD$2:$AE$14,2,FALSE),"","error"))</f>
        <v/>
      </c>
      <c r="BT200" s="333"/>
      <c r="BU200" s="333"/>
      <c r="BV200" s="333"/>
      <c r="BW200" s="327" t="str">
        <f t="shared" si="72"/>
        <v/>
      </c>
      <c r="BX200" s="327" t="str">
        <f t="shared" si="66"/>
        <v/>
      </c>
      <c r="BY200" s="327" t="str">
        <f t="shared" si="73"/>
        <v/>
      </c>
      <c r="BZ200" s="333"/>
      <c r="CA200" s="348" t="str">
        <f>分岐管理シート!BB200</f>
        <v/>
      </c>
      <c r="CB200" s="350" t="str">
        <f t="shared" si="74"/>
        <v/>
      </c>
    </row>
    <row r="201" spans="1:80" x14ac:dyDescent="0.15">
      <c r="A201" s="202"/>
      <c r="B201" s="203"/>
      <c r="C201" s="196">
        <v>120</v>
      </c>
      <c r="D201" s="126"/>
      <c r="E201" s="126"/>
      <c r="F201" s="126"/>
      <c r="G201" s="128"/>
      <c r="H201" s="128"/>
      <c r="I201" s="123"/>
      <c r="J201" s="123"/>
      <c r="K201" s="123"/>
      <c r="L201" s="123"/>
      <c r="M201" s="131"/>
      <c r="N201" s="199">
        <f t="shared" si="62"/>
        <v>0</v>
      </c>
      <c r="O201" s="200">
        <f t="shared" si="63"/>
        <v>0</v>
      </c>
      <c r="P201" s="141"/>
      <c r="Q201" s="188"/>
      <c r="R201" s="188"/>
      <c r="S201" s="188"/>
      <c r="T201" s="188"/>
      <c r="U201" s="188"/>
      <c r="V201" s="188"/>
      <c r="W201" s="188"/>
      <c r="X201" s="188"/>
      <c r="Y201" s="188"/>
      <c r="Z201" s="188"/>
      <c r="AA201" s="188"/>
      <c r="AB201" s="188"/>
      <c r="AC201" s="188"/>
      <c r="AD201" s="188"/>
      <c r="AE201" s="142"/>
      <c r="AF201" s="131"/>
      <c r="AG201" s="123"/>
      <c r="AH201" s="123"/>
      <c r="AI201" s="128"/>
      <c r="AJ201" s="128"/>
      <c r="AK201" s="128"/>
      <c r="AL201" s="143"/>
      <c r="AM201" s="143"/>
      <c r="AN201" s="131"/>
      <c r="AO201" s="818"/>
      <c r="AP201" s="819"/>
      <c r="AQ201" s="164"/>
      <c r="AR201" s="89"/>
      <c r="AS201" s="78"/>
      <c r="AT201" s="309" t="str">
        <f t="shared" si="51"/>
        <v/>
      </c>
      <c r="AU201" s="313" t="str">
        <f t="shared" si="52"/>
        <v/>
      </c>
      <c r="AV201" s="317" t="str">
        <f t="shared" si="53"/>
        <v/>
      </c>
      <c r="AW201" s="321" t="str">
        <f t="shared" si="54"/>
        <v/>
      </c>
      <c r="AX201" s="321" t="str">
        <f t="shared" si="55"/>
        <v/>
      </c>
      <c r="AY201" s="325" t="str">
        <f t="shared" si="67"/>
        <v/>
      </c>
      <c r="AZ201" s="327" t="str">
        <f t="shared" si="56"/>
        <v/>
      </c>
      <c r="BA201" s="329" t="str">
        <f t="shared" si="57"/>
        <v/>
      </c>
      <c r="BB201" s="329" t="str">
        <f t="shared" si="58"/>
        <v/>
      </c>
      <c r="BC201" s="329" t="str">
        <f t="shared" si="68"/>
        <v/>
      </c>
      <c r="BD201" s="329" t="str">
        <f t="shared" si="64"/>
        <v/>
      </c>
      <c r="BE201" s="332"/>
      <c r="BF201" s="333"/>
      <c r="BG201" s="327" t="str">
        <f t="shared" si="59"/>
        <v/>
      </c>
      <c r="BH201" s="327" t="str">
        <f t="shared" si="60"/>
        <v/>
      </c>
      <c r="BI201" s="327" t="str">
        <f t="shared" si="61"/>
        <v/>
      </c>
      <c r="BJ201" s="333"/>
      <c r="BK201" s="333"/>
      <c r="BL201" s="333"/>
      <c r="BM201" s="333"/>
      <c r="BN201" s="327" t="str">
        <f t="shared" si="69"/>
        <v/>
      </c>
      <c r="BO201" s="327" t="str">
        <f t="shared" si="65"/>
        <v/>
      </c>
      <c r="BP201" s="327" t="str">
        <f t="shared" si="70"/>
        <v/>
      </c>
      <c r="BQ201" s="327" t="str">
        <f t="shared" si="71"/>
        <v/>
      </c>
      <c r="BR201" s="327" t="str">
        <f>IF(F201="","",IF(AND(AI201="－",OR(分岐管理シート!AK201&lt;1,分岐管理シート!AK201&gt;12)),"error",IF(AND(AI201="○",分岐管理シート!AK201&lt;1),"error","")))</f>
        <v/>
      </c>
      <c r="BS201" s="327" t="str">
        <f>IF(F201="","",IF(VLOOKUP(AJ201,―!$AD$2:$AE$14,2,FALSE)&lt;=VLOOKUP(AK201,―!$AD$2:$AE$14,2,FALSE),"","error"))</f>
        <v/>
      </c>
      <c r="BT201" s="333"/>
      <c r="BU201" s="333"/>
      <c r="BV201" s="333"/>
      <c r="BW201" s="327" t="str">
        <f t="shared" si="72"/>
        <v/>
      </c>
      <c r="BX201" s="327" t="str">
        <f t="shared" si="66"/>
        <v/>
      </c>
      <c r="BY201" s="327" t="str">
        <f t="shared" si="73"/>
        <v/>
      </c>
      <c r="BZ201" s="333"/>
      <c r="CA201" s="348" t="str">
        <f>分岐管理シート!BB201</f>
        <v/>
      </c>
      <c r="CB201" s="350" t="str">
        <f t="shared" si="74"/>
        <v/>
      </c>
    </row>
    <row r="202" spans="1:80" x14ac:dyDescent="0.15">
      <c r="A202" s="202"/>
      <c r="B202" s="203"/>
      <c r="C202" s="197">
        <v>121</v>
      </c>
      <c r="D202" s="126"/>
      <c r="E202" s="126"/>
      <c r="F202" s="126"/>
      <c r="G202" s="128"/>
      <c r="H202" s="128"/>
      <c r="I202" s="123"/>
      <c r="J202" s="123"/>
      <c r="K202" s="123"/>
      <c r="L202" s="123"/>
      <c r="M202" s="131"/>
      <c r="N202" s="199">
        <f t="shared" si="62"/>
        <v>0</v>
      </c>
      <c r="O202" s="200">
        <f t="shared" si="63"/>
        <v>0</v>
      </c>
      <c r="P202" s="141"/>
      <c r="Q202" s="188"/>
      <c r="R202" s="188"/>
      <c r="S202" s="188"/>
      <c r="T202" s="188"/>
      <c r="U202" s="188"/>
      <c r="V202" s="188"/>
      <c r="W202" s="188"/>
      <c r="X202" s="188"/>
      <c r="Y202" s="188"/>
      <c r="Z202" s="188"/>
      <c r="AA202" s="188"/>
      <c r="AB202" s="188"/>
      <c r="AC202" s="188"/>
      <c r="AD202" s="188"/>
      <c r="AE202" s="142"/>
      <c r="AF202" s="131"/>
      <c r="AG202" s="123"/>
      <c r="AH202" s="123"/>
      <c r="AI202" s="128"/>
      <c r="AJ202" s="128"/>
      <c r="AK202" s="128"/>
      <c r="AL202" s="143"/>
      <c r="AM202" s="143"/>
      <c r="AN202" s="131"/>
      <c r="AO202" s="818"/>
      <c r="AP202" s="819"/>
      <c r="AQ202" s="164"/>
      <c r="AR202" s="89"/>
      <c r="AS202" s="78"/>
      <c r="AT202" s="309" t="str">
        <f t="shared" si="51"/>
        <v/>
      </c>
      <c r="AU202" s="313" t="str">
        <f t="shared" si="52"/>
        <v/>
      </c>
      <c r="AV202" s="317" t="str">
        <f t="shared" si="53"/>
        <v/>
      </c>
      <c r="AW202" s="321" t="str">
        <f t="shared" si="54"/>
        <v/>
      </c>
      <c r="AX202" s="321" t="str">
        <f t="shared" si="55"/>
        <v/>
      </c>
      <c r="AY202" s="325" t="str">
        <f t="shared" si="67"/>
        <v/>
      </c>
      <c r="AZ202" s="327" t="str">
        <f t="shared" si="56"/>
        <v/>
      </c>
      <c r="BA202" s="329" t="str">
        <f t="shared" si="57"/>
        <v/>
      </c>
      <c r="BB202" s="329" t="str">
        <f t="shared" si="58"/>
        <v/>
      </c>
      <c r="BC202" s="329" t="str">
        <f t="shared" si="68"/>
        <v/>
      </c>
      <c r="BD202" s="329" t="str">
        <f t="shared" si="64"/>
        <v/>
      </c>
      <c r="BE202" s="332"/>
      <c r="BF202" s="333"/>
      <c r="BG202" s="327" t="str">
        <f t="shared" si="59"/>
        <v/>
      </c>
      <c r="BH202" s="327" t="str">
        <f t="shared" si="60"/>
        <v/>
      </c>
      <c r="BI202" s="327" t="str">
        <f t="shared" si="61"/>
        <v/>
      </c>
      <c r="BJ202" s="333"/>
      <c r="BK202" s="333"/>
      <c r="BL202" s="333"/>
      <c r="BM202" s="333"/>
      <c r="BN202" s="327" t="str">
        <f t="shared" si="69"/>
        <v/>
      </c>
      <c r="BO202" s="327" t="str">
        <f t="shared" si="65"/>
        <v/>
      </c>
      <c r="BP202" s="327" t="str">
        <f t="shared" si="70"/>
        <v/>
      </c>
      <c r="BQ202" s="327" t="str">
        <f t="shared" si="71"/>
        <v/>
      </c>
      <c r="BR202" s="327" t="str">
        <f>IF(F202="","",IF(AND(AI202="－",OR(分岐管理シート!AK202&lt;1,分岐管理シート!AK202&gt;12)),"error",IF(AND(AI202="○",分岐管理シート!AK202&lt;1),"error","")))</f>
        <v/>
      </c>
      <c r="BS202" s="327" t="str">
        <f>IF(F202="","",IF(VLOOKUP(AJ202,―!$AD$2:$AE$14,2,FALSE)&lt;=VLOOKUP(AK202,―!$AD$2:$AE$14,2,FALSE),"","error"))</f>
        <v/>
      </c>
      <c r="BT202" s="333"/>
      <c r="BU202" s="333"/>
      <c r="BV202" s="333"/>
      <c r="BW202" s="327" t="str">
        <f t="shared" si="72"/>
        <v/>
      </c>
      <c r="BX202" s="327" t="str">
        <f t="shared" si="66"/>
        <v/>
      </c>
      <c r="BY202" s="327" t="str">
        <f t="shared" si="73"/>
        <v/>
      </c>
      <c r="BZ202" s="333"/>
      <c r="CA202" s="348" t="str">
        <f>分岐管理シート!BB202</f>
        <v/>
      </c>
      <c r="CB202" s="350" t="str">
        <f t="shared" si="74"/>
        <v/>
      </c>
    </row>
    <row r="203" spans="1:80" x14ac:dyDescent="0.15">
      <c r="A203" s="202"/>
      <c r="B203" s="203"/>
      <c r="C203" s="197">
        <v>122</v>
      </c>
      <c r="D203" s="126"/>
      <c r="E203" s="126"/>
      <c r="F203" s="126"/>
      <c r="G203" s="128"/>
      <c r="H203" s="128"/>
      <c r="I203" s="123"/>
      <c r="J203" s="123"/>
      <c r="K203" s="123"/>
      <c r="L203" s="123"/>
      <c r="M203" s="131"/>
      <c r="N203" s="199">
        <f t="shared" si="62"/>
        <v>0</v>
      </c>
      <c r="O203" s="200">
        <f t="shared" si="63"/>
        <v>0</v>
      </c>
      <c r="P203" s="141"/>
      <c r="Q203" s="188"/>
      <c r="R203" s="188"/>
      <c r="S203" s="188"/>
      <c r="T203" s="188"/>
      <c r="U203" s="188"/>
      <c r="V203" s="188"/>
      <c r="W203" s="188"/>
      <c r="X203" s="188"/>
      <c r="Y203" s="188"/>
      <c r="Z203" s="188"/>
      <c r="AA203" s="188"/>
      <c r="AB203" s="188"/>
      <c r="AC203" s="188"/>
      <c r="AD203" s="188"/>
      <c r="AE203" s="142"/>
      <c r="AF203" s="131"/>
      <c r="AG203" s="123"/>
      <c r="AH203" s="123"/>
      <c r="AI203" s="128"/>
      <c r="AJ203" s="128"/>
      <c r="AK203" s="128"/>
      <c r="AL203" s="143"/>
      <c r="AM203" s="143"/>
      <c r="AN203" s="131"/>
      <c r="AO203" s="818"/>
      <c r="AP203" s="819"/>
      <c r="AQ203" s="164"/>
      <c r="AR203" s="89"/>
      <c r="AS203" s="78"/>
      <c r="AT203" s="309" t="str">
        <f t="shared" si="51"/>
        <v/>
      </c>
      <c r="AU203" s="313" t="str">
        <f t="shared" si="52"/>
        <v/>
      </c>
      <c r="AV203" s="317" t="str">
        <f t="shared" si="53"/>
        <v/>
      </c>
      <c r="AW203" s="321" t="str">
        <f t="shared" si="54"/>
        <v/>
      </c>
      <c r="AX203" s="321" t="str">
        <f t="shared" si="55"/>
        <v/>
      </c>
      <c r="AY203" s="325" t="str">
        <f t="shared" si="67"/>
        <v/>
      </c>
      <c r="AZ203" s="327" t="str">
        <f t="shared" si="56"/>
        <v/>
      </c>
      <c r="BA203" s="329" t="str">
        <f t="shared" si="57"/>
        <v/>
      </c>
      <c r="BB203" s="329" t="str">
        <f t="shared" si="58"/>
        <v/>
      </c>
      <c r="BC203" s="329" t="str">
        <f t="shared" si="68"/>
        <v/>
      </c>
      <c r="BD203" s="329" t="str">
        <f t="shared" si="64"/>
        <v/>
      </c>
      <c r="BE203" s="332"/>
      <c r="BF203" s="333"/>
      <c r="BG203" s="327" t="str">
        <f t="shared" si="59"/>
        <v/>
      </c>
      <c r="BH203" s="327" t="str">
        <f t="shared" si="60"/>
        <v/>
      </c>
      <c r="BI203" s="327" t="str">
        <f t="shared" si="61"/>
        <v/>
      </c>
      <c r="BJ203" s="333"/>
      <c r="BK203" s="333"/>
      <c r="BL203" s="333"/>
      <c r="BM203" s="333"/>
      <c r="BN203" s="327" t="str">
        <f t="shared" si="69"/>
        <v/>
      </c>
      <c r="BO203" s="327" t="str">
        <f t="shared" si="65"/>
        <v/>
      </c>
      <c r="BP203" s="327" t="str">
        <f t="shared" si="70"/>
        <v/>
      </c>
      <c r="BQ203" s="327" t="str">
        <f t="shared" si="71"/>
        <v/>
      </c>
      <c r="BR203" s="327" t="str">
        <f>IF(F203="","",IF(AND(AI203="－",OR(分岐管理シート!AK203&lt;1,分岐管理シート!AK203&gt;12)),"error",IF(AND(AI203="○",分岐管理シート!AK203&lt;1),"error","")))</f>
        <v/>
      </c>
      <c r="BS203" s="327" t="str">
        <f>IF(F203="","",IF(VLOOKUP(AJ203,―!$AD$2:$AE$14,2,FALSE)&lt;=VLOOKUP(AK203,―!$AD$2:$AE$14,2,FALSE),"","error"))</f>
        <v/>
      </c>
      <c r="BT203" s="333"/>
      <c r="BU203" s="333"/>
      <c r="BV203" s="333"/>
      <c r="BW203" s="327" t="str">
        <f t="shared" si="72"/>
        <v/>
      </c>
      <c r="BX203" s="327" t="str">
        <f t="shared" si="66"/>
        <v/>
      </c>
      <c r="BY203" s="327" t="str">
        <f t="shared" si="73"/>
        <v/>
      </c>
      <c r="BZ203" s="333"/>
      <c r="CA203" s="348" t="str">
        <f>分岐管理シート!BB203</f>
        <v/>
      </c>
      <c r="CB203" s="350" t="str">
        <f t="shared" si="74"/>
        <v/>
      </c>
    </row>
    <row r="204" spans="1:80" x14ac:dyDescent="0.15">
      <c r="A204" s="202"/>
      <c r="B204" s="203"/>
      <c r="C204" s="196">
        <v>123</v>
      </c>
      <c r="D204" s="126"/>
      <c r="E204" s="126"/>
      <c r="F204" s="126"/>
      <c r="G204" s="128"/>
      <c r="H204" s="128"/>
      <c r="I204" s="123"/>
      <c r="J204" s="123"/>
      <c r="K204" s="123"/>
      <c r="L204" s="123"/>
      <c r="M204" s="131"/>
      <c r="N204" s="199">
        <f t="shared" si="62"/>
        <v>0</v>
      </c>
      <c r="O204" s="200">
        <f t="shared" si="63"/>
        <v>0</v>
      </c>
      <c r="P204" s="141"/>
      <c r="Q204" s="188"/>
      <c r="R204" s="188"/>
      <c r="S204" s="188"/>
      <c r="T204" s="188"/>
      <c r="U204" s="188"/>
      <c r="V204" s="188"/>
      <c r="W204" s="188"/>
      <c r="X204" s="188"/>
      <c r="Y204" s="188"/>
      <c r="Z204" s="188"/>
      <c r="AA204" s="188"/>
      <c r="AB204" s="188"/>
      <c r="AC204" s="188"/>
      <c r="AD204" s="188"/>
      <c r="AE204" s="142"/>
      <c r="AF204" s="131"/>
      <c r="AG204" s="123"/>
      <c r="AH204" s="123"/>
      <c r="AI204" s="128"/>
      <c r="AJ204" s="128"/>
      <c r="AK204" s="128"/>
      <c r="AL204" s="143"/>
      <c r="AM204" s="143"/>
      <c r="AN204" s="131"/>
      <c r="AO204" s="818"/>
      <c r="AP204" s="819"/>
      <c r="AQ204" s="164"/>
      <c r="AR204" s="89"/>
      <c r="AS204" s="78"/>
      <c r="AT204" s="309" t="str">
        <f t="shared" si="51"/>
        <v/>
      </c>
      <c r="AU204" s="313" t="str">
        <f t="shared" si="52"/>
        <v/>
      </c>
      <c r="AV204" s="317" t="str">
        <f t="shared" si="53"/>
        <v/>
      </c>
      <c r="AW204" s="321" t="str">
        <f t="shared" si="54"/>
        <v/>
      </c>
      <c r="AX204" s="321" t="str">
        <f t="shared" si="55"/>
        <v/>
      </c>
      <c r="AY204" s="325" t="str">
        <f t="shared" si="67"/>
        <v/>
      </c>
      <c r="AZ204" s="327" t="str">
        <f t="shared" si="56"/>
        <v/>
      </c>
      <c r="BA204" s="329" t="str">
        <f t="shared" si="57"/>
        <v/>
      </c>
      <c r="BB204" s="329" t="str">
        <f t="shared" si="58"/>
        <v/>
      </c>
      <c r="BC204" s="329" t="str">
        <f t="shared" si="68"/>
        <v/>
      </c>
      <c r="BD204" s="329" t="str">
        <f t="shared" si="64"/>
        <v/>
      </c>
      <c r="BE204" s="332"/>
      <c r="BF204" s="333"/>
      <c r="BG204" s="327" t="str">
        <f t="shared" si="59"/>
        <v/>
      </c>
      <c r="BH204" s="327" t="str">
        <f t="shared" si="60"/>
        <v/>
      </c>
      <c r="BI204" s="327" t="str">
        <f t="shared" si="61"/>
        <v/>
      </c>
      <c r="BJ204" s="333"/>
      <c r="BK204" s="333"/>
      <c r="BL204" s="333"/>
      <c r="BM204" s="333"/>
      <c r="BN204" s="327" t="str">
        <f t="shared" si="69"/>
        <v/>
      </c>
      <c r="BO204" s="327" t="str">
        <f t="shared" si="65"/>
        <v/>
      </c>
      <c r="BP204" s="327" t="str">
        <f t="shared" si="70"/>
        <v/>
      </c>
      <c r="BQ204" s="327" t="str">
        <f t="shared" si="71"/>
        <v/>
      </c>
      <c r="BR204" s="327" t="str">
        <f>IF(F204="","",IF(AND(AI204="－",OR(分岐管理シート!AK204&lt;1,分岐管理シート!AK204&gt;12)),"error",IF(AND(AI204="○",分岐管理シート!AK204&lt;1),"error","")))</f>
        <v/>
      </c>
      <c r="BS204" s="327" t="str">
        <f>IF(F204="","",IF(VLOOKUP(AJ204,―!$AD$2:$AE$14,2,FALSE)&lt;=VLOOKUP(AK204,―!$AD$2:$AE$14,2,FALSE),"","error"))</f>
        <v/>
      </c>
      <c r="BT204" s="333"/>
      <c r="BU204" s="333"/>
      <c r="BV204" s="333"/>
      <c r="BW204" s="327" t="str">
        <f t="shared" si="72"/>
        <v/>
      </c>
      <c r="BX204" s="327" t="str">
        <f t="shared" si="66"/>
        <v/>
      </c>
      <c r="BY204" s="327" t="str">
        <f t="shared" si="73"/>
        <v/>
      </c>
      <c r="BZ204" s="333"/>
      <c r="CA204" s="348" t="str">
        <f>分岐管理シート!BB204</f>
        <v/>
      </c>
      <c r="CB204" s="350" t="str">
        <f t="shared" si="74"/>
        <v/>
      </c>
    </row>
    <row r="205" spans="1:80" x14ac:dyDescent="0.15">
      <c r="A205" s="202"/>
      <c r="B205" s="203"/>
      <c r="C205" s="197">
        <v>124</v>
      </c>
      <c r="D205" s="126"/>
      <c r="E205" s="126"/>
      <c r="F205" s="126"/>
      <c r="G205" s="128"/>
      <c r="H205" s="128"/>
      <c r="I205" s="123"/>
      <c r="J205" s="123"/>
      <c r="K205" s="123"/>
      <c r="L205" s="123"/>
      <c r="M205" s="131"/>
      <c r="N205" s="199">
        <f t="shared" si="62"/>
        <v>0</v>
      </c>
      <c r="O205" s="200">
        <f t="shared" si="63"/>
        <v>0</v>
      </c>
      <c r="P205" s="141"/>
      <c r="Q205" s="188"/>
      <c r="R205" s="188"/>
      <c r="S205" s="188"/>
      <c r="T205" s="188"/>
      <c r="U205" s="188"/>
      <c r="V205" s="188"/>
      <c r="W205" s="188"/>
      <c r="X205" s="188"/>
      <c r="Y205" s="188"/>
      <c r="Z205" s="188"/>
      <c r="AA205" s="188"/>
      <c r="AB205" s="188"/>
      <c r="AC205" s="188"/>
      <c r="AD205" s="188"/>
      <c r="AE205" s="142"/>
      <c r="AF205" s="131"/>
      <c r="AG205" s="123"/>
      <c r="AH205" s="123"/>
      <c r="AI205" s="128"/>
      <c r="AJ205" s="128"/>
      <c r="AK205" s="128"/>
      <c r="AL205" s="143"/>
      <c r="AM205" s="143"/>
      <c r="AN205" s="131"/>
      <c r="AO205" s="818"/>
      <c r="AP205" s="819"/>
      <c r="AQ205" s="164"/>
      <c r="AR205" s="89"/>
      <c r="AS205" s="78"/>
      <c r="AT205" s="309" t="str">
        <f t="shared" si="51"/>
        <v/>
      </c>
      <c r="AU205" s="313" t="str">
        <f t="shared" si="52"/>
        <v/>
      </c>
      <c r="AV205" s="317" t="str">
        <f t="shared" si="53"/>
        <v/>
      </c>
      <c r="AW205" s="321" t="str">
        <f t="shared" si="54"/>
        <v/>
      </c>
      <c r="AX205" s="321" t="str">
        <f t="shared" si="55"/>
        <v/>
      </c>
      <c r="AY205" s="325" t="str">
        <f t="shared" si="67"/>
        <v/>
      </c>
      <c r="AZ205" s="327" t="str">
        <f t="shared" si="56"/>
        <v/>
      </c>
      <c r="BA205" s="329" t="str">
        <f t="shared" si="57"/>
        <v/>
      </c>
      <c r="BB205" s="329" t="str">
        <f t="shared" si="58"/>
        <v/>
      </c>
      <c r="BC205" s="329" t="str">
        <f t="shared" si="68"/>
        <v/>
      </c>
      <c r="BD205" s="329" t="str">
        <f t="shared" si="64"/>
        <v/>
      </c>
      <c r="BE205" s="332"/>
      <c r="BF205" s="333"/>
      <c r="BG205" s="327" t="str">
        <f t="shared" si="59"/>
        <v/>
      </c>
      <c r="BH205" s="327" t="str">
        <f t="shared" si="60"/>
        <v/>
      </c>
      <c r="BI205" s="327" t="str">
        <f t="shared" si="61"/>
        <v/>
      </c>
      <c r="BJ205" s="333"/>
      <c r="BK205" s="333"/>
      <c r="BL205" s="333"/>
      <c r="BM205" s="333"/>
      <c r="BN205" s="327" t="str">
        <f t="shared" si="69"/>
        <v/>
      </c>
      <c r="BO205" s="327" t="str">
        <f t="shared" si="65"/>
        <v/>
      </c>
      <c r="BP205" s="327" t="str">
        <f t="shared" si="70"/>
        <v/>
      </c>
      <c r="BQ205" s="327" t="str">
        <f t="shared" si="71"/>
        <v/>
      </c>
      <c r="BR205" s="327" t="str">
        <f>IF(F205="","",IF(AND(AI205="－",OR(分岐管理シート!AK205&lt;1,分岐管理シート!AK205&gt;12)),"error",IF(AND(AI205="○",分岐管理シート!AK205&lt;1),"error","")))</f>
        <v/>
      </c>
      <c r="BS205" s="327" t="str">
        <f>IF(F205="","",IF(VLOOKUP(AJ205,―!$AD$2:$AE$14,2,FALSE)&lt;=VLOOKUP(AK205,―!$AD$2:$AE$14,2,FALSE),"","error"))</f>
        <v/>
      </c>
      <c r="BT205" s="333"/>
      <c r="BU205" s="333"/>
      <c r="BV205" s="333"/>
      <c r="BW205" s="327" t="str">
        <f t="shared" si="72"/>
        <v/>
      </c>
      <c r="BX205" s="327" t="str">
        <f t="shared" si="66"/>
        <v/>
      </c>
      <c r="BY205" s="327" t="str">
        <f t="shared" si="73"/>
        <v/>
      </c>
      <c r="BZ205" s="333"/>
      <c r="CA205" s="348" t="str">
        <f>分岐管理シート!BB205</f>
        <v/>
      </c>
      <c r="CB205" s="350" t="str">
        <f t="shared" si="74"/>
        <v/>
      </c>
    </row>
    <row r="206" spans="1:80" x14ac:dyDescent="0.15">
      <c r="A206" s="202"/>
      <c r="B206" s="203"/>
      <c r="C206" s="197">
        <v>125</v>
      </c>
      <c r="D206" s="126"/>
      <c r="E206" s="126"/>
      <c r="F206" s="126"/>
      <c r="G206" s="128"/>
      <c r="H206" s="128"/>
      <c r="I206" s="123"/>
      <c r="J206" s="123"/>
      <c r="K206" s="123"/>
      <c r="L206" s="123"/>
      <c r="M206" s="131"/>
      <c r="N206" s="199">
        <f t="shared" si="62"/>
        <v>0</v>
      </c>
      <c r="O206" s="200">
        <f t="shared" si="63"/>
        <v>0</v>
      </c>
      <c r="P206" s="141"/>
      <c r="Q206" s="188"/>
      <c r="R206" s="188"/>
      <c r="S206" s="188"/>
      <c r="T206" s="188"/>
      <c r="U206" s="188"/>
      <c r="V206" s="188"/>
      <c r="W206" s="188"/>
      <c r="X206" s="188"/>
      <c r="Y206" s="188"/>
      <c r="Z206" s="188"/>
      <c r="AA206" s="188"/>
      <c r="AB206" s="188"/>
      <c r="AC206" s="188"/>
      <c r="AD206" s="188"/>
      <c r="AE206" s="142"/>
      <c r="AF206" s="131"/>
      <c r="AG206" s="123"/>
      <c r="AH206" s="123"/>
      <c r="AI206" s="128"/>
      <c r="AJ206" s="128"/>
      <c r="AK206" s="128"/>
      <c r="AL206" s="143"/>
      <c r="AM206" s="143"/>
      <c r="AN206" s="131"/>
      <c r="AO206" s="818"/>
      <c r="AP206" s="819"/>
      <c r="AQ206" s="164"/>
      <c r="AR206" s="89"/>
      <c r="AS206" s="78"/>
      <c r="AT206" s="309" t="str">
        <f t="shared" si="51"/>
        <v/>
      </c>
      <c r="AU206" s="313" t="str">
        <f t="shared" si="52"/>
        <v/>
      </c>
      <c r="AV206" s="317" t="str">
        <f t="shared" si="53"/>
        <v/>
      </c>
      <c r="AW206" s="321" t="str">
        <f t="shared" si="54"/>
        <v/>
      </c>
      <c r="AX206" s="321" t="str">
        <f t="shared" si="55"/>
        <v/>
      </c>
      <c r="AY206" s="325" t="str">
        <f t="shared" si="67"/>
        <v/>
      </c>
      <c r="AZ206" s="327" t="str">
        <f t="shared" si="56"/>
        <v/>
      </c>
      <c r="BA206" s="329" t="str">
        <f t="shared" si="57"/>
        <v/>
      </c>
      <c r="BB206" s="329" t="str">
        <f t="shared" si="58"/>
        <v/>
      </c>
      <c r="BC206" s="329" t="str">
        <f t="shared" si="68"/>
        <v/>
      </c>
      <c r="BD206" s="329" t="str">
        <f t="shared" si="64"/>
        <v/>
      </c>
      <c r="BE206" s="332"/>
      <c r="BF206" s="333"/>
      <c r="BG206" s="327" t="str">
        <f t="shared" si="59"/>
        <v/>
      </c>
      <c r="BH206" s="327" t="str">
        <f t="shared" si="60"/>
        <v/>
      </c>
      <c r="BI206" s="327" t="str">
        <f t="shared" si="61"/>
        <v/>
      </c>
      <c r="BJ206" s="333"/>
      <c r="BK206" s="333"/>
      <c r="BL206" s="333"/>
      <c r="BM206" s="333"/>
      <c r="BN206" s="327" t="str">
        <f t="shared" si="69"/>
        <v/>
      </c>
      <c r="BO206" s="327" t="str">
        <f t="shared" si="65"/>
        <v/>
      </c>
      <c r="BP206" s="327" t="str">
        <f t="shared" si="70"/>
        <v/>
      </c>
      <c r="BQ206" s="327" t="str">
        <f t="shared" si="71"/>
        <v/>
      </c>
      <c r="BR206" s="327" t="str">
        <f>IF(F206="","",IF(AND(AI206="－",OR(分岐管理シート!AK206&lt;1,分岐管理シート!AK206&gt;12)),"error",IF(AND(AI206="○",分岐管理シート!AK206&lt;1),"error","")))</f>
        <v/>
      </c>
      <c r="BS206" s="327" t="str">
        <f>IF(F206="","",IF(VLOOKUP(AJ206,―!$AD$2:$AE$14,2,FALSE)&lt;=VLOOKUP(AK206,―!$AD$2:$AE$14,2,FALSE),"","error"))</f>
        <v/>
      </c>
      <c r="BT206" s="333"/>
      <c r="BU206" s="333"/>
      <c r="BV206" s="333"/>
      <c r="BW206" s="327" t="str">
        <f t="shared" si="72"/>
        <v/>
      </c>
      <c r="BX206" s="327" t="str">
        <f t="shared" si="66"/>
        <v/>
      </c>
      <c r="BY206" s="327" t="str">
        <f t="shared" si="73"/>
        <v/>
      </c>
      <c r="BZ206" s="333"/>
      <c r="CA206" s="348" t="str">
        <f>分岐管理シート!BB206</f>
        <v/>
      </c>
      <c r="CB206" s="350" t="str">
        <f t="shared" si="74"/>
        <v/>
      </c>
    </row>
    <row r="207" spans="1:80" x14ac:dyDescent="0.15">
      <c r="A207" s="202"/>
      <c r="B207" s="203"/>
      <c r="C207" s="196">
        <v>126</v>
      </c>
      <c r="D207" s="126"/>
      <c r="E207" s="126"/>
      <c r="F207" s="126"/>
      <c r="G207" s="128"/>
      <c r="H207" s="128"/>
      <c r="I207" s="123"/>
      <c r="J207" s="123"/>
      <c r="K207" s="123"/>
      <c r="L207" s="123"/>
      <c r="M207" s="131"/>
      <c r="N207" s="199">
        <f t="shared" si="62"/>
        <v>0</v>
      </c>
      <c r="O207" s="200">
        <f t="shared" si="63"/>
        <v>0</v>
      </c>
      <c r="P207" s="141"/>
      <c r="Q207" s="188"/>
      <c r="R207" s="188"/>
      <c r="S207" s="188"/>
      <c r="T207" s="188"/>
      <c r="U207" s="188"/>
      <c r="V207" s="188"/>
      <c r="W207" s="188"/>
      <c r="X207" s="188"/>
      <c r="Y207" s="188"/>
      <c r="Z207" s="188"/>
      <c r="AA207" s="188"/>
      <c r="AB207" s="188"/>
      <c r="AC207" s="188"/>
      <c r="AD207" s="188"/>
      <c r="AE207" s="142"/>
      <c r="AF207" s="131"/>
      <c r="AG207" s="123"/>
      <c r="AH207" s="123"/>
      <c r="AI207" s="128"/>
      <c r="AJ207" s="128"/>
      <c r="AK207" s="128"/>
      <c r="AL207" s="143"/>
      <c r="AM207" s="143"/>
      <c r="AN207" s="131"/>
      <c r="AO207" s="818"/>
      <c r="AP207" s="819"/>
      <c r="AQ207" s="164"/>
      <c r="AR207" s="89"/>
      <c r="AS207" s="78"/>
      <c r="AT207" s="309" t="str">
        <f t="shared" si="51"/>
        <v/>
      </c>
      <c r="AU207" s="313" t="str">
        <f t="shared" si="52"/>
        <v/>
      </c>
      <c r="AV207" s="317" t="str">
        <f t="shared" si="53"/>
        <v/>
      </c>
      <c r="AW207" s="321" t="str">
        <f t="shared" si="54"/>
        <v/>
      </c>
      <c r="AX207" s="321" t="str">
        <f t="shared" si="55"/>
        <v/>
      </c>
      <c r="AY207" s="325" t="str">
        <f t="shared" si="67"/>
        <v/>
      </c>
      <c r="AZ207" s="327" t="str">
        <f t="shared" si="56"/>
        <v/>
      </c>
      <c r="BA207" s="329" t="str">
        <f t="shared" si="57"/>
        <v/>
      </c>
      <c r="BB207" s="329" t="str">
        <f t="shared" si="58"/>
        <v/>
      </c>
      <c r="BC207" s="329" t="str">
        <f t="shared" si="68"/>
        <v/>
      </c>
      <c r="BD207" s="329" t="str">
        <f t="shared" si="64"/>
        <v/>
      </c>
      <c r="BE207" s="332"/>
      <c r="BF207" s="333"/>
      <c r="BG207" s="327" t="str">
        <f t="shared" si="59"/>
        <v/>
      </c>
      <c r="BH207" s="327" t="str">
        <f t="shared" si="60"/>
        <v/>
      </c>
      <c r="BI207" s="327" t="str">
        <f t="shared" si="61"/>
        <v/>
      </c>
      <c r="BJ207" s="333"/>
      <c r="BK207" s="333"/>
      <c r="BL207" s="333"/>
      <c r="BM207" s="333"/>
      <c r="BN207" s="327" t="str">
        <f t="shared" si="69"/>
        <v/>
      </c>
      <c r="BO207" s="327" t="str">
        <f t="shared" si="65"/>
        <v/>
      </c>
      <c r="BP207" s="327" t="str">
        <f t="shared" si="70"/>
        <v/>
      </c>
      <c r="BQ207" s="327" t="str">
        <f t="shared" si="71"/>
        <v/>
      </c>
      <c r="BR207" s="327" t="str">
        <f>IF(F207="","",IF(AND(AI207="－",OR(分岐管理シート!AK207&lt;1,分岐管理シート!AK207&gt;12)),"error",IF(AND(AI207="○",分岐管理シート!AK207&lt;1),"error","")))</f>
        <v/>
      </c>
      <c r="BS207" s="327" t="str">
        <f>IF(F207="","",IF(VLOOKUP(AJ207,―!$AD$2:$AE$14,2,FALSE)&lt;=VLOOKUP(AK207,―!$AD$2:$AE$14,2,FALSE),"","error"))</f>
        <v/>
      </c>
      <c r="BT207" s="333"/>
      <c r="BU207" s="333"/>
      <c r="BV207" s="333"/>
      <c r="BW207" s="327" t="str">
        <f t="shared" si="72"/>
        <v/>
      </c>
      <c r="BX207" s="327" t="str">
        <f t="shared" si="66"/>
        <v/>
      </c>
      <c r="BY207" s="327" t="str">
        <f t="shared" si="73"/>
        <v/>
      </c>
      <c r="BZ207" s="333"/>
      <c r="CA207" s="348" t="str">
        <f>分岐管理シート!BB207</f>
        <v/>
      </c>
      <c r="CB207" s="350" t="str">
        <f t="shared" si="74"/>
        <v/>
      </c>
    </row>
    <row r="208" spans="1:80" x14ac:dyDescent="0.15">
      <c r="A208" s="202"/>
      <c r="B208" s="203"/>
      <c r="C208" s="197">
        <v>127</v>
      </c>
      <c r="D208" s="126"/>
      <c r="E208" s="126"/>
      <c r="F208" s="126"/>
      <c r="G208" s="128"/>
      <c r="H208" s="128"/>
      <c r="I208" s="123"/>
      <c r="J208" s="123"/>
      <c r="K208" s="123"/>
      <c r="L208" s="123"/>
      <c r="M208" s="131"/>
      <c r="N208" s="199">
        <f t="shared" si="62"/>
        <v>0</v>
      </c>
      <c r="O208" s="200">
        <f t="shared" si="63"/>
        <v>0</v>
      </c>
      <c r="P208" s="141"/>
      <c r="Q208" s="188"/>
      <c r="R208" s="188"/>
      <c r="S208" s="188"/>
      <c r="T208" s="188"/>
      <c r="U208" s="188"/>
      <c r="V208" s="188"/>
      <c r="W208" s="188"/>
      <c r="X208" s="188"/>
      <c r="Y208" s="188"/>
      <c r="Z208" s="188"/>
      <c r="AA208" s="188"/>
      <c r="AB208" s="188"/>
      <c r="AC208" s="188"/>
      <c r="AD208" s="188"/>
      <c r="AE208" s="142"/>
      <c r="AF208" s="131"/>
      <c r="AG208" s="123"/>
      <c r="AH208" s="123"/>
      <c r="AI208" s="128"/>
      <c r="AJ208" s="128"/>
      <c r="AK208" s="128"/>
      <c r="AL208" s="143"/>
      <c r="AM208" s="143"/>
      <c r="AN208" s="131"/>
      <c r="AO208" s="818"/>
      <c r="AP208" s="819"/>
      <c r="AQ208" s="164"/>
      <c r="AR208" s="89"/>
      <c r="AS208" s="78"/>
      <c r="AT208" s="309" t="str">
        <f t="shared" si="51"/>
        <v/>
      </c>
      <c r="AU208" s="313" t="str">
        <f t="shared" si="52"/>
        <v/>
      </c>
      <c r="AV208" s="317" t="str">
        <f t="shared" si="53"/>
        <v/>
      </c>
      <c r="AW208" s="321" t="str">
        <f t="shared" si="54"/>
        <v/>
      </c>
      <c r="AX208" s="321" t="str">
        <f t="shared" si="55"/>
        <v/>
      </c>
      <c r="AY208" s="325" t="str">
        <f t="shared" si="67"/>
        <v/>
      </c>
      <c r="AZ208" s="327" t="str">
        <f t="shared" si="56"/>
        <v/>
      </c>
      <c r="BA208" s="329" t="str">
        <f t="shared" si="57"/>
        <v/>
      </c>
      <c r="BB208" s="329" t="str">
        <f t="shared" si="58"/>
        <v/>
      </c>
      <c r="BC208" s="329" t="str">
        <f t="shared" si="68"/>
        <v/>
      </c>
      <c r="BD208" s="329" t="str">
        <f t="shared" si="64"/>
        <v/>
      </c>
      <c r="BE208" s="332"/>
      <c r="BF208" s="333"/>
      <c r="BG208" s="327" t="str">
        <f t="shared" si="59"/>
        <v/>
      </c>
      <c r="BH208" s="327" t="str">
        <f t="shared" si="60"/>
        <v/>
      </c>
      <c r="BI208" s="327" t="str">
        <f t="shared" si="61"/>
        <v/>
      </c>
      <c r="BJ208" s="333"/>
      <c r="BK208" s="333"/>
      <c r="BL208" s="333"/>
      <c r="BM208" s="333"/>
      <c r="BN208" s="327" t="str">
        <f t="shared" si="69"/>
        <v/>
      </c>
      <c r="BO208" s="327" t="str">
        <f t="shared" si="65"/>
        <v/>
      </c>
      <c r="BP208" s="327" t="str">
        <f t="shared" si="70"/>
        <v/>
      </c>
      <c r="BQ208" s="327" t="str">
        <f t="shared" si="71"/>
        <v/>
      </c>
      <c r="BR208" s="327" t="str">
        <f>IF(F208="","",IF(AND(AI208="－",OR(分岐管理シート!AK208&lt;1,分岐管理シート!AK208&gt;12)),"error",IF(AND(AI208="○",分岐管理シート!AK208&lt;1),"error","")))</f>
        <v/>
      </c>
      <c r="BS208" s="327" t="str">
        <f>IF(F208="","",IF(VLOOKUP(AJ208,―!$AD$2:$AE$14,2,FALSE)&lt;=VLOOKUP(AK208,―!$AD$2:$AE$14,2,FALSE),"","error"))</f>
        <v/>
      </c>
      <c r="BT208" s="333"/>
      <c r="BU208" s="333"/>
      <c r="BV208" s="333"/>
      <c r="BW208" s="327" t="str">
        <f t="shared" si="72"/>
        <v/>
      </c>
      <c r="BX208" s="327" t="str">
        <f t="shared" si="66"/>
        <v/>
      </c>
      <c r="BY208" s="327" t="str">
        <f t="shared" si="73"/>
        <v/>
      </c>
      <c r="BZ208" s="333"/>
      <c r="CA208" s="348" t="str">
        <f>分岐管理シート!BB208</f>
        <v/>
      </c>
      <c r="CB208" s="350" t="str">
        <f t="shared" si="74"/>
        <v/>
      </c>
    </row>
    <row r="209" spans="1:80" x14ac:dyDescent="0.15">
      <c r="A209" s="202"/>
      <c r="B209" s="203"/>
      <c r="C209" s="197">
        <v>128</v>
      </c>
      <c r="D209" s="126"/>
      <c r="E209" s="126"/>
      <c r="F209" s="126"/>
      <c r="G209" s="128"/>
      <c r="H209" s="128"/>
      <c r="I209" s="123"/>
      <c r="J209" s="123"/>
      <c r="K209" s="123"/>
      <c r="L209" s="123"/>
      <c r="M209" s="131"/>
      <c r="N209" s="199">
        <f t="shared" si="62"/>
        <v>0</v>
      </c>
      <c r="O209" s="200">
        <f t="shared" si="63"/>
        <v>0</v>
      </c>
      <c r="P209" s="141"/>
      <c r="Q209" s="188"/>
      <c r="R209" s="188"/>
      <c r="S209" s="188"/>
      <c r="T209" s="188"/>
      <c r="U209" s="188"/>
      <c r="V209" s="188"/>
      <c r="W209" s="188"/>
      <c r="X209" s="188"/>
      <c r="Y209" s="188"/>
      <c r="Z209" s="188"/>
      <c r="AA209" s="188"/>
      <c r="AB209" s="188"/>
      <c r="AC209" s="188"/>
      <c r="AD209" s="188"/>
      <c r="AE209" s="142"/>
      <c r="AF209" s="131"/>
      <c r="AG209" s="123"/>
      <c r="AH209" s="123"/>
      <c r="AI209" s="128"/>
      <c r="AJ209" s="128"/>
      <c r="AK209" s="128"/>
      <c r="AL209" s="143"/>
      <c r="AM209" s="143"/>
      <c r="AN209" s="131"/>
      <c r="AO209" s="818"/>
      <c r="AP209" s="819"/>
      <c r="AQ209" s="164"/>
      <c r="AR209" s="89"/>
      <c r="AS209" s="78"/>
      <c r="AT209" s="309" t="str">
        <f t="shared" si="51"/>
        <v/>
      </c>
      <c r="AU209" s="313" t="str">
        <f t="shared" si="52"/>
        <v/>
      </c>
      <c r="AV209" s="317" t="str">
        <f t="shared" si="53"/>
        <v/>
      </c>
      <c r="AW209" s="321" t="str">
        <f t="shared" si="54"/>
        <v/>
      </c>
      <c r="AX209" s="321" t="str">
        <f t="shared" si="55"/>
        <v/>
      </c>
      <c r="AY209" s="325" t="str">
        <f t="shared" si="67"/>
        <v/>
      </c>
      <c r="AZ209" s="327" t="str">
        <f t="shared" si="56"/>
        <v/>
      </c>
      <c r="BA209" s="329" t="str">
        <f t="shared" si="57"/>
        <v/>
      </c>
      <c r="BB209" s="329" t="str">
        <f t="shared" si="58"/>
        <v/>
      </c>
      <c r="BC209" s="329" t="str">
        <f t="shared" si="68"/>
        <v/>
      </c>
      <c r="BD209" s="329" t="str">
        <f t="shared" si="64"/>
        <v/>
      </c>
      <c r="BE209" s="332"/>
      <c r="BF209" s="333"/>
      <c r="BG209" s="327" t="str">
        <f t="shared" si="59"/>
        <v/>
      </c>
      <c r="BH209" s="327" t="str">
        <f t="shared" si="60"/>
        <v/>
      </c>
      <c r="BI209" s="327" t="str">
        <f t="shared" si="61"/>
        <v/>
      </c>
      <c r="BJ209" s="333"/>
      <c r="BK209" s="333"/>
      <c r="BL209" s="333"/>
      <c r="BM209" s="333"/>
      <c r="BN209" s="327" t="str">
        <f t="shared" si="69"/>
        <v/>
      </c>
      <c r="BO209" s="327" t="str">
        <f t="shared" si="65"/>
        <v/>
      </c>
      <c r="BP209" s="327" t="str">
        <f t="shared" si="70"/>
        <v/>
      </c>
      <c r="BQ209" s="327" t="str">
        <f t="shared" si="71"/>
        <v/>
      </c>
      <c r="BR209" s="327" t="str">
        <f>IF(F209="","",IF(AND(AI209="－",OR(分岐管理シート!AK209&lt;1,分岐管理シート!AK209&gt;12)),"error",IF(AND(AI209="○",分岐管理シート!AK209&lt;1),"error","")))</f>
        <v/>
      </c>
      <c r="BS209" s="327" t="str">
        <f>IF(F209="","",IF(VLOOKUP(AJ209,―!$AD$2:$AE$14,2,FALSE)&lt;=VLOOKUP(AK209,―!$AD$2:$AE$14,2,FALSE),"","error"))</f>
        <v/>
      </c>
      <c r="BT209" s="333"/>
      <c r="BU209" s="333"/>
      <c r="BV209" s="333"/>
      <c r="BW209" s="327" t="str">
        <f t="shared" si="72"/>
        <v/>
      </c>
      <c r="BX209" s="327" t="str">
        <f t="shared" si="66"/>
        <v/>
      </c>
      <c r="BY209" s="327" t="str">
        <f t="shared" si="73"/>
        <v/>
      </c>
      <c r="BZ209" s="333"/>
      <c r="CA209" s="348" t="str">
        <f>分岐管理シート!BB209</f>
        <v/>
      </c>
      <c r="CB209" s="350" t="str">
        <f t="shared" si="74"/>
        <v/>
      </c>
    </row>
    <row r="210" spans="1:80" x14ac:dyDescent="0.15">
      <c r="A210" s="202"/>
      <c r="B210" s="203"/>
      <c r="C210" s="196">
        <v>129</v>
      </c>
      <c r="D210" s="126"/>
      <c r="E210" s="126"/>
      <c r="F210" s="126"/>
      <c r="G210" s="128"/>
      <c r="H210" s="128"/>
      <c r="I210" s="123"/>
      <c r="J210" s="123"/>
      <c r="K210" s="123"/>
      <c r="L210" s="123"/>
      <c r="M210" s="131"/>
      <c r="N210" s="199">
        <f t="shared" si="62"/>
        <v>0</v>
      </c>
      <c r="O210" s="200">
        <f t="shared" si="63"/>
        <v>0</v>
      </c>
      <c r="P210" s="141"/>
      <c r="Q210" s="188"/>
      <c r="R210" s="188"/>
      <c r="S210" s="188"/>
      <c r="T210" s="188"/>
      <c r="U210" s="188"/>
      <c r="V210" s="188"/>
      <c r="W210" s="188"/>
      <c r="X210" s="188"/>
      <c r="Y210" s="188"/>
      <c r="Z210" s="188"/>
      <c r="AA210" s="188"/>
      <c r="AB210" s="188"/>
      <c r="AC210" s="188"/>
      <c r="AD210" s="188"/>
      <c r="AE210" s="142"/>
      <c r="AF210" s="131"/>
      <c r="AG210" s="123"/>
      <c r="AH210" s="123"/>
      <c r="AI210" s="128"/>
      <c r="AJ210" s="128"/>
      <c r="AK210" s="128"/>
      <c r="AL210" s="143"/>
      <c r="AM210" s="143"/>
      <c r="AN210" s="131"/>
      <c r="AO210" s="818"/>
      <c r="AP210" s="819"/>
      <c r="AQ210" s="164"/>
      <c r="AR210" s="89"/>
      <c r="AS210" s="78"/>
      <c r="AT210" s="309" t="str">
        <f t="shared" si="51"/>
        <v/>
      </c>
      <c r="AU210" s="313" t="str">
        <f t="shared" si="52"/>
        <v/>
      </c>
      <c r="AV210" s="317" t="str">
        <f t="shared" si="53"/>
        <v/>
      </c>
      <c r="AW210" s="321" t="str">
        <f t="shared" si="54"/>
        <v/>
      </c>
      <c r="AX210" s="321" t="str">
        <f t="shared" si="55"/>
        <v/>
      </c>
      <c r="AY210" s="325" t="str">
        <f t="shared" si="67"/>
        <v/>
      </c>
      <c r="AZ210" s="327" t="str">
        <f t="shared" si="56"/>
        <v/>
      </c>
      <c r="BA210" s="329" t="str">
        <f t="shared" si="57"/>
        <v/>
      </c>
      <c r="BB210" s="329" t="str">
        <f t="shared" si="58"/>
        <v/>
      </c>
      <c r="BC210" s="329" t="str">
        <f t="shared" si="68"/>
        <v/>
      </c>
      <c r="BD210" s="329" t="str">
        <f t="shared" si="64"/>
        <v/>
      </c>
      <c r="BE210" s="332"/>
      <c r="BF210" s="333"/>
      <c r="BG210" s="327" t="str">
        <f t="shared" si="59"/>
        <v/>
      </c>
      <c r="BH210" s="327" t="str">
        <f t="shared" si="60"/>
        <v/>
      </c>
      <c r="BI210" s="327" t="str">
        <f t="shared" si="61"/>
        <v/>
      </c>
      <c r="BJ210" s="333"/>
      <c r="BK210" s="333"/>
      <c r="BL210" s="333"/>
      <c r="BM210" s="333"/>
      <c r="BN210" s="327" t="str">
        <f t="shared" si="69"/>
        <v/>
      </c>
      <c r="BO210" s="327" t="str">
        <f t="shared" si="65"/>
        <v/>
      </c>
      <c r="BP210" s="327" t="str">
        <f t="shared" si="70"/>
        <v/>
      </c>
      <c r="BQ210" s="327" t="str">
        <f t="shared" si="71"/>
        <v/>
      </c>
      <c r="BR210" s="327" t="str">
        <f>IF(F210="","",IF(AND(AI210="－",OR(分岐管理シート!AK210&lt;1,分岐管理シート!AK210&gt;12)),"error",IF(AND(AI210="○",分岐管理シート!AK210&lt;1),"error","")))</f>
        <v/>
      </c>
      <c r="BS210" s="327" t="str">
        <f>IF(F210="","",IF(VLOOKUP(AJ210,―!$AD$2:$AE$14,2,FALSE)&lt;=VLOOKUP(AK210,―!$AD$2:$AE$14,2,FALSE),"","error"))</f>
        <v/>
      </c>
      <c r="BT210" s="333"/>
      <c r="BU210" s="333"/>
      <c r="BV210" s="333"/>
      <c r="BW210" s="327" t="str">
        <f t="shared" si="72"/>
        <v/>
      </c>
      <c r="BX210" s="327" t="str">
        <f t="shared" si="66"/>
        <v/>
      </c>
      <c r="BY210" s="327" t="str">
        <f t="shared" si="73"/>
        <v/>
      </c>
      <c r="BZ210" s="333"/>
      <c r="CA210" s="348" t="str">
        <f>分岐管理シート!BB210</f>
        <v/>
      </c>
      <c r="CB210" s="350" t="str">
        <f t="shared" si="74"/>
        <v/>
      </c>
    </row>
    <row r="211" spans="1:80" x14ac:dyDescent="0.15">
      <c r="A211" s="202"/>
      <c r="B211" s="203"/>
      <c r="C211" s="197">
        <v>130</v>
      </c>
      <c r="D211" s="126"/>
      <c r="E211" s="126"/>
      <c r="F211" s="126"/>
      <c r="G211" s="128"/>
      <c r="H211" s="128"/>
      <c r="I211" s="123"/>
      <c r="J211" s="123"/>
      <c r="K211" s="123"/>
      <c r="L211" s="123"/>
      <c r="M211" s="131"/>
      <c r="N211" s="199">
        <f t="shared" si="62"/>
        <v>0</v>
      </c>
      <c r="O211" s="200">
        <f t="shared" si="63"/>
        <v>0</v>
      </c>
      <c r="P211" s="141"/>
      <c r="Q211" s="188"/>
      <c r="R211" s="188"/>
      <c r="S211" s="188"/>
      <c r="T211" s="188"/>
      <c r="U211" s="188"/>
      <c r="V211" s="188"/>
      <c r="W211" s="188"/>
      <c r="X211" s="188"/>
      <c r="Y211" s="188"/>
      <c r="Z211" s="188"/>
      <c r="AA211" s="188"/>
      <c r="AB211" s="188"/>
      <c r="AC211" s="188"/>
      <c r="AD211" s="188"/>
      <c r="AE211" s="142"/>
      <c r="AF211" s="131"/>
      <c r="AG211" s="123"/>
      <c r="AH211" s="123"/>
      <c r="AI211" s="128"/>
      <c r="AJ211" s="128"/>
      <c r="AK211" s="128"/>
      <c r="AL211" s="143"/>
      <c r="AM211" s="143"/>
      <c r="AN211" s="131"/>
      <c r="AO211" s="818"/>
      <c r="AP211" s="819"/>
      <c r="AQ211" s="164"/>
      <c r="AR211" s="89"/>
      <c r="AS211" s="78"/>
      <c r="AT211" s="309" t="str">
        <f t="shared" si="51"/>
        <v/>
      </c>
      <c r="AU211" s="313" t="str">
        <f t="shared" si="52"/>
        <v/>
      </c>
      <c r="AV211" s="317" t="str">
        <f t="shared" si="53"/>
        <v/>
      </c>
      <c r="AW211" s="321" t="str">
        <f t="shared" si="54"/>
        <v/>
      </c>
      <c r="AX211" s="321" t="str">
        <f t="shared" si="55"/>
        <v/>
      </c>
      <c r="AY211" s="325" t="str">
        <f t="shared" si="67"/>
        <v/>
      </c>
      <c r="AZ211" s="327" t="str">
        <f t="shared" si="56"/>
        <v/>
      </c>
      <c r="BA211" s="329" t="str">
        <f t="shared" si="57"/>
        <v/>
      </c>
      <c r="BB211" s="329" t="str">
        <f t="shared" si="58"/>
        <v/>
      </c>
      <c r="BC211" s="329" t="str">
        <f t="shared" si="68"/>
        <v/>
      </c>
      <c r="BD211" s="329" t="str">
        <f t="shared" si="64"/>
        <v/>
      </c>
      <c r="BE211" s="332"/>
      <c r="BF211" s="333"/>
      <c r="BG211" s="327" t="str">
        <f t="shared" si="59"/>
        <v/>
      </c>
      <c r="BH211" s="327" t="str">
        <f t="shared" si="60"/>
        <v/>
      </c>
      <c r="BI211" s="327" t="str">
        <f t="shared" si="61"/>
        <v/>
      </c>
      <c r="BJ211" s="333"/>
      <c r="BK211" s="333"/>
      <c r="BL211" s="333"/>
      <c r="BM211" s="333"/>
      <c r="BN211" s="327" t="str">
        <f t="shared" si="69"/>
        <v/>
      </c>
      <c r="BO211" s="327" t="str">
        <f t="shared" si="65"/>
        <v/>
      </c>
      <c r="BP211" s="327" t="str">
        <f t="shared" si="70"/>
        <v/>
      </c>
      <c r="BQ211" s="327" t="str">
        <f t="shared" si="71"/>
        <v/>
      </c>
      <c r="BR211" s="327" t="str">
        <f>IF(F211="","",IF(AND(AI211="－",OR(分岐管理シート!AK211&lt;1,分岐管理シート!AK211&gt;12)),"error",IF(AND(AI211="○",分岐管理シート!AK211&lt;1),"error","")))</f>
        <v/>
      </c>
      <c r="BS211" s="327" t="str">
        <f>IF(F211="","",IF(VLOOKUP(AJ211,―!$AD$2:$AE$14,2,FALSE)&lt;=VLOOKUP(AK211,―!$AD$2:$AE$14,2,FALSE),"","error"))</f>
        <v/>
      </c>
      <c r="BT211" s="333"/>
      <c r="BU211" s="333"/>
      <c r="BV211" s="333"/>
      <c r="BW211" s="327" t="str">
        <f t="shared" si="72"/>
        <v/>
      </c>
      <c r="BX211" s="327" t="str">
        <f t="shared" si="66"/>
        <v/>
      </c>
      <c r="BY211" s="327" t="str">
        <f t="shared" si="73"/>
        <v/>
      </c>
      <c r="BZ211" s="333"/>
      <c r="CA211" s="348" t="str">
        <f>分岐管理シート!BB211</f>
        <v/>
      </c>
      <c r="CB211" s="350" t="str">
        <f t="shared" si="74"/>
        <v/>
      </c>
    </row>
    <row r="212" spans="1:80" x14ac:dyDescent="0.15">
      <c r="A212" s="202"/>
      <c r="B212" s="203"/>
      <c r="C212" s="197">
        <v>131</v>
      </c>
      <c r="D212" s="126"/>
      <c r="E212" s="126"/>
      <c r="F212" s="126"/>
      <c r="G212" s="128"/>
      <c r="H212" s="128"/>
      <c r="I212" s="123"/>
      <c r="J212" s="123"/>
      <c r="K212" s="123"/>
      <c r="L212" s="123"/>
      <c r="M212" s="131"/>
      <c r="N212" s="199">
        <f t="shared" si="62"/>
        <v>0</v>
      </c>
      <c r="O212" s="200">
        <f t="shared" si="63"/>
        <v>0</v>
      </c>
      <c r="P212" s="141"/>
      <c r="Q212" s="188"/>
      <c r="R212" s="188"/>
      <c r="S212" s="188"/>
      <c r="T212" s="188"/>
      <c r="U212" s="188"/>
      <c r="V212" s="188"/>
      <c r="W212" s="188"/>
      <c r="X212" s="188"/>
      <c r="Y212" s="188"/>
      <c r="Z212" s="188"/>
      <c r="AA212" s="188"/>
      <c r="AB212" s="188"/>
      <c r="AC212" s="188"/>
      <c r="AD212" s="188"/>
      <c r="AE212" s="142"/>
      <c r="AF212" s="131"/>
      <c r="AG212" s="123"/>
      <c r="AH212" s="123"/>
      <c r="AI212" s="128"/>
      <c r="AJ212" s="128"/>
      <c r="AK212" s="128"/>
      <c r="AL212" s="143"/>
      <c r="AM212" s="143"/>
      <c r="AN212" s="131"/>
      <c r="AO212" s="818"/>
      <c r="AP212" s="819"/>
      <c r="AQ212" s="164"/>
      <c r="AR212" s="89"/>
      <c r="AS212" s="78"/>
      <c r="AT212" s="309" t="str">
        <f t="shared" si="51"/>
        <v/>
      </c>
      <c r="AU212" s="313" t="str">
        <f t="shared" si="52"/>
        <v/>
      </c>
      <c r="AV212" s="317" t="str">
        <f t="shared" si="53"/>
        <v/>
      </c>
      <c r="AW212" s="321" t="str">
        <f t="shared" si="54"/>
        <v/>
      </c>
      <c r="AX212" s="321" t="str">
        <f t="shared" si="55"/>
        <v/>
      </c>
      <c r="AY212" s="325" t="str">
        <f t="shared" si="67"/>
        <v/>
      </c>
      <c r="AZ212" s="327" t="str">
        <f t="shared" si="56"/>
        <v/>
      </c>
      <c r="BA212" s="329" t="str">
        <f t="shared" si="57"/>
        <v/>
      </c>
      <c r="BB212" s="329" t="str">
        <f t="shared" si="58"/>
        <v/>
      </c>
      <c r="BC212" s="329" t="str">
        <f t="shared" si="68"/>
        <v/>
      </c>
      <c r="BD212" s="329" t="str">
        <f t="shared" si="64"/>
        <v/>
      </c>
      <c r="BE212" s="332"/>
      <c r="BF212" s="333"/>
      <c r="BG212" s="327" t="str">
        <f t="shared" si="59"/>
        <v/>
      </c>
      <c r="BH212" s="327" t="str">
        <f t="shared" si="60"/>
        <v/>
      </c>
      <c r="BI212" s="327" t="str">
        <f t="shared" si="61"/>
        <v/>
      </c>
      <c r="BJ212" s="333"/>
      <c r="BK212" s="333"/>
      <c r="BL212" s="333"/>
      <c r="BM212" s="333"/>
      <c r="BN212" s="327" t="str">
        <f t="shared" si="69"/>
        <v/>
      </c>
      <c r="BO212" s="327" t="str">
        <f t="shared" si="65"/>
        <v/>
      </c>
      <c r="BP212" s="327" t="str">
        <f t="shared" si="70"/>
        <v/>
      </c>
      <c r="BQ212" s="327" t="str">
        <f t="shared" si="71"/>
        <v/>
      </c>
      <c r="BR212" s="327" t="str">
        <f>IF(F212="","",IF(AND(AI212="－",OR(分岐管理シート!AK212&lt;1,分岐管理シート!AK212&gt;12)),"error",IF(AND(AI212="○",分岐管理シート!AK212&lt;1),"error","")))</f>
        <v/>
      </c>
      <c r="BS212" s="327" t="str">
        <f>IF(F212="","",IF(VLOOKUP(AJ212,―!$AD$2:$AE$14,2,FALSE)&lt;=VLOOKUP(AK212,―!$AD$2:$AE$14,2,FALSE),"","error"))</f>
        <v/>
      </c>
      <c r="BT212" s="333"/>
      <c r="BU212" s="333"/>
      <c r="BV212" s="333"/>
      <c r="BW212" s="327" t="str">
        <f t="shared" si="72"/>
        <v/>
      </c>
      <c r="BX212" s="327" t="str">
        <f t="shared" si="66"/>
        <v/>
      </c>
      <c r="BY212" s="327" t="str">
        <f t="shared" si="73"/>
        <v/>
      </c>
      <c r="BZ212" s="333"/>
      <c r="CA212" s="348" t="str">
        <f>分岐管理シート!BB212</f>
        <v/>
      </c>
      <c r="CB212" s="350" t="str">
        <f t="shared" si="74"/>
        <v/>
      </c>
    </row>
    <row r="213" spans="1:80" x14ac:dyDescent="0.15">
      <c r="A213" s="202"/>
      <c r="B213" s="203"/>
      <c r="C213" s="196">
        <v>132</v>
      </c>
      <c r="D213" s="126"/>
      <c r="E213" s="126"/>
      <c r="F213" s="126"/>
      <c r="G213" s="128"/>
      <c r="H213" s="128"/>
      <c r="I213" s="123"/>
      <c r="J213" s="123"/>
      <c r="K213" s="123"/>
      <c r="L213" s="123"/>
      <c r="M213" s="131"/>
      <c r="N213" s="199">
        <f t="shared" si="62"/>
        <v>0</v>
      </c>
      <c r="O213" s="200">
        <f t="shared" si="63"/>
        <v>0</v>
      </c>
      <c r="P213" s="141"/>
      <c r="Q213" s="188"/>
      <c r="R213" s="188"/>
      <c r="S213" s="188"/>
      <c r="T213" s="188"/>
      <c r="U213" s="188"/>
      <c r="V213" s="188"/>
      <c r="W213" s="188"/>
      <c r="X213" s="188"/>
      <c r="Y213" s="188"/>
      <c r="Z213" s="188"/>
      <c r="AA213" s="188"/>
      <c r="AB213" s="188"/>
      <c r="AC213" s="188"/>
      <c r="AD213" s="188"/>
      <c r="AE213" s="142"/>
      <c r="AF213" s="131"/>
      <c r="AG213" s="123"/>
      <c r="AH213" s="123"/>
      <c r="AI213" s="128"/>
      <c r="AJ213" s="128"/>
      <c r="AK213" s="128"/>
      <c r="AL213" s="143"/>
      <c r="AM213" s="143"/>
      <c r="AN213" s="131"/>
      <c r="AO213" s="818"/>
      <c r="AP213" s="819"/>
      <c r="AQ213" s="164"/>
      <c r="AR213" s="89"/>
      <c r="AS213" s="78"/>
      <c r="AT213" s="309" t="str">
        <f t="shared" si="51"/>
        <v/>
      </c>
      <c r="AU213" s="313" t="str">
        <f t="shared" si="52"/>
        <v/>
      </c>
      <c r="AV213" s="317" t="str">
        <f t="shared" si="53"/>
        <v/>
      </c>
      <c r="AW213" s="321" t="str">
        <f t="shared" si="54"/>
        <v/>
      </c>
      <c r="AX213" s="321" t="str">
        <f t="shared" si="55"/>
        <v/>
      </c>
      <c r="AY213" s="325" t="str">
        <f t="shared" si="67"/>
        <v/>
      </c>
      <c r="AZ213" s="327" t="str">
        <f t="shared" si="56"/>
        <v/>
      </c>
      <c r="BA213" s="329" t="str">
        <f t="shared" si="57"/>
        <v/>
      </c>
      <c r="BB213" s="329" t="str">
        <f t="shared" si="58"/>
        <v/>
      </c>
      <c r="BC213" s="329" t="str">
        <f t="shared" si="68"/>
        <v/>
      </c>
      <c r="BD213" s="329" t="str">
        <f t="shared" si="64"/>
        <v/>
      </c>
      <c r="BE213" s="332"/>
      <c r="BF213" s="333"/>
      <c r="BG213" s="327" t="str">
        <f t="shared" si="59"/>
        <v/>
      </c>
      <c r="BH213" s="327" t="str">
        <f t="shared" si="60"/>
        <v/>
      </c>
      <c r="BI213" s="327" t="str">
        <f t="shared" si="61"/>
        <v/>
      </c>
      <c r="BJ213" s="333"/>
      <c r="BK213" s="333"/>
      <c r="BL213" s="333"/>
      <c r="BM213" s="333"/>
      <c r="BN213" s="327" t="str">
        <f t="shared" si="69"/>
        <v/>
      </c>
      <c r="BO213" s="327" t="str">
        <f t="shared" si="65"/>
        <v/>
      </c>
      <c r="BP213" s="327" t="str">
        <f t="shared" si="70"/>
        <v/>
      </c>
      <c r="BQ213" s="327" t="str">
        <f t="shared" si="71"/>
        <v/>
      </c>
      <c r="BR213" s="327" t="str">
        <f>IF(F213="","",IF(AND(AI213="－",OR(分岐管理シート!AK213&lt;1,分岐管理シート!AK213&gt;12)),"error",IF(AND(AI213="○",分岐管理シート!AK213&lt;1),"error","")))</f>
        <v/>
      </c>
      <c r="BS213" s="327" t="str">
        <f>IF(F213="","",IF(VLOOKUP(AJ213,―!$AD$2:$AE$14,2,FALSE)&lt;=VLOOKUP(AK213,―!$AD$2:$AE$14,2,FALSE),"","error"))</f>
        <v/>
      </c>
      <c r="BT213" s="333"/>
      <c r="BU213" s="333"/>
      <c r="BV213" s="333"/>
      <c r="BW213" s="327" t="str">
        <f t="shared" si="72"/>
        <v/>
      </c>
      <c r="BX213" s="327" t="str">
        <f t="shared" si="66"/>
        <v/>
      </c>
      <c r="BY213" s="327" t="str">
        <f t="shared" si="73"/>
        <v/>
      </c>
      <c r="BZ213" s="333"/>
      <c r="CA213" s="348" t="str">
        <f>分岐管理シート!BB213</f>
        <v/>
      </c>
      <c r="CB213" s="350" t="str">
        <f t="shared" si="74"/>
        <v/>
      </c>
    </row>
    <row r="214" spans="1:80" x14ac:dyDescent="0.15">
      <c r="A214" s="202"/>
      <c r="B214" s="203"/>
      <c r="C214" s="197">
        <v>133</v>
      </c>
      <c r="D214" s="126"/>
      <c r="E214" s="126"/>
      <c r="F214" s="126"/>
      <c r="G214" s="128"/>
      <c r="H214" s="128"/>
      <c r="I214" s="123"/>
      <c r="J214" s="123"/>
      <c r="K214" s="123"/>
      <c r="L214" s="123"/>
      <c r="M214" s="131"/>
      <c r="N214" s="199">
        <f t="shared" si="62"/>
        <v>0</v>
      </c>
      <c r="O214" s="200">
        <f t="shared" si="63"/>
        <v>0</v>
      </c>
      <c r="P214" s="141"/>
      <c r="Q214" s="188"/>
      <c r="R214" s="188"/>
      <c r="S214" s="188"/>
      <c r="T214" s="188"/>
      <c r="U214" s="188"/>
      <c r="V214" s="188"/>
      <c r="W214" s="188"/>
      <c r="X214" s="188"/>
      <c r="Y214" s="188"/>
      <c r="Z214" s="188"/>
      <c r="AA214" s="188"/>
      <c r="AB214" s="188"/>
      <c r="AC214" s="188"/>
      <c r="AD214" s="188"/>
      <c r="AE214" s="142"/>
      <c r="AF214" s="131"/>
      <c r="AG214" s="123"/>
      <c r="AH214" s="123"/>
      <c r="AI214" s="128"/>
      <c r="AJ214" s="128"/>
      <c r="AK214" s="128"/>
      <c r="AL214" s="143"/>
      <c r="AM214" s="143"/>
      <c r="AN214" s="131"/>
      <c r="AO214" s="818"/>
      <c r="AP214" s="819"/>
      <c r="AQ214" s="164"/>
      <c r="AR214" s="89"/>
      <c r="AS214" s="78"/>
      <c r="AT214" s="309" t="str">
        <f t="shared" si="51"/>
        <v/>
      </c>
      <c r="AU214" s="313" t="str">
        <f t="shared" si="52"/>
        <v/>
      </c>
      <c r="AV214" s="317" t="str">
        <f t="shared" si="53"/>
        <v/>
      </c>
      <c r="AW214" s="321" t="str">
        <f t="shared" si="54"/>
        <v/>
      </c>
      <c r="AX214" s="321" t="str">
        <f t="shared" si="55"/>
        <v/>
      </c>
      <c r="AY214" s="325" t="str">
        <f t="shared" si="67"/>
        <v/>
      </c>
      <c r="AZ214" s="327" t="str">
        <f t="shared" si="56"/>
        <v/>
      </c>
      <c r="BA214" s="329" t="str">
        <f t="shared" si="57"/>
        <v/>
      </c>
      <c r="BB214" s="329" t="str">
        <f t="shared" si="58"/>
        <v/>
      </c>
      <c r="BC214" s="329" t="str">
        <f t="shared" si="68"/>
        <v/>
      </c>
      <c r="BD214" s="329" t="str">
        <f t="shared" si="64"/>
        <v/>
      </c>
      <c r="BE214" s="332"/>
      <c r="BF214" s="333"/>
      <c r="BG214" s="327" t="str">
        <f t="shared" si="59"/>
        <v/>
      </c>
      <c r="BH214" s="327" t="str">
        <f t="shared" si="60"/>
        <v/>
      </c>
      <c r="BI214" s="327" t="str">
        <f t="shared" si="61"/>
        <v/>
      </c>
      <c r="BJ214" s="333"/>
      <c r="BK214" s="333"/>
      <c r="BL214" s="333"/>
      <c r="BM214" s="333"/>
      <c r="BN214" s="327" t="str">
        <f t="shared" si="69"/>
        <v/>
      </c>
      <c r="BO214" s="327" t="str">
        <f t="shared" si="65"/>
        <v/>
      </c>
      <c r="BP214" s="327" t="str">
        <f t="shared" si="70"/>
        <v/>
      </c>
      <c r="BQ214" s="327" t="str">
        <f t="shared" si="71"/>
        <v/>
      </c>
      <c r="BR214" s="327" t="str">
        <f>IF(F214="","",IF(AND(AI214="－",OR(分岐管理シート!AK214&lt;1,分岐管理シート!AK214&gt;12)),"error",IF(AND(AI214="○",分岐管理シート!AK214&lt;1),"error","")))</f>
        <v/>
      </c>
      <c r="BS214" s="327" t="str">
        <f>IF(F214="","",IF(VLOOKUP(AJ214,―!$AD$2:$AE$14,2,FALSE)&lt;=VLOOKUP(AK214,―!$AD$2:$AE$14,2,FALSE),"","error"))</f>
        <v/>
      </c>
      <c r="BT214" s="333"/>
      <c r="BU214" s="333"/>
      <c r="BV214" s="333"/>
      <c r="BW214" s="327" t="str">
        <f t="shared" si="72"/>
        <v/>
      </c>
      <c r="BX214" s="327" t="str">
        <f t="shared" si="66"/>
        <v/>
      </c>
      <c r="BY214" s="327" t="str">
        <f t="shared" si="73"/>
        <v/>
      </c>
      <c r="BZ214" s="333"/>
      <c r="CA214" s="348" t="str">
        <f>分岐管理シート!BB214</f>
        <v/>
      </c>
      <c r="CB214" s="350" t="str">
        <f t="shared" si="74"/>
        <v/>
      </c>
    </row>
    <row r="215" spans="1:80" x14ac:dyDescent="0.15">
      <c r="A215" s="202"/>
      <c r="B215" s="203"/>
      <c r="C215" s="197">
        <v>134</v>
      </c>
      <c r="D215" s="126"/>
      <c r="E215" s="126"/>
      <c r="F215" s="126"/>
      <c r="G215" s="128"/>
      <c r="H215" s="128"/>
      <c r="I215" s="123"/>
      <c r="J215" s="123"/>
      <c r="K215" s="123"/>
      <c r="L215" s="123"/>
      <c r="M215" s="131"/>
      <c r="N215" s="199">
        <f t="shared" si="62"/>
        <v>0</v>
      </c>
      <c r="O215" s="200">
        <f t="shared" si="63"/>
        <v>0</v>
      </c>
      <c r="P215" s="141"/>
      <c r="Q215" s="188"/>
      <c r="R215" s="188"/>
      <c r="S215" s="188"/>
      <c r="T215" s="188"/>
      <c r="U215" s="188"/>
      <c r="V215" s="188"/>
      <c r="W215" s="188"/>
      <c r="X215" s="188"/>
      <c r="Y215" s="188"/>
      <c r="Z215" s="188"/>
      <c r="AA215" s="188"/>
      <c r="AB215" s="188"/>
      <c r="AC215" s="188"/>
      <c r="AD215" s="188"/>
      <c r="AE215" s="142"/>
      <c r="AF215" s="131"/>
      <c r="AG215" s="123"/>
      <c r="AH215" s="123"/>
      <c r="AI215" s="128"/>
      <c r="AJ215" s="128"/>
      <c r="AK215" s="128"/>
      <c r="AL215" s="143"/>
      <c r="AM215" s="143"/>
      <c r="AN215" s="131"/>
      <c r="AO215" s="818"/>
      <c r="AP215" s="819"/>
      <c r="AQ215" s="164"/>
      <c r="AR215" s="89"/>
      <c r="AS215" s="78"/>
      <c r="AT215" s="309" t="str">
        <f t="shared" ref="AT215:AT278" si="75">IF(F215="","",IF(D215="","error",""))</f>
        <v/>
      </c>
      <c r="AU215" s="313" t="str">
        <f t="shared" ref="AU215:AU278" si="76">IF(F215="","",IF(E215="","error",""))</f>
        <v/>
      </c>
      <c r="AV215" s="317" t="str">
        <f t="shared" ref="AV215:AV278" si="77">IF(F215="","",IF(G215="","error",""))</f>
        <v/>
      </c>
      <c r="AW215" s="321" t="str">
        <f t="shared" ref="AW215:AW278" si="78">IF(F215="","",IF(H215="","error",""))</f>
        <v/>
      </c>
      <c r="AX215" s="321" t="str">
        <f t="shared" ref="AX215:AX278" si="79">IF(F215="","",IF(I215="","error",""))</f>
        <v/>
      </c>
      <c r="AY215" s="325" t="str">
        <f t="shared" si="67"/>
        <v/>
      </c>
      <c r="AZ215" s="327" t="str">
        <f t="shared" ref="AZ215:AZ278" si="80">IF(F215="","",IF(K215="","error",""))</f>
        <v/>
      </c>
      <c r="BA215" s="329" t="str">
        <f t="shared" ref="BA215:BA278" si="81">IF(F215="","",IF(L215="","error",""))</f>
        <v/>
      </c>
      <c r="BB215" s="329" t="str">
        <f t="shared" ref="BB215:BB278" si="82">IF(L215="⑨推奨事業メニュー例よりも更に効果があると判断する地方単独事業",IF(M215="","error",""),"")</f>
        <v/>
      </c>
      <c r="BC215" s="329" t="str">
        <f t="shared" si="68"/>
        <v/>
      </c>
      <c r="BD215" s="329" t="str">
        <f t="shared" si="64"/>
        <v/>
      </c>
      <c r="BE215" s="332"/>
      <c r="BF215" s="333"/>
      <c r="BG215" s="327" t="str">
        <f t="shared" ref="BG215:BG278" si="83">IF(F215="","",IF(O215&gt;0,"","error"))</f>
        <v/>
      </c>
      <c r="BH215" s="327" t="str">
        <f t="shared" ref="BH215:BH278" si="84">IF(F215="","",IF(O215=INT(O215),"","error"))</f>
        <v/>
      </c>
      <c r="BI215" s="327" t="str">
        <f t="shared" ref="BI215:BI278" si="85">IF(F215="","",IF(N215&gt;0,"","error"))</f>
        <v/>
      </c>
      <c r="BJ215" s="333"/>
      <c r="BK215" s="333"/>
      <c r="BL215" s="333"/>
      <c r="BM215" s="333"/>
      <c r="BN215" s="327" t="str">
        <f t="shared" si="69"/>
        <v/>
      </c>
      <c r="BO215" s="327" t="str">
        <f t="shared" si="65"/>
        <v/>
      </c>
      <c r="BP215" s="327" t="str">
        <f t="shared" si="70"/>
        <v/>
      </c>
      <c r="BQ215" s="327" t="str">
        <f t="shared" si="71"/>
        <v/>
      </c>
      <c r="BR215" s="327" t="str">
        <f>IF(F215="","",IF(AND(AI215="－",OR(分岐管理シート!AK215&lt;1,分岐管理シート!AK215&gt;12)),"error",IF(AND(AI215="○",分岐管理シート!AK215&lt;1),"error","")))</f>
        <v/>
      </c>
      <c r="BS215" s="327" t="str">
        <f>IF(F215="","",IF(VLOOKUP(AJ215,―!$AD$2:$AE$14,2,FALSE)&lt;=VLOOKUP(AK215,―!$AD$2:$AE$14,2,FALSE),"","error"))</f>
        <v/>
      </c>
      <c r="BT215" s="333"/>
      <c r="BU215" s="333"/>
      <c r="BV215" s="333"/>
      <c r="BW215" s="327" t="str">
        <f t="shared" si="72"/>
        <v/>
      </c>
      <c r="BX215" s="327" t="str">
        <f t="shared" si="66"/>
        <v/>
      </c>
      <c r="BY215" s="327" t="str">
        <f t="shared" si="73"/>
        <v/>
      </c>
      <c r="BZ215" s="333"/>
      <c r="CA215" s="348" t="str">
        <f>分岐管理シート!BB215</f>
        <v/>
      </c>
      <c r="CB215" s="350" t="str">
        <f t="shared" si="74"/>
        <v/>
      </c>
    </row>
    <row r="216" spans="1:80" x14ac:dyDescent="0.15">
      <c r="A216" s="202"/>
      <c r="B216" s="203"/>
      <c r="C216" s="196">
        <v>135</v>
      </c>
      <c r="D216" s="126"/>
      <c r="E216" s="126"/>
      <c r="F216" s="126"/>
      <c r="G216" s="128"/>
      <c r="H216" s="128"/>
      <c r="I216" s="123"/>
      <c r="J216" s="123"/>
      <c r="K216" s="123"/>
      <c r="L216" s="123"/>
      <c r="M216" s="131"/>
      <c r="N216" s="199">
        <f t="shared" ref="N216:N279" si="86">O216+AE216</f>
        <v>0</v>
      </c>
      <c r="O216" s="200">
        <f t="shared" ref="O216:O279" si="87">P216+Q216+R216+AB216+AC216+AD216</f>
        <v>0</v>
      </c>
      <c r="P216" s="141"/>
      <c r="Q216" s="188"/>
      <c r="R216" s="188"/>
      <c r="S216" s="188"/>
      <c r="T216" s="188"/>
      <c r="U216" s="188"/>
      <c r="V216" s="188"/>
      <c r="W216" s="188"/>
      <c r="X216" s="188"/>
      <c r="Y216" s="188"/>
      <c r="Z216" s="188"/>
      <c r="AA216" s="188"/>
      <c r="AB216" s="188"/>
      <c r="AC216" s="188"/>
      <c r="AD216" s="188"/>
      <c r="AE216" s="142"/>
      <c r="AF216" s="131"/>
      <c r="AG216" s="123"/>
      <c r="AH216" s="123"/>
      <c r="AI216" s="128"/>
      <c r="AJ216" s="128"/>
      <c r="AK216" s="128"/>
      <c r="AL216" s="143"/>
      <c r="AM216" s="143"/>
      <c r="AN216" s="131"/>
      <c r="AO216" s="818"/>
      <c r="AP216" s="819"/>
      <c r="AQ216" s="164"/>
      <c r="AR216" s="89"/>
      <c r="AS216" s="78"/>
      <c r="AT216" s="309" t="str">
        <f t="shared" si="75"/>
        <v/>
      </c>
      <c r="AU216" s="313" t="str">
        <f t="shared" si="76"/>
        <v/>
      </c>
      <c r="AV216" s="317" t="str">
        <f t="shared" si="77"/>
        <v/>
      </c>
      <c r="AW216" s="321" t="str">
        <f t="shared" si="78"/>
        <v/>
      </c>
      <c r="AX216" s="321" t="str">
        <f t="shared" si="79"/>
        <v/>
      </c>
      <c r="AY216" s="325" t="str">
        <f t="shared" si="67"/>
        <v/>
      </c>
      <c r="AZ216" s="327" t="str">
        <f t="shared" si="80"/>
        <v/>
      </c>
      <c r="BA216" s="329" t="str">
        <f t="shared" si="81"/>
        <v/>
      </c>
      <c r="BB216" s="329" t="str">
        <f t="shared" si="82"/>
        <v/>
      </c>
      <c r="BC216" s="329" t="str">
        <f t="shared" si="68"/>
        <v/>
      </c>
      <c r="BD216" s="329" t="str">
        <f t="shared" si="64"/>
        <v/>
      </c>
      <c r="BE216" s="332"/>
      <c r="BF216" s="333"/>
      <c r="BG216" s="327" t="str">
        <f t="shared" si="83"/>
        <v/>
      </c>
      <c r="BH216" s="327" t="str">
        <f t="shared" si="84"/>
        <v/>
      </c>
      <c r="BI216" s="327" t="str">
        <f t="shared" si="85"/>
        <v/>
      </c>
      <c r="BJ216" s="333"/>
      <c r="BK216" s="333"/>
      <c r="BL216" s="333"/>
      <c r="BM216" s="333"/>
      <c r="BN216" s="327" t="str">
        <f t="shared" si="69"/>
        <v/>
      </c>
      <c r="BO216" s="327" t="str">
        <f t="shared" si="65"/>
        <v/>
      </c>
      <c r="BP216" s="327" t="str">
        <f t="shared" si="70"/>
        <v/>
      </c>
      <c r="BQ216" s="327" t="str">
        <f t="shared" si="71"/>
        <v/>
      </c>
      <c r="BR216" s="327" t="str">
        <f>IF(F216="","",IF(AND(AI216="－",OR(分岐管理シート!AK216&lt;1,分岐管理シート!AK216&gt;12)),"error",IF(AND(AI216="○",分岐管理シート!AK216&lt;1),"error","")))</f>
        <v/>
      </c>
      <c r="BS216" s="327" t="str">
        <f>IF(F216="","",IF(VLOOKUP(AJ216,―!$AD$2:$AE$14,2,FALSE)&lt;=VLOOKUP(AK216,―!$AD$2:$AE$14,2,FALSE),"","error"))</f>
        <v/>
      </c>
      <c r="BT216" s="333"/>
      <c r="BU216" s="333"/>
      <c r="BV216" s="333"/>
      <c r="BW216" s="327" t="str">
        <f t="shared" si="72"/>
        <v/>
      </c>
      <c r="BX216" s="327" t="str">
        <f t="shared" si="66"/>
        <v/>
      </c>
      <c r="BY216" s="327" t="str">
        <f t="shared" si="73"/>
        <v/>
      </c>
      <c r="BZ216" s="333"/>
      <c r="CA216" s="348" t="str">
        <f>分岐管理シート!BB216</f>
        <v/>
      </c>
      <c r="CB216" s="350" t="str">
        <f t="shared" si="74"/>
        <v/>
      </c>
    </row>
    <row r="217" spans="1:80" x14ac:dyDescent="0.15">
      <c r="A217" s="202"/>
      <c r="B217" s="203"/>
      <c r="C217" s="197">
        <v>136</v>
      </c>
      <c r="D217" s="126"/>
      <c r="E217" s="126"/>
      <c r="F217" s="126"/>
      <c r="G217" s="128"/>
      <c r="H217" s="128"/>
      <c r="I217" s="123"/>
      <c r="J217" s="123"/>
      <c r="K217" s="123"/>
      <c r="L217" s="123"/>
      <c r="M217" s="131"/>
      <c r="N217" s="199">
        <f t="shared" si="86"/>
        <v>0</v>
      </c>
      <c r="O217" s="200">
        <f t="shared" si="87"/>
        <v>0</v>
      </c>
      <c r="P217" s="141"/>
      <c r="Q217" s="188"/>
      <c r="R217" s="188"/>
      <c r="S217" s="188"/>
      <c r="T217" s="188"/>
      <c r="U217" s="188"/>
      <c r="V217" s="188"/>
      <c r="W217" s="188"/>
      <c r="X217" s="188"/>
      <c r="Y217" s="188"/>
      <c r="Z217" s="188"/>
      <c r="AA217" s="188"/>
      <c r="AB217" s="188"/>
      <c r="AC217" s="188"/>
      <c r="AD217" s="188"/>
      <c r="AE217" s="142"/>
      <c r="AF217" s="131"/>
      <c r="AG217" s="123"/>
      <c r="AH217" s="123"/>
      <c r="AI217" s="128"/>
      <c r="AJ217" s="128"/>
      <c r="AK217" s="128"/>
      <c r="AL217" s="143"/>
      <c r="AM217" s="143"/>
      <c r="AN217" s="131"/>
      <c r="AO217" s="818"/>
      <c r="AP217" s="819"/>
      <c r="AQ217" s="164"/>
      <c r="AR217" s="89"/>
      <c r="AS217" s="78"/>
      <c r="AT217" s="309" t="str">
        <f t="shared" si="75"/>
        <v/>
      </c>
      <c r="AU217" s="313" t="str">
        <f t="shared" si="76"/>
        <v/>
      </c>
      <c r="AV217" s="317" t="str">
        <f t="shared" si="77"/>
        <v/>
      </c>
      <c r="AW217" s="321" t="str">
        <f t="shared" si="78"/>
        <v/>
      </c>
      <c r="AX217" s="321" t="str">
        <f t="shared" si="79"/>
        <v/>
      </c>
      <c r="AY217" s="325" t="str">
        <f t="shared" si="67"/>
        <v/>
      </c>
      <c r="AZ217" s="327" t="str">
        <f t="shared" si="80"/>
        <v/>
      </c>
      <c r="BA217" s="329" t="str">
        <f t="shared" si="81"/>
        <v/>
      </c>
      <c r="BB217" s="329" t="str">
        <f t="shared" si="82"/>
        <v/>
      </c>
      <c r="BC217" s="329" t="str">
        <f t="shared" si="68"/>
        <v/>
      </c>
      <c r="BD217" s="329" t="str">
        <f t="shared" si="64"/>
        <v/>
      </c>
      <c r="BE217" s="332"/>
      <c r="BF217" s="333"/>
      <c r="BG217" s="327" t="str">
        <f t="shared" si="83"/>
        <v/>
      </c>
      <c r="BH217" s="327" t="str">
        <f t="shared" si="84"/>
        <v/>
      </c>
      <c r="BI217" s="327" t="str">
        <f t="shared" si="85"/>
        <v/>
      </c>
      <c r="BJ217" s="333"/>
      <c r="BK217" s="333"/>
      <c r="BL217" s="333"/>
      <c r="BM217" s="333"/>
      <c r="BN217" s="327" t="str">
        <f t="shared" si="69"/>
        <v/>
      </c>
      <c r="BO217" s="327" t="str">
        <f t="shared" si="65"/>
        <v/>
      </c>
      <c r="BP217" s="327" t="str">
        <f t="shared" si="70"/>
        <v/>
      </c>
      <c r="BQ217" s="327" t="str">
        <f t="shared" si="71"/>
        <v/>
      </c>
      <c r="BR217" s="327" t="str">
        <f>IF(F217="","",IF(AND(AI217="－",OR(分岐管理シート!AK217&lt;1,分岐管理シート!AK217&gt;12)),"error",IF(AND(AI217="○",分岐管理シート!AK217&lt;1),"error","")))</f>
        <v/>
      </c>
      <c r="BS217" s="327" t="str">
        <f>IF(F217="","",IF(VLOOKUP(AJ217,―!$AD$2:$AE$14,2,FALSE)&lt;=VLOOKUP(AK217,―!$AD$2:$AE$14,2,FALSE),"","error"))</f>
        <v/>
      </c>
      <c r="BT217" s="333"/>
      <c r="BU217" s="333"/>
      <c r="BV217" s="333"/>
      <c r="BW217" s="327" t="str">
        <f t="shared" si="72"/>
        <v/>
      </c>
      <c r="BX217" s="327" t="str">
        <f t="shared" si="66"/>
        <v/>
      </c>
      <c r="BY217" s="327" t="str">
        <f t="shared" si="73"/>
        <v/>
      </c>
      <c r="BZ217" s="333"/>
      <c r="CA217" s="348" t="str">
        <f>分岐管理シート!BB217</f>
        <v/>
      </c>
      <c r="CB217" s="350" t="str">
        <f t="shared" si="74"/>
        <v/>
      </c>
    </row>
    <row r="218" spans="1:80" x14ac:dyDescent="0.15">
      <c r="A218" s="202"/>
      <c r="B218" s="203"/>
      <c r="C218" s="197">
        <v>137</v>
      </c>
      <c r="D218" s="126"/>
      <c r="E218" s="126"/>
      <c r="F218" s="126"/>
      <c r="G218" s="128"/>
      <c r="H218" s="128"/>
      <c r="I218" s="123"/>
      <c r="J218" s="123"/>
      <c r="K218" s="123"/>
      <c r="L218" s="123"/>
      <c r="M218" s="131"/>
      <c r="N218" s="199">
        <f t="shared" si="86"/>
        <v>0</v>
      </c>
      <c r="O218" s="200">
        <f t="shared" si="87"/>
        <v>0</v>
      </c>
      <c r="P218" s="141"/>
      <c r="Q218" s="188"/>
      <c r="R218" s="188"/>
      <c r="S218" s="188"/>
      <c r="T218" s="188"/>
      <c r="U218" s="188"/>
      <c r="V218" s="188"/>
      <c r="W218" s="188"/>
      <c r="X218" s="188"/>
      <c r="Y218" s="188"/>
      <c r="Z218" s="188"/>
      <c r="AA218" s="188"/>
      <c r="AB218" s="188"/>
      <c r="AC218" s="188"/>
      <c r="AD218" s="188"/>
      <c r="AE218" s="142"/>
      <c r="AF218" s="131"/>
      <c r="AG218" s="123"/>
      <c r="AH218" s="123"/>
      <c r="AI218" s="128"/>
      <c r="AJ218" s="128"/>
      <c r="AK218" s="128"/>
      <c r="AL218" s="143"/>
      <c r="AM218" s="143"/>
      <c r="AN218" s="131"/>
      <c r="AO218" s="818"/>
      <c r="AP218" s="819"/>
      <c r="AQ218" s="164"/>
      <c r="AR218" s="89"/>
      <c r="AS218" s="78"/>
      <c r="AT218" s="309" t="str">
        <f t="shared" si="75"/>
        <v/>
      </c>
      <c r="AU218" s="313" t="str">
        <f t="shared" si="76"/>
        <v/>
      </c>
      <c r="AV218" s="317" t="str">
        <f t="shared" si="77"/>
        <v/>
      </c>
      <c r="AW218" s="321" t="str">
        <f t="shared" si="78"/>
        <v/>
      </c>
      <c r="AX218" s="321" t="str">
        <f t="shared" si="79"/>
        <v/>
      </c>
      <c r="AY218" s="325" t="str">
        <f t="shared" si="67"/>
        <v/>
      </c>
      <c r="AZ218" s="327" t="str">
        <f t="shared" si="80"/>
        <v/>
      </c>
      <c r="BA218" s="329" t="str">
        <f t="shared" si="81"/>
        <v/>
      </c>
      <c r="BB218" s="329" t="str">
        <f t="shared" si="82"/>
        <v/>
      </c>
      <c r="BC218" s="329" t="str">
        <f t="shared" si="68"/>
        <v/>
      </c>
      <c r="BD218" s="329" t="str">
        <f t="shared" si="64"/>
        <v/>
      </c>
      <c r="BE218" s="332"/>
      <c r="BF218" s="333"/>
      <c r="BG218" s="327" t="str">
        <f t="shared" si="83"/>
        <v/>
      </c>
      <c r="BH218" s="327" t="str">
        <f t="shared" si="84"/>
        <v/>
      </c>
      <c r="BI218" s="327" t="str">
        <f t="shared" si="85"/>
        <v/>
      </c>
      <c r="BJ218" s="333"/>
      <c r="BK218" s="333"/>
      <c r="BL218" s="333"/>
      <c r="BM218" s="333"/>
      <c r="BN218" s="327" t="str">
        <f t="shared" si="69"/>
        <v/>
      </c>
      <c r="BO218" s="327" t="str">
        <f t="shared" si="65"/>
        <v/>
      </c>
      <c r="BP218" s="327" t="str">
        <f t="shared" si="70"/>
        <v/>
      </c>
      <c r="BQ218" s="327" t="str">
        <f t="shared" si="71"/>
        <v/>
      </c>
      <c r="BR218" s="327" t="str">
        <f>IF(F218="","",IF(AND(AI218="－",OR(分岐管理シート!AK218&lt;1,分岐管理シート!AK218&gt;12)),"error",IF(AND(AI218="○",分岐管理シート!AK218&lt;1),"error","")))</f>
        <v/>
      </c>
      <c r="BS218" s="327" t="str">
        <f>IF(F218="","",IF(VLOOKUP(AJ218,―!$AD$2:$AE$14,2,FALSE)&lt;=VLOOKUP(AK218,―!$AD$2:$AE$14,2,FALSE),"","error"))</f>
        <v/>
      </c>
      <c r="BT218" s="333"/>
      <c r="BU218" s="333"/>
      <c r="BV218" s="333"/>
      <c r="BW218" s="327" t="str">
        <f t="shared" si="72"/>
        <v/>
      </c>
      <c r="BX218" s="327" t="str">
        <f t="shared" si="66"/>
        <v/>
      </c>
      <c r="BY218" s="327" t="str">
        <f t="shared" si="73"/>
        <v/>
      </c>
      <c r="BZ218" s="333"/>
      <c r="CA218" s="348" t="str">
        <f>分岐管理シート!BB218</f>
        <v/>
      </c>
      <c r="CB218" s="350" t="str">
        <f t="shared" si="74"/>
        <v/>
      </c>
    </row>
    <row r="219" spans="1:80" x14ac:dyDescent="0.15">
      <c r="A219" s="202"/>
      <c r="B219" s="203"/>
      <c r="C219" s="196">
        <v>138</v>
      </c>
      <c r="D219" s="126"/>
      <c r="E219" s="126"/>
      <c r="F219" s="126"/>
      <c r="G219" s="128"/>
      <c r="H219" s="128"/>
      <c r="I219" s="123"/>
      <c r="J219" s="123"/>
      <c r="K219" s="123"/>
      <c r="L219" s="123"/>
      <c r="M219" s="131"/>
      <c r="N219" s="199">
        <f t="shared" si="86"/>
        <v>0</v>
      </c>
      <c r="O219" s="200">
        <f t="shared" si="87"/>
        <v>0</v>
      </c>
      <c r="P219" s="141"/>
      <c r="Q219" s="188"/>
      <c r="R219" s="188"/>
      <c r="S219" s="188"/>
      <c r="T219" s="188"/>
      <c r="U219" s="188"/>
      <c r="V219" s="188"/>
      <c r="W219" s="188"/>
      <c r="X219" s="188"/>
      <c r="Y219" s="188"/>
      <c r="Z219" s="188"/>
      <c r="AA219" s="188"/>
      <c r="AB219" s="188"/>
      <c r="AC219" s="188"/>
      <c r="AD219" s="188"/>
      <c r="AE219" s="142"/>
      <c r="AF219" s="131"/>
      <c r="AG219" s="123"/>
      <c r="AH219" s="123"/>
      <c r="AI219" s="128"/>
      <c r="AJ219" s="128"/>
      <c r="AK219" s="128"/>
      <c r="AL219" s="143"/>
      <c r="AM219" s="143"/>
      <c r="AN219" s="131"/>
      <c r="AO219" s="818"/>
      <c r="AP219" s="819"/>
      <c r="AQ219" s="164"/>
      <c r="AR219" s="89"/>
      <c r="AS219" s="78"/>
      <c r="AT219" s="309" t="str">
        <f t="shared" si="75"/>
        <v/>
      </c>
      <c r="AU219" s="313" t="str">
        <f t="shared" si="76"/>
        <v/>
      </c>
      <c r="AV219" s="317" t="str">
        <f t="shared" si="77"/>
        <v/>
      </c>
      <c r="AW219" s="321" t="str">
        <f t="shared" si="78"/>
        <v/>
      </c>
      <c r="AX219" s="321" t="str">
        <f t="shared" si="79"/>
        <v/>
      </c>
      <c r="AY219" s="325" t="str">
        <f t="shared" si="67"/>
        <v/>
      </c>
      <c r="AZ219" s="327" t="str">
        <f t="shared" si="80"/>
        <v/>
      </c>
      <c r="BA219" s="329" t="str">
        <f t="shared" si="81"/>
        <v/>
      </c>
      <c r="BB219" s="329" t="str">
        <f t="shared" si="82"/>
        <v/>
      </c>
      <c r="BC219" s="329" t="str">
        <f t="shared" si="68"/>
        <v/>
      </c>
      <c r="BD219" s="329" t="str">
        <f t="shared" ref="BD219:BD282" si="88">IF(F219="","",IF(P219&gt;0,"","error"))</f>
        <v/>
      </c>
      <c r="BE219" s="332"/>
      <c r="BF219" s="333"/>
      <c r="BG219" s="327" t="str">
        <f t="shared" si="83"/>
        <v/>
      </c>
      <c r="BH219" s="327" t="str">
        <f t="shared" si="84"/>
        <v/>
      </c>
      <c r="BI219" s="327" t="str">
        <f t="shared" si="85"/>
        <v/>
      </c>
      <c r="BJ219" s="333"/>
      <c r="BK219" s="333"/>
      <c r="BL219" s="333"/>
      <c r="BM219" s="333"/>
      <c r="BN219" s="327" t="str">
        <f t="shared" si="69"/>
        <v/>
      </c>
      <c r="BO219" s="327" t="str">
        <f t="shared" ref="BO219:BO282" si="89">IF(F219="","",IF(OR(AG219="",AH219="",AI219=""),"error",""))</f>
        <v/>
      </c>
      <c r="BP219" s="327" t="str">
        <f t="shared" si="70"/>
        <v/>
      </c>
      <c r="BQ219" s="327" t="str">
        <f t="shared" si="71"/>
        <v/>
      </c>
      <c r="BR219" s="327" t="str">
        <f>IF(F219="","",IF(AND(AI219="－",OR(分岐管理シート!AK219&lt;1,分岐管理シート!AK219&gt;12)),"error",IF(AND(AI219="○",分岐管理シート!AK219&lt;1),"error","")))</f>
        <v/>
      </c>
      <c r="BS219" s="327" t="str">
        <f>IF(F219="","",IF(VLOOKUP(AJ219,―!$AD$2:$AE$14,2,FALSE)&lt;=VLOOKUP(AK219,―!$AD$2:$AE$14,2,FALSE),"","error"))</f>
        <v/>
      </c>
      <c r="BT219" s="333"/>
      <c r="BU219" s="333"/>
      <c r="BV219" s="333"/>
      <c r="BW219" s="327" t="str">
        <f t="shared" si="72"/>
        <v/>
      </c>
      <c r="BX219" s="327" t="str">
        <f t="shared" ref="BX219:BX282" si="90">IF(F219="","",IF(OR(AL219="",AM219=""),"error",""))</f>
        <v/>
      </c>
      <c r="BY219" s="327" t="str">
        <f t="shared" si="73"/>
        <v/>
      </c>
      <c r="BZ219" s="333"/>
      <c r="CA219" s="348" t="str">
        <f>分岐管理シート!BB219</f>
        <v/>
      </c>
      <c r="CB219" s="350" t="str">
        <f t="shared" si="74"/>
        <v/>
      </c>
    </row>
    <row r="220" spans="1:80" x14ac:dyDescent="0.15">
      <c r="A220" s="202"/>
      <c r="B220" s="203"/>
      <c r="C220" s="197">
        <v>139</v>
      </c>
      <c r="D220" s="126"/>
      <c r="E220" s="126"/>
      <c r="F220" s="126"/>
      <c r="G220" s="128"/>
      <c r="H220" s="128"/>
      <c r="I220" s="123"/>
      <c r="J220" s="123"/>
      <c r="K220" s="123"/>
      <c r="L220" s="123"/>
      <c r="M220" s="131"/>
      <c r="N220" s="199">
        <f t="shared" si="86"/>
        <v>0</v>
      </c>
      <c r="O220" s="200">
        <f t="shared" si="87"/>
        <v>0</v>
      </c>
      <c r="P220" s="141"/>
      <c r="Q220" s="188"/>
      <c r="R220" s="188"/>
      <c r="S220" s="188"/>
      <c r="T220" s="188"/>
      <c r="U220" s="188"/>
      <c r="V220" s="188"/>
      <c r="W220" s="188"/>
      <c r="X220" s="188"/>
      <c r="Y220" s="188"/>
      <c r="Z220" s="188"/>
      <c r="AA220" s="188"/>
      <c r="AB220" s="188"/>
      <c r="AC220" s="188"/>
      <c r="AD220" s="188"/>
      <c r="AE220" s="142"/>
      <c r="AF220" s="131"/>
      <c r="AG220" s="123"/>
      <c r="AH220" s="123"/>
      <c r="AI220" s="128"/>
      <c r="AJ220" s="128"/>
      <c r="AK220" s="128"/>
      <c r="AL220" s="143"/>
      <c r="AM220" s="143"/>
      <c r="AN220" s="131"/>
      <c r="AO220" s="818"/>
      <c r="AP220" s="819"/>
      <c r="AQ220" s="164"/>
      <c r="AR220" s="89"/>
      <c r="AS220" s="78"/>
      <c r="AT220" s="309" t="str">
        <f t="shared" si="75"/>
        <v/>
      </c>
      <c r="AU220" s="313" t="str">
        <f t="shared" si="76"/>
        <v/>
      </c>
      <c r="AV220" s="317" t="str">
        <f t="shared" si="77"/>
        <v/>
      </c>
      <c r="AW220" s="321" t="str">
        <f t="shared" si="78"/>
        <v/>
      </c>
      <c r="AX220" s="321" t="str">
        <f t="shared" si="79"/>
        <v/>
      </c>
      <c r="AY220" s="325" t="str">
        <f t="shared" ref="AY220:AY283" si="91">IF(F220="","",IF(J220="","error",""))</f>
        <v/>
      </c>
      <c r="AZ220" s="327" t="str">
        <f t="shared" si="80"/>
        <v/>
      </c>
      <c r="BA220" s="329" t="str">
        <f t="shared" si="81"/>
        <v/>
      </c>
      <c r="BB220" s="329" t="str">
        <f t="shared" si="82"/>
        <v/>
      </c>
      <c r="BC220" s="329" t="str">
        <f t="shared" ref="BC220:BC283" si="92">IF(L220&lt;&gt;"⑨推奨事業メニュー例よりも更に効果があると判断する地方単独事業",IF(M220&lt;&gt;"","error",""),"")</f>
        <v/>
      </c>
      <c r="BD220" s="329" t="str">
        <f t="shared" si="88"/>
        <v/>
      </c>
      <c r="BE220" s="332"/>
      <c r="BF220" s="333"/>
      <c r="BG220" s="327" t="str">
        <f t="shared" si="83"/>
        <v/>
      </c>
      <c r="BH220" s="327" t="str">
        <f t="shared" si="84"/>
        <v/>
      </c>
      <c r="BI220" s="327" t="str">
        <f t="shared" si="85"/>
        <v/>
      </c>
      <c r="BJ220" s="333"/>
      <c r="BK220" s="333"/>
      <c r="BL220" s="333"/>
      <c r="BM220" s="333"/>
      <c r="BN220" s="327" t="str">
        <f t="shared" ref="BN220:BN283" si="93">IF(F220="","",IF(AF220="","error",""))</f>
        <v/>
      </c>
      <c r="BO220" s="327" t="str">
        <f t="shared" si="89"/>
        <v/>
      </c>
      <c r="BP220" s="327" t="str">
        <f t="shared" ref="BP220:BP283" si="94">IF(F220="","",IF(AJ220&lt;&gt;"","","error"))</f>
        <v/>
      </c>
      <c r="BQ220" s="327" t="str">
        <f t="shared" ref="BQ220:BQ283" si="95">IF(F220="","",IF(AK220&lt;&gt;"","","error"))</f>
        <v/>
      </c>
      <c r="BR220" s="327" t="str">
        <f>IF(F220="","",IF(AND(AI220="－",OR(分岐管理シート!AK220&lt;1,分岐管理シート!AK220&gt;12)),"error",IF(AND(AI220="○",分岐管理シート!AK220&lt;1),"error","")))</f>
        <v/>
      </c>
      <c r="BS220" s="327" t="str">
        <f>IF(F220="","",IF(VLOOKUP(AJ220,―!$AD$2:$AE$14,2,FALSE)&lt;=VLOOKUP(AK220,―!$AD$2:$AE$14,2,FALSE),"","error"))</f>
        <v/>
      </c>
      <c r="BT220" s="333"/>
      <c r="BU220" s="333"/>
      <c r="BV220" s="333"/>
      <c r="BW220" s="327" t="str">
        <f t="shared" ref="BW220:BW283" si="96">IF(F220="","",IF(AN220="","error",""))</f>
        <v/>
      </c>
      <c r="BX220" s="327" t="str">
        <f t="shared" si="90"/>
        <v/>
      </c>
      <c r="BY220" s="327" t="str">
        <f t="shared" ref="BY220:BY283" si="97">IF(F220="","",IF(AQ220&lt;&gt;"","","error"))</f>
        <v/>
      </c>
      <c r="BZ220" s="333"/>
      <c r="CA220" s="348" t="str">
        <f>分岐管理シート!BB220</f>
        <v/>
      </c>
      <c r="CB220" s="350" t="str">
        <f t="shared" ref="CB220:CB283" si="98">IF(AND(F220="",OR(D220&lt;&gt;"",E220&lt;&gt;"",G220&lt;&gt;"",H220&lt;&gt;"",I220&lt;&gt;"",J220&lt;&gt;"",K220&lt;&gt;"",L220&lt;&gt;"",M220&lt;&gt;"",P220&lt;&gt;"",AE220&lt;&gt;"",AF220&lt;&gt;"",AG220&lt;&gt;"",AH220&lt;&gt;"",AI220&lt;&gt;"",AJ220&lt;&gt;"",AK220&lt;&gt;"",AL220&lt;&gt;"",AM220&lt;&gt;"",AN220&lt;&gt;"",AO220&lt;&gt;"",AP220&lt;&gt;"",AQ220&lt;&gt;"")),"error","")</f>
        <v/>
      </c>
    </row>
    <row r="221" spans="1:80" x14ac:dyDescent="0.15">
      <c r="A221" s="202"/>
      <c r="B221" s="203"/>
      <c r="C221" s="197">
        <v>140</v>
      </c>
      <c r="D221" s="126"/>
      <c r="E221" s="126"/>
      <c r="F221" s="126"/>
      <c r="G221" s="128"/>
      <c r="H221" s="128"/>
      <c r="I221" s="123"/>
      <c r="J221" s="123"/>
      <c r="K221" s="123"/>
      <c r="L221" s="123"/>
      <c r="M221" s="131"/>
      <c r="N221" s="199">
        <f t="shared" si="86"/>
        <v>0</v>
      </c>
      <c r="O221" s="200">
        <f t="shared" si="87"/>
        <v>0</v>
      </c>
      <c r="P221" s="141"/>
      <c r="Q221" s="188"/>
      <c r="R221" s="188"/>
      <c r="S221" s="188"/>
      <c r="T221" s="188"/>
      <c r="U221" s="188"/>
      <c r="V221" s="188"/>
      <c r="W221" s="188"/>
      <c r="X221" s="188"/>
      <c r="Y221" s="188"/>
      <c r="Z221" s="188"/>
      <c r="AA221" s="188"/>
      <c r="AB221" s="188"/>
      <c r="AC221" s="188"/>
      <c r="AD221" s="188"/>
      <c r="AE221" s="142"/>
      <c r="AF221" s="131"/>
      <c r="AG221" s="123"/>
      <c r="AH221" s="123"/>
      <c r="AI221" s="128"/>
      <c r="AJ221" s="128"/>
      <c r="AK221" s="128"/>
      <c r="AL221" s="143"/>
      <c r="AM221" s="143"/>
      <c r="AN221" s="131"/>
      <c r="AO221" s="818"/>
      <c r="AP221" s="819"/>
      <c r="AQ221" s="164"/>
      <c r="AR221" s="89"/>
      <c r="AS221" s="78"/>
      <c r="AT221" s="309" t="str">
        <f t="shared" si="75"/>
        <v/>
      </c>
      <c r="AU221" s="313" t="str">
        <f t="shared" si="76"/>
        <v/>
      </c>
      <c r="AV221" s="317" t="str">
        <f t="shared" si="77"/>
        <v/>
      </c>
      <c r="AW221" s="321" t="str">
        <f t="shared" si="78"/>
        <v/>
      </c>
      <c r="AX221" s="321" t="str">
        <f t="shared" si="79"/>
        <v/>
      </c>
      <c r="AY221" s="325" t="str">
        <f t="shared" si="91"/>
        <v/>
      </c>
      <c r="AZ221" s="327" t="str">
        <f t="shared" si="80"/>
        <v/>
      </c>
      <c r="BA221" s="329" t="str">
        <f t="shared" si="81"/>
        <v/>
      </c>
      <c r="BB221" s="329" t="str">
        <f t="shared" si="82"/>
        <v/>
      </c>
      <c r="BC221" s="329" t="str">
        <f t="shared" si="92"/>
        <v/>
      </c>
      <c r="BD221" s="329" t="str">
        <f t="shared" si="88"/>
        <v/>
      </c>
      <c r="BE221" s="332"/>
      <c r="BF221" s="333"/>
      <c r="BG221" s="327" t="str">
        <f t="shared" si="83"/>
        <v/>
      </c>
      <c r="BH221" s="327" t="str">
        <f t="shared" si="84"/>
        <v/>
      </c>
      <c r="BI221" s="327" t="str">
        <f t="shared" si="85"/>
        <v/>
      </c>
      <c r="BJ221" s="333"/>
      <c r="BK221" s="333"/>
      <c r="BL221" s="333"/>
      <c r="BM221" s="333"/>
      <c r="BN221" s="327" t="str">
        <f t="shared" si="93"/>
        <v/>
      </c>
      <c r="BO221" s="327" t="str">
        <f t="shared" si="89"/>
        <v/>
      </c>
      <c r="BP221" s="327" t="str">
        <f t="shared" si="94"/>
        <v/>
      </c>
      <c r="BQ221" s="327" t="str">
        <f t="shared" si="95"/>
        <v/>
      </c>
      <c r="BR221" s="327" t="str">
        <f>IF(F221="","",IF(AND(AI221="－",OR(分岐管理シート!AK221&lt;1,分岐管理シート!AK221&gt;12)),"error",IF(AND(AI221="○",分岐管理シート!AK221&lt;1),"error","")))</f>
        <v/>
      </c>
      <c r="BS221" s="327" t="str">
        <f>IF(F221="","",IF(VLOOKUP(AJ221,―!$AD$2:$AE$14,2,FALSE)&lt;=VLOOKUP(AK221,―!$AD$2:$AE$14,2,FALSE),"","error"))</f>
        <v/>
      </c>
      <c r="BT221" s="333"/>
      <c r="BU221" s="333"/>
      <c r="BV221" s="333"/>
      <c r="BW221" s="327" t="str">
        <f t="shared" si="96"/>
        <v/>
      </c>
      <c r="BX221" s="327" t="str">
        <f t="shared" si="90"/>
        <v/>
      </c>
      <c r="BY221" s="327" t="str">
        <f t="shared" si="97"/>
        <v/>
      </c>
      <c r="BZ221" s="333"/>
      <c r="CA221" s="348" t="str">
        <f>分岐管理シート!BB221</f>
        <v/>
      </c>
      <c r="CB221" s="350" t="str">
        <f t="shared" si="98"/>
        <v/>
      </c>
    </row>
    <row r="222" spans="1:80" x14ac:dyDescent="0.15">
      <c r="A222" s="202"/>
      <c r="B222" s="203"/>
      <c r="C222" s="196">
        <v>141</v>
      </c>
      <c r="D222" s="126"/>
      <c r="E222" s="126"/>
      <c r="F222" s="126"/>
      <c r="G222" s="128"/>
      <c r="H222" s="128"/>
      <c r="I222" s="123"/>
      <c r="J222" s="123"/>
      <c r="K222" s="123"/>
      <c r="L222" s="123"/>
      <c r="M222" s="131"/>
      <c r="N222" s="199">
        <f t="shared" si="86"/>
        <v>0</v>
      </c>
      <c r="O222" s="200">
        <f t="shared" si="87"/>
        <v>0</v>
      </c>
      <c r="P222" s="141"/>
      <c r="Q222" s="188"/>
      <c r="R222" s="188"/>
      <c r="S222" s="188"/>
      <c r="T222" s="188"/>
      <c r="U222" s="188"/>
      <c r="V222" s="188"/>
      <c r="W222" s="188"/>
      <c r="X222" s="188"/>
      <c r="Y222" s="188"/>
      <c r="Z222" s="188"/>
      <c r="AA222" s="188"/>
      <c r="AB222" s="188"/>
      <c r="AC222" s="188"/>
      <c r="AD222" s="188"/>
      <c r="AE222" s="142"/>
      <c r="AF222" s="131"/>
      <c r="AG222" s="123"/>
      <c r="AH222" s="123"/>
      <c r="AI222" s="128"/>
      <c r="AJ222" s="128"/>
      <c r="AK222" s="128"/>
      <c r="AL222" s="143"/>
      <c r="AM222" s="143"/>
      <c r="AN222" s="131"/>
      <c r="AO222" s="818"/>
      <c r="AP222" s="819"/>
      <c r="AQ222" s="164"/>
      <c r="AR222" s="89"/>
      <c r="AS222" s="78"/>
      <c r="AT222" s="309" t="str">
        <f t="shared" si="75"/>
        <v/>
      </c>
      <c r="AU222" s="313" t="str">
        <f t="shared" si="76"/>
        <v/>
      </c>
      <c r="AV222" s="317" t="str">
        <f t="shared" si="77"/>
        <v/>
      </c>
      <c r="AW222" s="321" t="str">
        <f t="shared" si="78"/>
        <v/>
      </c>
      <c r="AX222" s="321" t="str">
        <f t="shared" si="79"/>
        <v/>
      </c>
      <c r="AY222" s="325" t="str">
        <f t="shared" si="91"/>
        <v/>
      </c>
      <c r="AZ222" s="327" t="str">
        <f t="shared" si="80"/>
        <v/>
      </c>
      <c r="BA222" s="329" t="str">
        <f t="shared" si="81"/>
        <v/>
      </c>
      <c r="BB222" s="329" t="str">
        <f t="shared" si="82"/>
        <v/>
      </c>
      <c r="BC222" s="329" t="str">
        <f t="shared" si="92"/>
        <v/>
      </c>
      <c r="BD222" s="329" t="str">
        <f t="shared" si="88"/>
        <v/>
      </c>
      <c r="BE222" s="332"/>
      <c r="BF222" s="333"/>
      <c r="BG222" s="327" t="str">
        <f t="shared" si="83"/>
        <v/>
      </c>
      <c r="BH222" s="327" t="str">
        <f t="shared" si="84"/>
        <v/>
      </c>
      <c r="BI222" s="327" t="str">
        <f t="shared" si="85"/>
        <v/>
      </c>
      <c r="BJ222" s="333"/>
      <c r="BK222" s="333"/>
      <c r="BL222" s="333"/>
      <c r="BM222" s="333"/>
      <c r="BN222" s="327" t="str">
        <f t="shared" si="93"/>
        <v/>
      </c>
      <c r="BO222" s="327" t="str">
        <f t="shared" si="89"/>
        <v/>
      </c>
      <c r="BP222" s="327" t="str">
        <f t="shared" si="94"/>
        <v/>
      </c>
      <c r="BQ222" s="327" t="str">
        <f t="shared" si="95"/>
        <v/>
      </c>
      <c r="BR222" s="327" t="str">
        <f>IF(F222="","",IF(AND(AI222="－",OR(分岐管理シート!AK222&lt;1,分岐管理シート!AK222&gt;12)),"error",IF(AND(AI222="○",分岐管理シート!AK222&lt;1),"error","")))</f>
        <v/>
      </c>
      <c r="BS222" s="327" t="str">
        <f>IF(F222="","",IF(VLOOKUP(AJ222,―!$AD$2:$AE$14,2,FALSE)&lt;=VLOOKUP(AK222,―!$AD$2:$AE$14,2,FALSE),"","error"))</f>
        <v/>
      </c>
      <c r="BT222" s="333"/>
      <c r="BU222" s="333"/>
      <c r="BV222" s="333"/>
      <c r="BW222" s="327" t="str">
        <f t="shared" si="96"/>
        <v/>
      </c>
      <c r="BX222" s="327" t="str">
        <f t="shared" si="90"/>
        <v/>
      </c>
      <c r="BY222" s="327" t="str">
        <f t="shared" si="97"/>
        <v/>
      </c>
      <c r="BZ222" s="333"/>
      <c r="CA222" s="348" t="str">
        <f>分岐管理シート!BB222</f>
        <v/>
      </c>
      <c r="CB222" s="350" t="str">
        <f t="shared" si="98"/>
        <v/>
      </c>
    </row>
    <row r="223" spans="1:80" x14ac:dyDescent="0.15">
      <c r="A223" s="202"/>
      <c r="B223" s="203"/>
      <c r="C223" s="197">
        <v>142</v>
      </c>
      <c r="D223" s="126"/>
      <c r="E223" s="126"/>
      <c r="F223" s="126"/>
      <c r="G223" s="128"/>
      <c r="H223" s="128"/>
      <c r="I223" s="123"/>
      <c r="J223" s="123"/>
      <c r="K223" s="123"/>
      <c r="L223" s="123"/>
      <c r="M223" s="131"/>
      <c r="N223" s="199">
        <f t="shared" si="86"/>
        <v>0</v>
      </c>
      <c r="O223" s="200">
        <f t="shared" si="87"/>
        <v>0</v>
      </c>
      <c r="P223" s="141"/>
      <c r="Q223" s="188"/>
      <c r="R223" s="188"/>
      <c r="S223" s="188"/>
      <c r="T223" s="188"/>
      <c r="U223" s="188"/>
      <c r="V223" s="188"/>
      <c r="W223" s="188"/>
      <c r="X223" s="188"/>
      <c r="Y223" s="188"/>
      <c r="Z223" s="188"/>
      <c r="AA223" s="188"/>
      <c r="AB223" s="188"/>
      <c r="AC223" s="188"/>
      <c r="AD223" s="188"/>
      <c r="AE223" s="142"/>
      <c r="AF223" s="131"/>
      <c r="AG223" s="123"/>
      <c r="AH223" s="123"/>
      <c r="AI223" s="128"/>
      <c r="AJ223" s="128"/>
      <c r="AK223" s="128"/>
      <c r="AL223" s="143"/>
      <c r="AM223" s="143"/>
      <c r="AN223" s="131"/>
      <c r="AO223" s="818"/>
      <c r="AP223" s="819"/>
      <c r="AQ223" s="164"/>
      <c r="AR223" s="89"/>
      <c r="AS223" s="78"/>
      <c r="AT223" s="309" t="str">
        <f t="shared" si="75"/>
        <v/>
      </c>
      <c r="AU223" s="313" t="str">
        <f t="shared" si="76"/>
        <v/>
      </c>
      <c r="AV223" s="317" t="str">
        <f t="shared" si="77"/>
        <v/>
      </c>
      <c r="AW223" s="321" t="str">
        <f t="shared" si="78"/>
        <v/>
      </c>
      <c r="AX223" s="321" t="str">
        <f t="shared" si="79"/>
        <v/>
      </c>
      <c r="AY223" s="325" t="str">
        <f t="shared" si="91"/>
        <v/>
      </c>
      <c r="AZ223" s="327" t="str">
        <f t="shared" si="80"/>
        <v/>
      </c>
      <c r="BA223" s="329" t="str">
        <f t="shared" si="81"/>
        <v/>
      </c>
      <c r="BB223" s="329" t="str">
        <f t="shared" si="82"/>
        <v/>
      </c>
      <c r="BC223" s="329" t="str">
        <f t="shared" si="92"/>
        <v/>
      </c>
      <c r="BD223" s="329" t="str">
        <f t="shared" si="88"/>
        <v/>
      </c>
      <c r="BE223" s="332"/>
      <c r="BF223" s="333"/>
      <c r="BG223" s="327" t="str">
        <f t="shared" si="83"/>
        <v/>
      </c>
      <c r="BH223" s="327" t="str">
        <f t="shared" si="84"/>
        <v/>
      </c>
      <c r="BI223" s="327" t="str">
        <f t="shared" si="85"/>
        <v/>
      </c>
      <c r="BJ223" s="333"/>
      <c r="BK223" s="333"/>
      <c r="BL223" s="333"/>
      <c r="BM223" s="333"/>
      <c r="BN223" s="327" t="str">
        <f t="shared" si="93"/>
        <v/>
      </c>
      <c r="BO223" s="327" t="str">
        <f t="shared" si="89"/>
        <v/>
      </c>
      <c r="BP223" s="327" t="str">
        <f t="shared" si="94"/>
        <v/>
      </c>
      <c r="BQ223" s="327" t="str">
        <f t="shared" si="95"/>
        <v/>
      </c>
      <c r="BR223" s="327" t="str">
        <f>IF(F223="","",IF(AND(AI223="－",OR(分岐管理シート!AK223&lt;1,分岐管理シート!AK223&gt;12)),"error",IF(AND(AI223="○",分岐管理シート!AK223&lt;1),"error","")))</f>
        <v/>
      </c>
      <c r="BS223" s="327" t="str">
        <f>IF(F223="","",IF(VLOOKUP(AJ223,―!$AD$2:$AE$14,2,FALSE)&lt;=VLOOKUP(AK223,―!$AD$2:$AE$14,2,FALSE),"","error"))</f>
        <v/>
      </c>
      <c r="BT223" s="333"/>
      <c r="BU223" s="333"/>
      <c r="BV223" s="333"/>
      <c r="BW223" s="327" t="str">
        <f t="shared" si="96"/>
        <v/>
      </c>
      <c r="BX223" s="327" t="str">
        <f t="shared" si="90"/>
        <v/>
      </c>
      <c r="BY223" s="327" t="str">
        <f t="shared" si="97"/>
        <v/>
      </c>
      <c r="BZ223" s="333"/>
      <c r="CA223" s="348" t="str">
        <f>分岐管理シート!BB223</f>
        <v/>
      </c>
      <c r="CB223" s="350" t="str">
        <f t="shared" si="98"/>
        <v/>
      </c>
    </row>
    <row r="224" spans="1:80" x14ac:dyDescent="0.15">
      <c r="A224" s="202"/>
      <c r="B224" s="203"/>
      <c r="C224" s="197">
        <v>143</v>
      </c>
      <c r="D224" s="126"/>
      <c r="E224" s="126"/>
      <c r="F224" s="126"/>
      <c r="G224" s="128"/>
      <c r="H224" s="128"/>
      <c r="I224" s="123"/>
      <c r="J224" s="123"/>
      <c r="K224" s="123"/>
      <c r="L224" s="123"/>
      <c r="M224" s="131"/>
      <c r="N224" s="199">
        <f t="shared" si="86"/>
        <v>0</v>
      </c>
      <c r="O224" s="200">
        <f t="shared" si="87"/>
        <v>0</v>
      </c>
      <c r="P224" s="141"/>
      <c r="Q224" s="188"/>
      <c r="R224" s="188"/>
      <c r="S224" s="188"/>
      <c r="T224" s="188"/>
      <c r="U224" s="188"/>
      <c r="V224" s="188"/>
      <c r="W224" s="188"/>
      <c r="X224" s="188"/>
      <c r="Y224" s="188"/>
      <c r="Z224" s="188"/>
      <c r="AA224" s="188"/>
      <c r="AB224" s="188"/>
      <c r="AC224" s="188"/>
      <c r="AD224" s="188"/>
      <c r="AE224" s="142"/>
      <c r="AF224" s="131"/>
      <c r="AG224" s="123"/>
      <c r="AH224" s="123"/>
      <c r="AI224" s="128"/>
      <c r="AJ224" s="128"/>
      <c r="AK224" s="128"/>
      <c r="AL224" s="143"/>
      <c r="AM224" s="143"/>
      <c r="AN224" s="131"/>
      <c r="AO224" s="818"/>
      <c r="AP224" s="819"/>
      <c r="AQ224" s="164"/>
      <c r="AR224" s="89"/>
      <c r="AS224" s="78"/>
      <c r="AT224" s="309" t="str">
        <f t="shared" si="75"/>
        <v/>
      </c>
      <c r="AU224" s="313" t="str">
        <f t="shared" si="76"/>
        <v/>
      </c>
      <c r="AV224" s="317" t="str">
        <f t="shared" si="77"/>
        <v/>
      </c>
      <c r="AW224" s="321" t="str">
        <f t="shared" si="78"/>
        <v/>
      </c>
      <c r="AX224" s="321" t="str">
        <f t="shared" si="79"/>
        <v/>
      </c>
      <c r="AY224" s="325" t="str">
        <f t="shared" si="91"/>
        <v/>
      </c>
      <c r="AZ224" s="327" t="str">
        <f t="shared" si="80"/>
        <v/>
      </c>
      <c r="BA224" s="329" t="str">
        <f t="shared" si="81"/>
        <v/>
      </c>
      <c r="BB224" s="329" t="str">
        <f t="shared" si="82"/>
        <v/>
      </c>
      <c r="BC224" s="329" t="str">
        <f t="shared" si="92"/>
        <v/>
      </c>
      <c r="BD224" s="329" t="str">
        <f t="shared" si="88"/>
        <v/>
      </c>
      <c r="BE224" s="332"/>
      <c r="BF224" s="333"/>
      <c r="BG224" s="327" t="str">
        <f t="shared" si="83"/>
        <v/>
      </c>
      <c r="BH224" s="327" t="str">
        <f t="shared" si="84"/>
        <v/>
      </c>
      <c r="BI224" s="327" t="str">
        <f t="shared" si="85"/>
        <v/>
      </c>
      <c r="BJ224" s="333"/>
      <c r="BK224" s="333"/>
      <c r="BL224" s="333"/>
      <c r="BM224" s="333"/>
      <c r="BN224" s="327" t="str">
        <f t="shared" si="93"/>
        <v/>
      </c>
      <c r="BO224" s="327" t="str">
        <f t="shared" si="89"/>
        <v/>
      </c>
      <c r="BP224" s="327" t="str">
        <f t="shared" si="94"/>
        <v/>
      </c>
      <c r="BQ224" s="327" t="str">
        <f t="shared" si="95"/>
        <v/>
      </c>
      <c r="BR224" s="327" t="str">
        <f>IF(F224="","",IF(AND(AI224="－",OR(分岐管理シート!AK224&lt;1,分岐管理シート!AK224&gt;12)),"error",IF(AND(AI224="○",分岐管理シート!AK224&lt;1),"error","")))</f>
        <v/>
      </c>
      <c r="BS224" s="327" t="str">
        <f>IF(F224="","",IF(VLOOKUP(AJ224,―!$AD$2:$AE$14,2,FALSE)&lt;=VLOOKUP(AK224,―!$AD$2:$AE$14,2,FALSE),"","error"))</f>
        <v/>
      </c>
      <c r="BT224" s="333"/>
      <c r="BU224" s="333"/>
      <c r="BV224" s="333"/>
      <c r="BW224" s="327" t="str">
        <f t="shared" si="96"/>
        <v/>
      </c>
      <c r="BX224" s="327" t="str">
        <f t="shared" si="90"/>
        <v/>
      </c>
      <c r="BY224" s="327" t="str">
        <f t="shared" si="97"/>
        <v/>
      </c>
      <c r="BZ224" s="333"/>
      <c r="CA224" s="348" t="str">
        <f>分岐管理シート!BB224</f>
        <v/>
      </c>
      <c r="CB224" s="350" t="str">
        <f t="shared" si="98"/>
        <v/>
      </c>
    </row>
    <row r="225" spans="1:80" x14ac:dyDescent="0.15">
      <c r="A225" s="202"/>
      <c r="B225" s="203"/>
      <c r="C225" s="196">
        <v>144</v>
      </c>
      <c r="D225" s="126"/>
      <c r="E225" s="126"/>
      <c r="F225" s="126"/>
      <c r="G225" s="128"/>
      <c r="H225" s="128"/>
      <c r="I225" s="123"/>
      <c r="J225" s="123"/>
      <c r="K225" s="123"/>
      <c r="L225" s="123"/>
      <c r="M225" s="131"/>
      <c r="N225" s="199">
        <f t="shared" si="86"/>
        <v>0</v>
      </c>
      <c r="O225" s="200">
        <f t="shared" si="87"/>
        <v>0</v>
      </c>
      <c r="P225" s="141"/>
      <c r="Q225" s="188"/>
      <c r="R225" s="188"/>
      <c r="S225" s="188"/>
      <c r="T225" s="188"/>
      <c r="U225" s="188"/>
      <c r="V225" s="188"/>
      <c r="W225" s="188"/>
      <c r="X225" s="188"/>
      <c r="Y225" s="188"/>
      <c r="Z225" s="188"/>
      <c r="AA225" s="188"/>
      <c r="AB225" s="188"/>
      <c r="AC225" s="188"/>
      <c r="AD225" s="188"/>
      <c r="AE225" s="142"/>
      <c r="AF225" s="131"/>
      <c r="AG225" s="123"/>
      <c r="AH225" s="123"/>
      <c r="AI225" s="128"/>
      <c r="AJ225" s="128"/>
      <c r="AK225" s="128"/>
      <c r="AL225" s="143"/>
      <c r="AM225" s="143"/>
      <c r="AN225" s="131"/>
      <c r="AO225" s="818"/>
      <c r="AP225" s="819"/>
      <c r="AQ225" s="164"/>
      <c r="AR225" s="89"/>
      <c r="AS225" s="78"/>
      <c r="AT225" s="309" t="str">
        <f t="shared" si="75"/>
        <v/>
      </c>
      <c r="AU225" s="313" t="str">
        <f t="shared" si="76"/>
        <v/>
      </c>
      <c r="AV225" s="317" t="str">
        <f t="shared" si="77"/>
        <v/>
      </c>
      <c r="AW225" s="321" t="str">
        <f t="shared" si="78"/>
        <v/>
      </c>
      <c r="AX225" s="321" t="str">
        <f t="shared" si="79"/>
        <v/>
      </c>
      <c r="AY225" s="325" t="str">
        <f t="shared" si="91"/>
        <v/>
      </c>
      <c r="AZ225" s="327" t="str">
        <f t="shared" si="80"/>
        <v/>
      </c>
      <c r="BA225" s="329" t="str">
        <f t="shared" si="81"/>
        <v/>
      </c>
      <c r="BB225" s="329" t="str">
        <f t="shared" si="82"/>
        <v/>
      </c>
      <c r="BC225" s="329" t="str">
        <f t="shared" si="92"/>
        <v/>
      </c>
      <c r="BD225" s="329" t="str">
        <f t="shared" si="88"/>
        <v/>
      </c>
      <c r="BE225" s="332"/>
      <c r="BF225" s="333"/>
      <c r="BG225" s="327" t="str">
        <f t="shared" si="83"/>
        <v/>
      </c>
      <c r="BH225" s="327" t="str">
        <f t="shared" si="84"/>
        <v/>
      </c>
      <c r="BI225" s="327" t="str">
        <f t="shared" si="85"/>
        <v/>
      </c>
      <c r="BJ225" s="333"/>
      <c r="BK225" s="333"/>
      <c r="BL225" s="333"/>
      <c r="BM225" s="333"/>
      <c r="BN225" s="327" t="str">
        <f t="shared" si="93"/>
        <v/>
      </c>
      <c r="BO225" s="327" t="str">
        <f t="shared" si="89"/>
        <v/>
      </c>
      <c r="BP225" s="327" t="str">
        <f t="shared" si="94"/>
        <v/>
      </c>
      <c r="BQ225" s="327" t="str">
        <f t="shared" si="95"/>
        <v/>
      </c>
      <c r="BR225" s="327" t="str">
        <f>IF(F225="","",IF(AND(AI225="－",OR(分岐管理シート!AK225&lt;1,分岐管理シート!AK225&gt;12)),"error",IF(AND(AI225="○",分岐管理シート!AK225&lt;1),"error","")))</f>
        <v/>
      </c>
      <c r="BS225" s="327" t="str">
        <f>IF(F225="","",IF(VLOOKUP(AJ225,―!$AD$2:$AE$14,2,FALSE)&lt;=VLOOKUP(AK225,―!$AD$2:$AE$14,2,FALSE),"","error"))</f>
        <v/>
      </c>
      <c r="BT225" s="333"/>
      <c r="BU225" s="333"/>
      <c r="BV225" s="333"/>
      <c r="BW225" s="327" t="str">
        <f t="shared" si="96"/>
        <v/>
      </c>
      <c r="BX225" s="327" t="str">
        <f t="shared" si="90"/>
        <v/>
      </c>
      <c r="BY225" s="327" t="str">
        <f t="shared" si="97"/>
        <v/>
      </c>
      <c r="BZ225" s="333"/>
      <c r="CA225" s="348" t="str">
        <f>分岐管理シート!BB225</f>
        <v/>
      </c>
      <c r="CB225" s="350" t="str">
        <f t="shared" si="98"/>
        <v/>
      </c>
    </row>
    <row r="226" spans="1:80" x14ac:dyDescent="0.15">
      <c r="A226" s="202"/>
      <c r="B226" s="203"/>
      <c r="C226" s="197">
        <v>145</v>
      </c>
      <c r="D226" s="126"/>
      <c r="E226" s="126"/>
      <c r="F226" s="126"/>
      <c r="G226" s="128"/>
      <c r="H226" s="128"/>
      <c r="I226" s="123"/>
      <c r="J226" s="123"/>
      <c r="K226" s="123"/>
      <c r="L226" s="123"/>
      <c r="M226" s="131"/>
      <c r="N226" s="199">
        <f t="shared" si="86"/>
        <v>0</v>
      </c>
      <c r="O226" s="200">
        <f t="shared" si="87"/>
        <v>0</v>
      </c>
      <c r="P226" s="141"/>
      <c r="Q226" s="188"/>
      <c r="R226" s="188"/>
      <c r="S226" s="188"/>
      <c r="T226" s="188"/>
      <c r="U226" s="188"/>
      <c r="V226" s="188"/>
      <c r="W226" s="188"/>
      <c r="X226" s="188"/>
      <c r="Y226" s="188"/>
      <c r="Z226" s="188"/>
      <c r="AA226" s="188"/>
      <c r="AB226" s="188"/>
      <c r="AC226" s="188"/>
      <c r="AD226" s="188"/>
      <c r="AE226" s="142"/>
      <c r="AF226" s="131"/>
      <c r="AG226" s="123"/>
      <c r="AH226" s="123"/>
      <c r="AI226" s="128"/>
      <c r="AJ226" s="128"/>
      <c r="AK226" s="128"/>
      <c r="AL226" s="143"/>
      <c r="AM226" s="143"/>
      <c r="AN226" s="131"/>
      <c r="AO226" s="818"/>
      <c r="AP226" s="819"/>
      <c r="AQ226" s="164"/>
      <c r="AR226" s="89"/>
      <c r="AS226" s="78"/>
      <c r="AT226" s="309" t="str">
        <f t="shared" si="75"/>
        <v/>
      </c>
      <c r="AU226" s="313" t="str">
        <f t="shared" si="76"/>
        <v/>
      </c>
      <c r="AV226" s="317" t="str">
        <f t="shared" si="77"/>
        <v/>
      </c>
      <c r="AW226" s="321" t="str">
        <f t="shared" si="78"/>
        <v/>
      </c>
      <c r="AX226" s="321" t="str">
        <f t="shared" si="79"/>
        <v/>
      </c>
      <c r="AY226" s="325" t="str">
        <f t="shared" si="91"/>
        <v/>
      </c>
      <c r="AZ226" s="327" t="str">
        <f t="shared" si="80"/>
        <v/>
      </c>
      <c r="BA226" s="329" t="str">
        <f t="shared" si="81"/>
        <v/>
      </c>
      <c r="BB226" s="329" t="str">
        <f t="shared" si="82"/>
        <v/>
      </c>
      <c r="BC226" s="329" t="str">
        <f t="shared" si="92"/>
        <v/>
      </c>
      <c r="BD226" s="329" t="str">
        <f t="shared" si="88"/>
        <v/>
      </c>
      <c r="BE226" s="332"/>
      <c r="BF226" s="333"/>
      <c r="BG226" s="327" t="str">
        <f t="shared" si="83"/>
        <v/>
      </c>
      <c r="BH226" s="327" t="str">
        <f t="shared" si="84"/>
        <v/>
      </c>
      <c r="BI226" s="327" t="str">
        <f t="shared" si="85"/>
        <v/>
      </c>
      <c r="BJ226" s="333"/>
      <c r="BK226" s="333"/>
      <c r="BL226" s="333"/>
      <c r="BM226" s="333"/>
      <c r="BN226" s="327" t="str">
        <f t="shared" si="93"/>
        <v/>
      </c>
      <c r="BO226" s="327" t="str">
        <f t="shared" si="89"/>
        <v/>
      </c>
      <c r="BP226" s="327" t="str">
        <f t="shared" si="94"/>
        <v/>
      </c>
      <c r="BQ226" s="327" t="str">
        <f t="shared" si="95"/>
        <v/>
      </c>
      <c r="BR226" s="327" t="str">
        <f>IF(F226="","",IF(AND(AI226="－",OR(分岐管理シート!AK226&lt;1,分岐管理シート!AK226&gt;12)),"error",IF(AND(AI226="○",分岐管理シート!AK226&lt;1),"error","")))</f>
        <v/>
      </c>
      <c r="BS226" s="327" t="str">
        <f>IF(F226="","",IF(VLOOKUP(AJ226,―!$AD$2:$AE$14,2,FALSE)&lt;=VLOOKUP(AK226,―!$AD$2:$AE$14,2,FALSE),"","error"))</f>
        <v/>
      </c>
      <c r="BT226" s="333"/>
      <c r="BU226" s="333"/>
      <c r="BV226" s="333"/>
      <c r="BW226" s="327" t="str">
        <f t="shared" si="96"/>
        <v/>
      </c>
      <c r="BX226" s="327" t="str">
        <f t="shared" si="90"/>
        <v/>
      </c>
      <c r="BY226" s="327" t="str">
        <f t="shared" si="97"/>
        <v/>
      </c>
      <c r="BZ226" s="333"/>
      <c r="CA226" s="348" t="str">
        <f>分岐管理シート!BB226</f>
        <v/>
      </c>
      <c r="CB226" s="350" t="str">
        <f t="shared" si="98"/>
        <v/>
      </c>
    </row>
    <row r="227" spans="1:80" x14ac:dyDescent="0.15">
      <c r="A227" s="202"/>
      <c r="B227" s="203"/>
      <c r="C227" s="197">
        <v>146</v>
      </c>
      <c r="D227" s="126"/>
      <c r="E227" s="126"/>
      <c r="F227" s="126"/>
      <c r="G227" s="128"/>
      <c r="H227" s="128"/>
      <c r="I227" s="123"/>
      <c r="J227" s="123"/>
      <c r="K227" s="123"/>
      <c r="L227" s="123"/>
      <c r="M227" s="131"/>
      <c r="N227" s="199">
        <f t="shared" si="86"/>
        <v>0</v>
      </c>
      <c r="O227" s="200">
        <f t="shared" si="87"/>
        <v>0</v>
      </c>
      <c r="P227" s="141"/>
      <c r="Q227" s="188"/>
      <c r="R227" s="188"/>
      <c r="S227" s="188"/>
      <c r="T227" s="188"/>
      <c r="U227" s="188"/>
      <c r="V227" s="188"/>
      <c r="W227" s="188"/>
      <c r="X227" s="188"/>
      <c r="Y227" s="188"/>
      <c r="Z227" s="188"/>
      <c r="AA227" s="188"/>
      <c r="AB227" s="188"/>
      <c r="AC227" s="188"/>
      <c r="AD227" s="188"/>
      <c r="AE227" s="142"/>
      <c r="AF227" s="131"/>
      <c r="AG227" s="123"/>
      <c r="AH227" s="123"/>
      <c r="AI227" s="128"/>
      <c r="AJ227" s="128"/>
      <c r="AK227" s="128"/>
      <c r="AL227" s="143"/>
      <c r="AM227" s="143"/>
      <c r="AN227" s="131"/>
      <c r="AO227" s="818"/>
      <c r="AP227" s="819"/>
      <c r="AQ227" s="164"/>
      <c r="AR227" s="89"/>
      <c r="AS227" s="78"/>
      <c r="AT227" s="309" t="str">
        <f t="shared" si="75"/>
        <v/>
      </c>
      <c r="AU227" s="313" t="str">
        <f t="shared" si="76"/>
        <v/>
      </c>
      <c r="AV227" s="317" t="str">
        <f t="shared" si="77"/>
        <v/>
      </c>
      <c r="AW227" s="321" t="str">
        <f t="shared" si="78"/>
        <v/>
      </c>
      <c r="AX227" s="321" t="str">
        <f t="shared" si="79"/>
        <v/>
      </c>
      <c r="AY227" s="325" t="str">
        <f t="shared" si="91"/>
        <v/>
      </c>
      <c r="AZ227" s="327" t="str">
        <f t="shared" si="80"/>
        <v/>
      </c>
      <c r="BA227" s="329" t="str">
        <f t="shared" si="81"/>
        <v/>
      </c>
      <c r="BB227" s="329" t="str">
        <f t="shared" si="82"/>
        <v/>
      </c>
      <c r="BC227" s="329" t="str">
        <f t="shared" si="92"/>
        <v/>
      </c>
      <c r="BD227" s="329" t="str">
        <f t="shared" si="88"/>
        <v/>
      </c>
      <c r="BE227" s="332"/>
      <c r="BF227" s="333"/>
      <c r="BG227" s="327" t="str">
        <f t="shared" si="83"/>
        <v/>
      </c>
      <c r="BH227" s="327" t="str">
        <f t="shared" si="84"/>
        <v/>
      </c>
      <c r="BI227" s="327" t="str">
        <f t="shared" si="85"/>
        <v/>
      </c>
      <c r="BJ227" s="333"/>
      <c r="BK227" s="333"/>
      <c r="BL227" s="333"/>
      <c r="BM227" s="333"/>
      <c r="BN227" s="327" t="str">
        <f t="shared" si="93"/>
        <v/>
      </c>
      <c r="BO227" s="327" t="str">
        <f t="shared" si="89"/>
        <v/>
      </c>
      <c r="BP227" s="327" t="str">
        <f t="shared" si="94"/>
        <v/>
      </c>
      <c r="BQ227" s="327" t="str">
        <f t="shared" si="95"/>
        <v/>
      </c>
      <c r="BR227" s="327" t="str">
        <f>IF(F227="","",IF(AND(AI227="－",OR(分岐管理シート!AK227&lt;1,分岐管理シート!AK227&gt;12)),"error",IF(AND(AI227="○",分岐管理シート!AK227&lt;1),"error","")))</f>
        <v/>
      </c>
      <c r="BS227" s="327" t="str">
        <f>IF(F227="","",IF(VLOOKUP(AJ227,―!$AD$2:$AE$14,2,FALSE)&lt;=VLOOKUP(AK227,―!$AD$2:$AE$14,2,FALSE),"","error"))</f>
        <v/>
      </c>
      <c r="BT227" s="333"/>
      <c r="BU227" s="333"/>
      <c r="BV227" s="333"/>
      <c r="BW227" s="327" t="str">
        <f t="shared" si="96"/>
        <v/>
      </c>
      <c r="BX227" s="327" t="str">
        <f t="shared" si="90"/>
        <v/>
      </c>
      <c r="BY227" s="327" t="str">
        <f t="shared" si="97"/>
        <v/>
      </c>
      <c r="BZ227" s="333"/>
      <c r="CA227" s="348" t="str">
        <f>分岐管理シート!BB227</f>
        <v/>
      </c>
      <c r="CB227" s="350" t="str">
        <f t="shared" si="98"/>
        <v/>
      </c>
    </row>
    <row r="228" spans="1:80" x14ac:dyDescent="0.15">
      <c r="A228" s="202"/>
      <c r="B228" s="203"/>
      <c r="C228" s="196">
        <v>147</v>
      </c>
      <c r="D228" s="126"/>
      <c r="E228" s="126"/>
      <c r="F228" s="126"/>
      <c r="G228" s="128"/>
      <c r="H228" s="128"/>
      <c r="I228" s="123"/>
      <c r="J228" s="123"/>
      <c r="K228" s="123"/>
      <c r="L228" s="123"/>
      <c r="M228" s="131"/>
      <c r="N228" s="199">
        <f t="shared" si="86"/>
        <v>0</v>
      </c>
      <c r="O228" s="200">
        <f t="shared" si="87"/>
        <v>0</v>
      </c>
      <c r="P228" s="141"/>
      <c r="Q228" s="188"/>
      <c r="R228" s="188"/>
      <c r="S228" s="188"/>
      <c r="T228" s="188"/>
      <c r="U228" s="188"/>
      <c r="V228" s="188"/>
      <c r="W228" s="188"/>
      <c r="X228" s="188"/>
      <c r="Y228" s="188"/>
      <c r="Z228" s="188"/>
      <c r="AA228" s="188"/>
      <c r="AB228" s="188"/>
      <c r="AC228" s="188"/>
      <c r="AD228" s="188"/>
      <c r="AE228" s="142"/>
      <c r="AF228" s="131"/>
      <c r="AG228" s="123"/>
      <c r="AH228" s="123"/>
      <c r="AI228" s="128"/>
      <c r="AJ228" s="128"/>
      <c r="AK228" s="128"/>
      <c r="AL228" s="143"/>
      <c r="AM228" s="143"/>
      <c r="AN228" s="131"/>
      <c r="AO228" s="818"/>
      <c r="AP228" s="819"/>
      <c r="AQ228" s="164"/>
      <c r="AR228" s="89"/>
      <c r="AS228" s="78"/>
      <c r="AT228" s="309" t="str">
        <f t="shared" si="75"/>
        <v/>
      </c>
      <c r="AU228" s="313" t="str">
        <f t="shared" si="76"/>
        <v/>
      </c>
      <c r="AV228" s="317" t="str">
        <f t="shared" si="77"/>
        <v/>
      </c>
      <c r="AW228" s="321" t="str">
        <f t="shared" si="78"/>
        <v/>
      </c>
      <c r="AX228" s="321" t="str">
        <f t="shared" si="79"/>
        <v/>
      </c>
      <c r="AY228" s="325" t="str">
        <f t="shared" si="91"/>
        <v/>
      </c>
      <c r="AZ228" s="327" t="str">
        <f t="shared" si="80"/>
        <v/>
      </c>
      <c r="BA228" s="329" t="str">
        <f t="shared" si="81"/>
        <v/>
      </c>
      <c r="BB228" s="329" t="str">
        <f t="shared" si="82"/>
        <v/>
      </c>
      <c r="BC228" s="329" t="str">
        <f t="shared" si="92"/>
        <v/>
      </c>
      <c r="BD228" s="329" t="str">
        <f t="shared" si="88"/>
        <v/>
      </c>
      <c r="BE228" s="332"/>
      <c r="BF228" s="333"/>
      <c r="BG228" s="327" t="str">
        <f t="shared" si="83"/>
        <v/>
      </c>
      <c r="BH228" s="327" t="str">
        <f t="shared" si="84"/>
        <v/>
      </c>
      <c r="BI228" s="327" t="str">
        <f t="shared" si="85"/>
        <v/>
      </c>
      <c r="BJ228" s="333"/>
      <c r="BK228" s="333"/>
      <c r="BL228" s="333"/>
      <c r="BM228" s="333"/>
      <c r="BN228" s="327" t="str">
        <f t="shared" si="93"/>
        <v/>
      </c>
      <c r="BO228" s="327" t="str">
        <f t="shared" si="89"/>
        <v/>
      </c>
      <c r="BP228" s="327" t="str">
        <f t="shared" si="94"/>
        <v/>
      </c>
      <c r="BQ228" s="327" t="str">
        <f t="shared" si="95"/>
        <v/>
      </c>
      <c r="BR228" s="327" t="str">
        <f>IF(F228="","",IF(AND(AI228="－",OR(分岐管理シート!AK228&lt;1,分岐管理シート!AK228&gt;12)),"error",IF(AND(AI228="○",分岐管理シート!AK228&lt;1),"error","")))</f>
        <v/>
      </c>
      <c r="BS228" s="327" t="str">
        <f>IF(F228="","",IF(VLOOKUP(AJ228,―!$AD$2:$AE$14,2,FALSE)&lt;=VLOOKUP(AK228,―!$AD$2:$AE$14,2,FALSE),"","error"))</f>
        <v/>
      </c>
      <c r="BT228" s="333"/>
      <c r="BU228" s="333"/>
      <c r="BV228" s="333"/>
      <c r="BW228" s="327" t="str">
        <f t="shared" si="96"/>
        <v/>
      </c>
      <c r="BX228" s="327" t="str">
        <f t="shared" si="90"/>
        <v/>
      </c>
      <c r="BY228" s="327" t="str">
        <f t="shared" si="97"/>
        <v/>
      </c>
      <c r="BZ228" s="333"/>
      <c r="CA228" s="348" t="str">
        <f>分岐管理シート!BB228</f>
        <v/>
      </c>
      <c r="CB228" s="350" t="str">
        <f t="shared" si="98"/>
        <v/>
      </c>
    </row>
    <row r="229" spans="1:80" x14ac:dyDescent="0.15">
      <c r="A229" s="202"/>
      <c r="B229" s="203"/>
      <c r="C229" s="197">
        <v>148</v>
      </c>
      <c r="D229" s="126"/>
      <c r="E229" s="126"/>
      <c r="F229" s="126"/>
      <c r="G229" s="128"/>
      <c r="H229" s="128"/>
      <c r="I229" s="123"/>
      <c r="J229" s="123"/>
      <c r="K229" s="123"/>
      <c r="L229" s="123"/>
      <c r="M229" s="131"/>
      <c r="N229" s="199">
        <f t="shared" si="86"/>
        <v>0</v>
      </c>
      <c r="O229" s="200">
        <f t="shared" si="87"/>
        <v>0</v>
      </c>
      <c r="P229" s="141"/>
      <c r="Q229" s="188"/>
      <c r="R229" s="188"/>
      <c r="S229" s="188"/>
      <c r="T229" s="188"/>
      <c r="U229" s="188"/>
      <c r="V229" s="188"/>
      <c r="W229" s="188"/>
      <c r="X229" s="188"/>
      <c r="Y229" s="188"/>
      <c r="Z229" s="188"/>
      <c r="AA229" s="188"/>
      <c r="AB229" s="188"/>
      <c r="AC229" s="188"/>
      <c r="AD229" s="188"/>
      <c r="AE229" s="142"/>
      <c r="AF229" s="131"/>
      <c r="AG229" s="123"/>
      <c r="AH229" s="123"/>
      <c r="AI229" s="128"/>
      <c r="AJ229" s="128"/>
      <c r="AK229" s="128"/>
      <c r="AL229" s="143"/>
      <c r="AM229" s="143"/>
      <c r="AN229" s="131"/>
      <c r="AO229" s="818"/>
      <c r="AP229" s="819"/>
      <c r="AQ229" s="164"/>
      <c r="AR229" s="89"/>
      <c r="AS229" s="78"/>
      <c r="AT229" s="309" t="str">
        <f t="shared" si="75"/>
        <v/>
      </c>
      <c r="AU229" s="313" t="str">
        <f t="shared" si="76"/>
        <v/>
      </c>
      <c r="AV229" s="317" t="str">
        <f t="shared" si="77"/>
        <v/>
      </c>
      <c r="AW229" s="321" t="str">
        <f t="shared" si="78"/>
        <v/>
      </c>
      <c r="AX229" s="321" t="str">
        <f t="shared" si="79"/>
        <v/>
      </c>
      <c r="AY229" s="325" t="str">
        <f t="shared" si="91"/>
        <v/>
      </c>
      <c r="AZ229" s="327" t="str">
        <f t="shared" si="80"/>
        <v/>
      </c>
      <c r="BA229" s="329" t="str">
        <f t="shared" si="81"/>
        <v/>
      </c>
      <c r="BB229" s="329" t="str">
        <f t="shared" si="82"/>
        <v/>
      </c>
      <c r="BC229" s="329" t="str">
        <f t="shared" si="92"/>
        <v/>
      </c>
      <c r="BD229" s="329" t="str">
        <f t="shared" si="88"/>
        <v/>
      </c>
      <c r="BE229" s="332"/>
      <c r="BF229" s="333"/>
      <c r="BG229" s="327" t="str">
        <f t="shared" si="83"/>
        <v/>
      </c>
      <c r="BH229" s="327" t="str">
        <f t="shared" si="84"/>
        <v/>
      </c>
      <c r="BI229" s="327" t="str">
        <f t="shared" si="85"/>
        <v/>
      </c>
      <c r="BJ229" s="333"/>
      <c r="BK229" s="333"/>
      <c r="BL229" s="333"/>
      <c r="BM229" s="333"/>
      <c r="BN229" s="327" t="str">
        <f t="shared" si="93"/>
        <v/>
      </c>
      <c r="BO229" s="327" t="str">
        <f t="shared" si="89"/>
        <v/>
      </c>
      <c r="BP229" s="327" t="str">
        <f t="shared" si="94"/>
        <v/>
      </c>
      <c r="BQ229" s="327" t="str">
        <f t="shared" si="95"/>
        <v/>
      </c>
      <c r="BR229" s="327" t="str">
        <f>IF(F229="","",IF(AND(AI229="－",OR(分岐管理シート!AK229&lt;1,分岐管理シート!AK229&gt;12)),"error",IF(AND(AI229="○",分岐管理シート!AK229&lt;1),"error","")))</f>
        <v/>
      </c>
      <c r="BS229" s="327" t="str">
        <f>IF(F229="","",IF(VLOOKUP(AJ229,―!$AD$2:$AE$14,2,FALSE)&lt;=VLOOKUP(AK229,―!$AD$2:$AE$14,2,FALSE),"","error"))</f>
        <v/>
      </c>
      <c r="BT229" s="333"/>
      <c r="BU229" s="333"/>
      <c r="BV229" s="333"/>
      <c r="BW229" s="327" t="str">
        <f t="shared" si="96"/>
        <v/>
      </c>
      <c r="BX229" s="327" t="str">
        <f t="shared" si="90"/>
        <v/>
      </c>
      <c r="BY229" s="327" t="str">
        <f t="shared" si="97"/>
        <v/>
      </c>
      <c r="BZ229" s="333"/>
      <c r="CA229" s="348" t="str">
        <f>分岐管理シート!BB229</f>
        <v/>
      </c>
      <c r="CB229" s="350" t="str">
        <f t="shared" si="98"/>
        <v/>
      </c>
    </row>
    <row r="230" spans="1:80" x14ac:dyDescent="0.15">
      <c r="A230" s="202"/>
      <c r="B230" s="203"/>
      <c r="C230" s="197">
        <v>149</v>
      </c>
      <c r="D230" s="126"/>
      <c r="E230" s="126"/>
      <c r="F230" s="126"/>
      <c r="G230" s="128"/>
      <c r="H230" s="128"/>
      <c r="I230" s="123"/>
      <c r="J230" s="123"/>
      <c r="K230" s="123"/>
      <c r="L230" s="123"/>
      <c r="M230" s="131"/>
      <c r="N230" s="199">
        <f t="shared" si="86"/>
        <v>0</v>
      </c>
      <c r="O230" s="200">
        <f t="shared" si="87"/>
        <v>0</v>
      </c>
      <c r="P230" s="141"/>
      <c r="Q230" s="188"/>
      <c r="R230" s="188"/>
      <c r="S230" s="188"/>
      <c r="T230" s="188"/>
      <c r="U230" s="188"/>
      <c r="V230" s="188"/>
      <c r="W230" s="188"/>
      <c r="X230" s="188"/>
      <c r="Y230" s="188"/>
      <c r="Z230" s="188"/>
      <c r="AA230" s="188"/>
      <c r="AB230" s="188"/>
      <c r="AC230" s="188"/>
      <c r="AD230" s="188"/>
      <c r="AE230" s="142"/>
      <c r="AF230" s="131"/>
      <c r="AG230" s="123"/>
      <c r="AH230" s="123"/>
      <c r="AI230" s="128"/>
      <c r="AJ230" s="128"/>
      <c r="AK230" s="128"/>
      <c r="AL230" s="143"/>
      <c r="AM230" s="143"/>
      <c r="AN230" s="131"/>
      <c r="AO230" s="818"/>
      <c r="AP230" s="819"/>
      <c r="AQ230" s="164"/>
      <c r="AR230" s="89"/>
      <c r="AS230" s="78"/>
      <c r="AT230" s="309" t="str">
        <f t="shared" si="75"/>
        <v/>
      </c>
      <c r="AU230" s="313" t="str">
        <f t="shared" si="76"/>
        <v/>
      </c>
      <c r="AV230" s="317" t="str">
        <f t="shared" si="77"/>
        <v/>
      </c>
      <c r="AW230" s="321" t="str">
        <f t="shared" si="78"/>
        <v/>
      </c>
      <c r="AX230" s="321" t="str">
        <f t="shared" si="79"/>
        <v/>
      </c>
      <c r="AY230" s="325" t="str">
        <f t="shared" si="91"/>
        <v/>
      </c>
      <c r="AZ230" s="327" t="str">
        <f t="shared" si="80"/>
        <v/>
      </c>
      <c r="BA230" s="329" t="str">
        <f t="shared" si="81"/>
        <v/>
      </c>
      <c r="BB230" s="329" t="str">
        <f t="shared" si="82"/>
        <v/>
      </c>
      <c r="BC230" s="329" t="str">
        <f t="shared" si="92"/>
        <v/>
      </c>
      <c r="BD230" s="329" t="str">
        <f t="shared" si="88"/>
        <v/>
      </c>
      <c r="BE230" s="332"/>
      <c r="BF230" s="333"/>
      <c r="BG230" s="327" t="str">
        <f t="shared" si="83"/>
        <v/>
      </c>
      <c r="BH230" s="327" t="str">
        <f t="shared" si="84"/>
        <v/>
      </c>
      <c r="BI230" s="327" t="str">
        <f t="shared" si="85"/>
        <v/>
      </c>
      <c r="BJ230" s="333"/>
      <c r="BK230" s="333"/>
      <c r="BL230" s="333"/>
      <c r="BM230" s="333"/>
      <c r="BN230" s="327" t="str">
        <f t="shared" si="93"/>
        <v/>
      </c>
      <c r="BO230" s="327" t="str">
        <f t="shared" si="89"/>
        <v/>
      </c>
      <c r="BP230" s="327" t="str">
        <f t="shared" si="94"/>
        <v/>
      </c>
      <c r="BQ230" s="327" t="str">
        <f t="shared" si="95"/>
        <v/>
      </c>
      <c r="BR230" s="327" t="str">
        <f>IF(F230="","",IF(AND(AI230="－",OR(分岐管理シート!AK230&lt;1,分岐管理シート!AK230&gt;12)),"error",IF(AND(AI230="○",分岐管理シート!AK230&lt;1),"error","")))</f>
        <v/>
      </c>
      <c r="BS230" s="327" t="str">
        <f>IF(F230="","",IF(VLOOKUP(AJ230,―!$AD$2:$AE$14,2,FALSE)&lt;=VLOOKUP(AK230,―!$AD$2:$AE$14,2,FALSE),"","error"))</f>
        <v/>
      </c>
      <c r="BT230" s="333"/>
      <c r="BU230" s="333"/>
      <c r="BV230" s="333"/>
      <c r="BW230" s="327" t="str">
        <f t="shared" si="96"/>
        <v/>
      </c>
      <c r="BX230" s="327" t="str">
        <f t="shared" si="90"/>
        <v/>
      </c>
      <c r="BY230" s="327" t="str">
        <f t="shared" si="97"/>
        <v/>
      </c>
      <c r="BZ230" s="333"/>
      <c r="CA230" s="348" t="str">
        <f>分岐管理シート!BB230</f>
        <v/>
      </c>
      <c r="CB230" s="350" t="str">
        <f t="shared" si="98"/>
        <v/>
      </c>
    </row>
    <row r="231" spans="1:80" x14ac:dyDescent="0.15">
      <c r="A231" s="202"/>
      <c r="B231" s="203"/>
      <c r="C231" s="196">
        <v>150</v>
      </c>
      <c r="D231" s="126"/>
      <c r="E231" s="126"/>
      <c r="F231" s="126"/>
      <c r="G231" s="128"/>
      <c r="H231" s="128"/>
      <c r="I231" s="123"/>
      <c r="J231" s="123"/>
      <c r="K231" s="123"/>
      <c r="L231" s="123"/>
      <c r="M231" s="131"/>
      <c r="N231" s="199">
        <f t="shared" si="86"/>
        <v>0</v>
      </c>
      <c r="O231" s="200">
        <f t="shared" si="87"/>
        <v>0</v>
      </c>
      <c r="P231" s="141"/>
      <c r="Q231" s="188"/>
      <c r="R231" s="188"/>
      <c r="S231" s="188"/>
      <c r="T231" s="188"/>
      <c r="U231" s="188"/>
      <c r="V231" s="188"/>
      <c r="W231" s="188"/>
      <c r="X231" s="188"/>
      <c r="Y231" s="188"/>
      <c r="Z231" s="188"/>
      <c r="AA231" s="188"/>
      <c r="AB231" s="188"/>
      <c r="AC231" s="188"/>
      <c r="AD231" s="188"/>
      <c r="AE231" s="142"/>
      <c r="AF231" s="131"/>
      <c r="AG231" s="123"/>
      <c r="AH231" s="123"/>
      <c r="AI231" s="128"/>
      <c r="AJ231" s="128"/>
      <c r="AK231" s="128"/>
      <c r="AL231" s="143"/>
      <c r="AM231" s="143"/>
      <c r="AN231" s="131"/>
      <c r="AO231" s="818"/>
      <c r="AP231" s="819"/>
      <c r="AQ231" s="164"/>
      <c r="AR231" s="89"/>
      <c r="AS231" s="78"/>
      <c r="AT231" s="309" t="str">
        <f t="shared" si="75"/>
        <v/>
      </c>
      <c r="AU231" s="313" t="str">
        <f t="shared" si="76"/>
        <v/>
      </c>
      <c r="AV231" s="317" t="str">
        <f t="shared" si="77"/>
        <v/>
      </c>
      <c r="AW231" s="321" t="str">
        <f t="shared" si="78"/>
        <v/>
      </c>
      <c r="AX231" s="321" t="str">
        <f t="shared" si="79"/>
        <v/>
      </c>
      <c r="AY231" s="325" t="str">
        <f t="shared" si="91"/>
        <v/>
      </c>
      <c r="AZ231" s="327" t="str">
        <f t="shared" si="80"/>
        <v/>
      </c>
      <c r="BA231" s="329" t="str">
        <f t="shared" si="81"/>
        <v/>
      </c>
      <c r="BB231" s="329" t="str">
        <f t="shared" si="82"/>
        <v/>
      </c>
      <c r="BC231" s="329" t="str">
        <f t="shared" si="92"/>
        <v/>
      </c>
      <c r="BD231" s="329" t="str">
        <f t="shared" si="88"/>
        <v/>
      </c>
      <c r="BE231" s="332"/>
      <c r="BF231" s="333"/>
      <c r="BG231" s="327" t="str">
        <f t="shared" si="83"/>
        <v/>
      </c>
      <c r="BH231" s="327" t="str">
        <f t="shared" si="84"/>
        <v/>
      </c>
      <c r="BI231" s="327" t="str">
        <f t="shared" si="85"/>
        <v/>
      </c>
      <c r="BJ231" s="333"/>
      <c r="BK231" s="333"/>
      <c r="BL231" s="333"/>
      <c r="BM231" s="333"/>
      <c r="BN231" s="327" t="str">
        <f t="shared" si="93"/>
        <v/>
      </c>
      <c r="BO231" s="327" t="str">
        <f t="shared" si="89"/>
        <v/>
      </c>
      <c r="BP231" s="327" t="str">
        <f t="shared" si="94"/>
        <v/>
      </c>
      <c r="BQ231" s="327" t="str">
        <f t="shared" si="95"/>
        <v/>
      </c>
      <c r="BR231" s="327" t="str">
        <f>IF(F231="","",IF(AND(AI231="－",OR(分岐管理シート!AK231&lt;1,分岐管理シート!AK231&gt;12)),"error",IF(AND(AI231="○",分岐管理シート!AK231&lt;1),"error","")))</f>
        <v/>
      </c>
      <c r="BS231" s="327" t="str">
        <f>IF(F231="","",IF(VLOOKUP(AJ231,―!$AD$2:$AE$14,2,FALSE)&lt;=VLOOKUP(AK231,―!$AD$2:$AE$14,2,FALSE),"","error"))</f>
        <v/>
      </c>
      <c r="BT231" s="333"/>
      <c r="BU231" s="333"/>
      <c r="BV231" s="333"/>
      <c r="BW231" s="327" t="str">
        <f t="shared" si="96"/>
        <v/>
      </c>
      <c r="BX231" s="327" t="str">
        <f t="shared" si="90"/>
        <v/>
      </c>
      <c r="BY231" s="327" t="str">
        <f t="shared" si="97"/>
        <v/>
      </c>
      <c r="BZ231" s="333"/>
      <c r="CA231" s="348" t="str">
        <f>分岐管理シート!BB231</f>
        <v/>
      </c>
      <c r="CB231" s="350" t="str">
        <f t="shared" si="98"/>
        <v/>
      </c>
    </row>
    <row r="232" spans="1:80" x14ac:dyDescent="0.15">
      <c r="A232" s="202"/>
      <c r="B232" s="203"/>
      <c r="C232" s="197">
        <v>151</v>
      </c>
      <c r="D232" s="126"/>
      <c r="E232" s="126"/>
      <c r="F232" s="126"/>
      <c r="G232" s="128"/>
      <c r="H232" s="128"/>
      <c r="I232" s="123"/>
      <c r="J232" s="123"/>
      <c r="K232" s="123"/>
      <c r="L232" s="123"/>
      <c r="M232" s="131"/>
      <c r="N232" s="199">
        <f t="shared" si="86"/>
        <v>0</v>
      </c>
      <c r="O232" s="200">
        <f t="shared" si="87"/>
        <v>0</v>
      </c>
      <c r="P232" s="141"/>
      <c r="Q232" s="188"/>
      <c r="R232" s="188"/>
      <c r="S232" s="188"/>
      <c r="T232" s="188"/>
      <c r="U232" s="188"/>
      <c r="V232" s="188"/>
      <c r="W232" s="188"/>
      <c r="X232" s="188"/>
      <c r="Y232" s="188"/>
      <c r="Z232" s="188"/>
      <c r="AA232" s="188"/>
      <c r="AB232" s="188"/>
      <c r="AC232" s="188"/>
      <c r="AD232" s="188"/>
      <c r="AE232" s="142"/>
      <c r="AF232" s="131"/>
      <c r="AG232" s="123"/>
      <c r="AH232" s="123"/>
      <c r="AI232" s="128"/>
      <c r="AJ232" s="128"/>
      <c r="AK232" s="128"/>
      <c r="AL232" s="143"/>
      <c r="AM232" s="143"/>
      <c r="AN232" s="131"/>
      <c r="AO232" s="818"/>
      <c r="AP232" s="819"/>
      <c r="AQ232" s="164"/>
      <c r="AR232" s="89"/>
      <c r="AS232" s="78"/>
      <c r="AT232" s="309" t="str">
        <f t="shared" si="75"/>
        <v/>
      </c>
      <c r="AU232" s="313" t="str">
        <f t="shared" si="76"/>
        <v/>
      </c>
      <c r="AV232" s="317" t="str">
        <f t="shared" si="77"/>
        <v/>
      </c>
      <c r="AW232" s="321" t="str">
        <f t="shared" si="78"/>
        <v/>
      </c>
      <c r="AX232" s="321" t="str">
        <f t="shared" si="79"/>
        <v/>
      </c>
      <c r="AY232" s="325" t="str">
        <f t="shared" si="91"/>
        <v/>
      </c>
      <c r="AZ232" s="327" t="str">
        <f t="shared" si="80"/>
        <v/>
      </c>
      <c r="BA232" s="329" t="str">
        <f t="shared" si="81"/>
        <v/>
      </c>
      <c r="BB232" s="329" t="str">
        <f t="shared" si="82"/>
        <v/>
      </c>
      <c r="BC232" s="329" t="str">
        <f t="shared" si="92"/>
        <v/>
      </c>
      <c r="BD232" s="329" t="str">
        <f t="shared" si="88"/>
        <v/>
      </c>
      <c r="BE232" s="332"/>
      <c r="BF232" s="333"/>
      <c r="BG232" s="327" t="str">
        <f t="shared" si="83"/>
        <v/>
      </c>
      <c r="BH232" s="327" t="str">
        <f t="shared" si="84"/>
        <v/>
      </c>
      <c r="BI232" s="327" t="str">
        <f t="shared" si="85"/>
        <v/>
      </c>
      <c r="BJ232" s="333"/>
      <c r="BK232" s="333"/>
      <c r="BL232" s="333"/>
      <c r="BM232" s="333"/>
      <c r="BN232" s="327" t="str">
        <f t="shared" si="93"/>
        <v/>
      </c>
      <c r="BO232" s="327" t="str">
        <f t="shared" si="89"/>
        <v/>
      </c>
      <c r="BP232" s="327" t="str">
        <f t="shared" si="94"/>
        <v/>
      </c>
      <c r="BQ232" s="327" t="str">
        <f t="shared" si="95"/>
        <v/>
      </c>
      <c r="BR232" s="327" t="str">
        <f>IF(F232="","",IF(AND(AI232="－",OR(分岐管理シート!AK232&lt;1,分岐管理シート!AK232&gt;12)),"error",IF(AND(AI232="○",分岐管理シート!AK232&lt;1),"error","")))</f>
        <v/>
      </c>
      <c r="BS232" s="327" t="str">
        <f>IF(F232="","",IF(VLOOKUP(AJ232,―!$AD$2:$AE$14,2,FALSE)&lt;=VLOOKUP(AK232,―!$AD$2:$AE$14,2,FALSE),"","error"))</f>
        <v/>
      </c>
      <c r="BT232" s="333"/>
      <c r="BU232" s="333"/>
      <c r="BV232" s="333"/>
      <c r="BW232" s="327" t="str">
        <f t="shared" si="96"/>
        <v/>
      </c>
      <c r="BX232" s="327" t="str">
        <f t="shared" si="90"/>
        <v/>
      </c>
      <c r="BY232" s="327" t="str">
        <f t="shared" si="97"/>
        <v/>
      </c>
      <c r="BZ232" s="333"/>
      <c r="CA232" s="348" t="str">
        <f>分岐管理シート!BB232</f>
        <v/>
      </c>
      <c r="CB232" s="350" t="str">
        <f t="shared" si="98"/>
        <v/>
      </c>
    </row>
    <row r="233" spans="1:80" x14ac:dyDescent="0.15">
      <c r="A233" s="202"/>
      <c r="B233" s="203"/>
      <c r="C233" s="197">
        <v>152</v>
      </c>
      <c r="D233" s="126"/>
      <c r="E233" s="126"/>
      <c r="F233" s="126"/>
      <c r="G233" s="128"/>
      <c r="H233" s="128"/>
      <c r="I233" s="123"/>
      <c r="J233" s="123"/>
      <c r="K233" s="123"/>
      <c r="L233" s="123"/>
      <c r="M233" s="131"/>
      <c r="N233" s="199">
        <f t="shared" si="86"/>
        <v>0</v>
      </c>
      <c r="O233" s="200">
        <f t="shared" si="87"/>
        <v>0</v>
      </c>
      <c r="P233" s="141"/>
      <c r="Q233" s="188"/>
      <c r="R233" s="188"/>
      <c r="S233" s="188"/>
      <c r="T233" s="188"/>
      <c r="U233" s="188"/>
      <c r="V233" s="188"/>
      <c r="W233" s="188"/>
      <c r="X233" s="188"/>
      <c r="Y233" s="188"/>
      <c r="Z233" s="188"/>
      <c r="AA233" s="188"/>
      <c r="AB233" s="188"/>
      <c r="AC233" s="188"/>
      <c r="AD233" s="188"/>
      <c r="AE233" s="142"/>
      <c r="AF233" s="131"/>
      <c r="AG233" s="123"/>
      <c r="AH233" s="123"/>
      <c r="AI233" s="128"/>
      <c r="AJ233" s="128"/>
      <c r="AK233" s="128"/>
      <c r="AL233" s="143"/>
      <c r="AM233" s="143"/>
      <c r="AN233" s="131"/>
      <c r="AO233" s="818"/>
      <c r="AP233" s="819"/>
      <c r="AQ233" s="164"/>
      <c r="AR233" s="89"/>
      <c r="AS233" s="78"/>
      <c r="AT233" s="309" t="str">
        <f t="shared" si="75"/>
        <v/>
      </c>
      <c r="AU233" s="313" t="str">
        <f t="shared" si="76"/>
        <v/>
      </c>
      <c r="AV233" s="317" t="str">
        <f t="shared" si="77"/>
        <v/>
      </c>
      <c r="AW233" s="321" t="str">
        <f t="shared" si="78"/>
        <v/>
      </c>
      <c r="AX233" s="321" t="str">
        <f t="shared" si="79"/>
        <v/>
      </c>
      <c r="AY233" s="325" t="str">
        <f t="shared" si="91"/>
        <v/>
      </c>
      <c r="AZ233" s="327" t="str">
        <f t="shared" si="80"/>
        <v/>
      </c>
      <c r="BA233" s="329" t="str">
        <f t="shared" si="81"/>
        <v/>
      </c>
      <c r="BB233" s="329" t="str">
        <f t="shared" si="82"/>
        <v/>
      </c>
      <c r="BC233" s="329" t="str">
        <f t="shared" si="92"/>
        <v/>
      </c>
      <c r="BD233" s="329" t="str">
        <f t="shared" si="88"/>
        <v/>
      </c>
      <c r="BE233" s="332"/>
      <c r="BF233" s="333"/>
      <c r="BG233" s="327" t="str">
        <f t="shared" si="83"/>
        <v/>
      </c>
      <c r="BH233" s="327" t="str">
        <f t="shared" si="84"/>
        <v/>
      </c>
      <c r="BI233" s="327" t="str">
        <f t="shared" si="85"/>
        <v/>
      </c>
      <c r="BJ233" s="333"/>
      <c r="BK233" s="333"/>
      <c r="BL233" s="333"/>
      <c r="BM233" s="333"/>
      <c r="BN233" s="327" t="str">
        <f t="shared" si="93"/>
        <v/>
      </c>
      <c r="BO233" s="327" t="str">
        <f t="shared" si="89"/>
        <v/>
      </c>
      <c r="BP233" s="327" t="str">
        <f t="shared" si="94"/>
        <v/>
      </c>
      <c r="BQ233" s="327" t="str">
        <f t="shared" si="95"/>
        <v/>
      </c>
      <c r="BR233" s="327" t="str">
        <f>IF(F233="","",IF(AND(AI233="－",OR(分岐管理シート!AK233&lt;1,分岐管理シート!AK233&gt;12)),"error",IF(AND(AI233="○",分岐管理シート!AK233&lt;1),"error","")))</f>
        <v/>
      </c>
      <c r="BS233" s="327" t="str">
        <f>IF(F233="","",IF(VLOOKUP(AJ233,―!$AD$2:$AE$14,2,FALSE)&lt;=VLOOKUP(AK233,―!$AD$2:$AE$14,2,FALSE),"","error"))</f>
        <v/>
      </c>
      <c r="BT233" s="333"/>
      <c r="BU233" s="333"/>
      <c r="BV233" s="333"/>
      <c r="BW233" s="327" t="str">
        <f t="shared" si="96"/>
        <v/>
      </c>
      <c r="BX233" s="327" t="str">
        <f t="shared" si="90"/>
        <v/>
      </c>
      <c r="BY233" s="327" t="str">
        <f t="shared" si="97"/>
        <v/>
      </c>
      <c r="BZ233" s="333"/>
      <c r="CA233" s="348" t="str">
        <f>分岐管理シート!BB233</f>
        <v/>
      </c>
      <c r="CB233" s="350" t="str">
        <f t="shared" si="98"/>
        <v/>
      </c>
    </row>
    <row r="234" spans="1:80" x14ac:dyDescent="0.15">
      <c r="A234" s="202"/>
      <c r="B234" s="203"/>
      <c r="C234" s="196">
        <v>153</v>
      </c>
      <c r="D234" s="126"/>
      <c r="E234" s="126"/>
      <c r="F234" s="126"/>
      <c r="G234" s="128"/>
      <c r="H234" s="128"/>
      <c r="I234" s="123"/>
      <c r="J234" s="123"/>
      <c r="K234" s="123"/>
      <c r="L234" s="123"/>
      <c r="M234" s="131"/>
      <c r="N234" s="199">
        <f t="shared" si="86"/>
        <v>0</v>
      </c>
      <c r="O234" s="200">
        <f t="shared" si="87"/>
        <v>0</v>
      </c>
      <c r="P234" s="141"/>
      <c r="Q234" s="188"/>
      <c r="R234" s="188"/>
      <c r="S234" s="188"/>
      <c r="T234" s="188"/>
      <c r="U234" s="188"/>
      <c r="V234" s="188"/>
      <c r="W234" s="188"/>
      <c r="X234" s="188"/>
      <c r="Y234" s="188"/>
      <c r="Z234" s="188"/>
      <c r="AA234" s="188"/>
      <c r="AB234" s="188"/>
      <c r="AC234" s="188"/>
      <c r="AD234" s="188"/>
      <c r="AE234" s="142"/>
      <c r="AF234" s="131"/>
      <c r="AG234" s="123"/>
      <c r="AH234" s="123"/>
      <c r="AI234" s="128"/>
      <c r="AJ234" s="128"/>
      <c r="AK234" s="128"/>
      <c r="AL234" s="143"/>
      <c r="AM234" s="143"/>
      <c r="AN234" s="131"/>
      <c r="AO234" s="818"/>
      <c r="AP234" s="819"/>
      <c r="AQ234" s="164"/>
      <c r="AR234" s="89"/>
      <c r="AS234" s="78"/>
      <c r="AT234" s="309" t="str">
        <f t="shared" si="75"/>
        <v/>
      </c>
      <c r="AU234" s="313" t="str">
        <f t="shared" si="76"/>
        <v/>
      </c>
      <c r="AV234" s="317" t="str">
        <f t="shared" si="77"/>
        <v/>
      </c>
      <c r="AW234" s="321" t="str">
        <f t="shared" si="78"/>
        <v/>
      </c>
      <c r="AX234" s="321" t="str">
        <f t="shared" si="79"/>
        <v/>
      </c>
      <c r="AY234" s="325" t="str">
        <f t="shared" si="91"/>
        <v/>
      </c>
      <c r="AZ234" s="327" t="str">
        <f t="shared" si="80"/>
        <v/>
      </c>
      <c r="BA234" s="329" t="str">
        <f t="shared" si="81"/>
        <v/>
      </c>
      <c r="BB234" s="329" t="str">
        <f t="shared" si="82"/>
        <v/>
      </c>
      <c r="BC234" s="329" t="str">
        <f t="shared" si="92"/>
        <v/>
      </c>
      <c r="BD234" s="329" t="str">
        <f t="shared" si="88"/>
        <v/>
      </c>
      <c r="BE234" s="332"/>
      <c r="BF234" s="333"/>
      <c r="BG234" s="327" t="str">
        <f t="shared" si="83"/>
        <v/>
      </c>
      <c r="BH234" s="327" t="str">
        <f t="shared" si="84"/>
        <v/>
      </c>
      <c r="BI234" s="327" t="str">
        <f t="shared" si="85"/>
        <v/>
      </c>
      <c r="BJ234" s="333"/>
      <c r="BK234" s="333"/>
      <c r="BL234" s="333"/>
      <c r="BM234" s="333"/>
      <c r="BN234" s="327" t="str">
        <f t="shared" si="93"/>
        <v/>
      </c>
      <c r="BO234" s="327" t="str">
        <f t="shared" si="89"/>
        <v/>
      </c>
      <c r="BP234" s="327" t="str">
        <f t="shared" si="94"/>
        <v/>
      </c>
      <c r="BQ234" s="327" t="str">
        <f t="shared" si="95"/>
        <v/>
      </c>
      <c r="BR234" s="327" t="str">
        <f>IF(F234="","",IF(AND(AI234="－",OR(分岐管理シート!AK234&lt;1,分岐管理シート!AK234&gt;12)),"error",IF(AND(AI234="○",分岐管理シート!AK234&lt;1),"error","")))</f>
        <v/>
      </c>
      <c r="BS234" s="327" t="str">
        <f>IF(F234="","",IF(VLOOKUP(AJ234,―!$AD$2:$AE$14,2,FALSE)&lt;=VLOOKUP(AK234,―!$AD$2:$AE$14,2,FALSE),"","error"))</f>
        <v/>
      </c>
      <c r="BT234" s="333"/>
      <c r="BU234" s="333"/>
      <c r="BV234" s="333"/>
      <c r="BW234" s="327" t="str">
        <f t="shared" si="96"/>
        <v/>
      </c>
      <c r="BX234" s="327" t="str">
        <f t="shared" si="90"/>
        <v/>
      </c>
      <c r="BY234" s="327" t="str">
        <f t="shared" si="97"/>
        <v/>
      </c>
      <c r="BZ234" s="333"/>
      <c r="CA234" s="348" t="str">
        <f>分岐管理シート!BB234</f>
        <v/>
      </c>
      <c r="CB234" s="350" t="str">
        <f t="shared" si="98"/>
        <v/>
      </c>
    </row>
    <row r="235" spans="1:80" x14ac:dyDescent="0.15">
      <c r="A235" s="202"/>
      <c r="B235" s="203"/>
      <c r="C235" s="197">
        <v>154</v>
      </c>
      <c r="D235" s="126"/>
      <c r="E235" s="126"/>
      <c r="F235" s="126"/>
      <c r="G235" s="128"/>
      <c r="H235" s="128"/>
      <c r="I235" s="123"/>
      <c r="J235" s="123"/>
      <c r="K235" s="123"/>
      <c r="L235" s="123"/>
      <c r="M235" s="131"/>
      <c r="N235" s="199">
        <f t="shared" si="86"/>
        <v>0</v>
      </c>
      <c r="O235" s="200">
        <f t="shared" si="87"/>
        <v>0</v>
      </c>
      <c r="P235" s="141"/>
      <c r="Q235" s="188"/>
      <c r="R235" s="188"/>
      <c r="S235" s="188"/>
      <c r="T235" s="188"/>
      <c r="U235" s="188"/>
      <c r="V235" s="188"/>
      <c r="W235" s="188"/>
      <c r="X235" s="188"/>
      <c r="Y235" s="188"/>
      <c r="Z235" s="188"/>
      <c r="AA235" s="188"/>
      <c r="AB235" s="188"/>
      <c r="AC235" s="188"/>
      <c r="AD235" s="188"/>
      <c r="AE235" s="142"/>
      <c r="AF235" s="131"/>
      <c r="AG235" s="123"/>
      <c r="AH235" s="123"/>
      <c r="AI235" s="128"/>
      <c r="AJ235" s="128"/>
      <c r="AK235" s="128"/>
      <c r="AL235" s="143"/>
      <c r="AM235" s="143"/>
      <c r="AN235" s="131"/>
      <c r="AO235" s="818"/>
      <c r="AP235" s="819"/>
      <c r="AQ235" s="164"/>
      <c r="AR235" s="89"/>
      <c r="AS235" s="78"/>
      <c r="AT235" s="309" t="str">
        <f t="shared" si="75"/>
        <v/>
      </c>
      <c r="AU235" s="313" t="str">
        <f t="shared" si="76"/>
        <v/>
      </c>
      <c r="AV235" s="317" t="str">
        <f t="shared" si="77"/>
        <v/>
      </c>
      <c r="AW235" s="321" t="str">
        <f t="shared" si="78"/>
        <v/>
      </c>
      <c r="AX235" s="321" t="str">
        <f t="shared" si="79"/>
        <v/>
      </c>
      <c r="AY235" s="325" t="str">
        <f t="shared" si="91"/>
        <v/>
      </c>
      <c r="AZ235" s="327" t="str">
        <f t="shared" si="80"/>
        <v/>
      </c>
      <c r="BA235" s="329" t="str">
        <f t="shared" si="81"/>
        <v/>
      </c>
      <c r="BB235" s="329" t="str">
        <f t="shared" si="82"/>
        <v/>
      </c>
      <c r="BC235" s="329" t="str">
        <f t="shared" si="92"/>
        <v/>
      </c>
      <c r="BD235" s="329" t="str">
        <f t="shared" si="88"/>
        <v/>
      </c>
      <c r="BE235" s="332"/>
      <c r="BF235" s="333"/>
      <c r="BG235" s="327" t="str">
        <f t="shared" si="83"/>
        <v/>
      </c>
      <c r="BH235" s="327" t="str">
        <f t="shared" si="84"/>
        <v/>
      </c>
      <c r="BI235" s="327" t="str">
        <f t="shared" si="85"/>
        <v/>
      </c>
      <c r="BJ235" s="333"/>
      <c r="BK235" s="333"/>
      <c r="BL235" s="333"/>
      <c r="BM235" s="333"/>
      <c r="BN235" s="327" t="str">
        <f t="shared" si="93"/>
        <v/>
      </c>
      <c r="BO235" s="327" t="str">
        <f t="shared" si="89"/>
        <v/>
      </c>
      <c r="BP235" s="327" t="str">
        <f t="shared" si="94"/>
        <v/>
      </c>
      <c r="BQ235" s="327" t="str">
        <f t="shared" si="95"/>
        <v/>
      </c>
      <c r="BR235" s="327" t="str">
        <f>IF(F235="","",IF(AND(AI235="－",OR(分岐管理シート!AK235&lt;1,分岐管理シート!AK235&gt;12)),"error",IF(AND(AI235="○",分岐管理シート!AK235&lt;1),"error","")))</f>
        <v/>
      </c>
      <c r="BS235" s="327" t="str">
        <f>IF(F235="","",IF(VLOOKUP(AJ235,―!$AD$2:$AE$14,2,FALSE)&lt;=VLOOKUP(AK235,―!$AD$2:$AE$14,2,FALSE),"","error"))</f>
        <v/>
      </c>
      <c r="BT235" s="333"/>
      <c r="BU235" s="333"/>
      <c r="BV235" s="333"/>
      <c r="BW235" s="327" t="str">
        <f t="shared" si="96"/>
        <v/>
      </c>
      <c r="BX235" s="327" t="str">
        <f t="shared" si="90"/>
        <v/>
      </c>
      <c r="BY235" s="327" t="str">
        <f t="shared" si="97"/>
        <v/>
      </c>
      <c r="BZ235" s="333"/>
      <c r="CA235" s="348" t="str">
        <f>分岐管理シート!BB235</f>
        <v/>
      </c>
      <c r="CB235" s="350" t="str">
        <f t="shared" si="98"/>
        <v/>
      </c>
    </row>
    <row r="236" spans="1:80" x14ac:dyDescent="0.15">
      <c r="A236" s="202"/>
      <c r="B236" s="203"/>
      <c r="C236" s="197">
        <v>155</v>
      </c>
      <c r="D236" s="126"/>
      <c r="E236" s="126"/>
      <c r="F236" s="126"/>
      <c r="G236" s="128"/>
      <c r="H236" s="128"/>
      <c r="I236" s="123"/>
      <c r="J236" s="123"/>
      <c r="K236" s="123"/>
      <c r="L236" s="123"/>
      <c r="M236" s="131"/>
      <c r="N236" s="199">
        <f t="shared" si="86"/>
        <v>0</v>
      </c>
      <c r="O236" s="200">
        <f t="shared" si="87"/>
        <v>0</v>
      </c>
      <c r="P236" s="141"/>
      <c r="Q236" s="188"/>
      <c r="R236" s="188"/>
      <c r="S236" s="188"/>
      <c r="T236" s="188"/>
      <c r="U236" s="188"/>
      <c r="V236" s="188"/>
      <c r="W236" s="188"/>
      <c r="X236" s="188"/>
      <c r="Y236" s="188"/>
      <c r="Z236" s="188"/>
      <c r="AA236" s="188"/>
      <c r="AB236" s="188"/>
      <c r="AC236" s="188"/>
      <c r="AD236" s="188"/>
      <c r="AE236" s="142"/>
      <c r="AF236" s="131"/>
      <c r="AG236" s="123"/>
      <c r="AH236" s="123"/>
      <c r="AI236" s="128"/>
      <c r="AJ236" s="128"/>
      <c r="AK236" s="128"/>
      <c r="AL236" s="143"/>
      <c r="AM236" s="143"/>
      <c r="AN236" s="131"/>
      <c r="AO236" s="818"/>
      <c r="AP236" s="819"/>
      <c r="AQ236" s="164"/>
      <c r="AR236" s="89"/>
      <c r="AS236" s="78"/>
      <c r="AT236" s="309" t="str">
        <f t="shared" si="75"/>
        <v/>
      </c>
      <c r="AU236" s="313" t="str">
        <f t="shared" si="76"/>
        <v/>
      </c>
      <c r="AV236" s="317" t="str">
        <f t="shared" si="77"/>
        <v/>
      </c>
      <c r="AW236" s="321" t="str">
        <f t="shared" si="78"/>
        <v/>
      </c>
      <c r="AX236" s="321" t="str">
        <f t="shared" si="79"/>
        <v/>
      </c>
      <c r="AY236" s="325" t="str">
        <f t="shared" si="91"/>
        <v/>
      </c>
      <c r="AZ236" s="327" t="str">
        <f t="shared" si="80"/>
        <v/>
      </c>
      <c r="BA236" s="329" t="str">
        <f t="shared" si="81"/>
        <v/>
      </c>
      <c r="BB236" s="329" t="str">
        <f t="shared" si="82"/>
        <v/>
      </c>
      <c r="BC236" s="329" t="str">
        <f t="shared" si="92"/>
        <v/>
      </c>
      <c r="BD236" s="329" t="str">
        <f t="shared" si="88"/>
        <v/>
      </c>
      <c r="BE236" s="332"/>
      <c r="BF236" s="333"/>
      <c r="BG236" s="327" t="str">
        <f t="shared" si="83"/>
        <v/>
      </c>
      <c r="BH236" s="327" t="str">
        <f t="shared" si="84"/>
        <v/>
      </c>
      <c r="BI236" s="327" t="str">
        <f t="shared" si="85"/>
        <v/>
      </c>
      <c r="BJ236" s="333"/>
      <c r="BK236" s="333"/>
      <c r="BL236" s="333"/>
      <c r="BM236" s="333"/>
      <c r="BN236" s="327" t="str">
        <f t="shared" si="93"/>
        <v/>
      </c>
      <c r="BO236" s="327" t="str">
        <f t="shared" si="89"/>
        <v/>
      </c>
      <c r="BP236" s="327" t="str">
        <f t="shared" si="94"/>
        <v/>
      </c>
      <c r="BQ236" s="327" t="str">
        <f t="shared" si="95"/>
        <v/>
      </c>
      <c r="BR236" s="327" t="str">
        <f>IF(F236="","",IF(AND(AI236="－",OR(分岐管理シート!AK236&lt;1,分岐管理シート!AK236&gt;12)),"error",IF(AND(AI236="○",分岐管理シート!AK236&lt;1),"error","")))</f>
        <v/>
      </c>
      <c r="BS236" s="327" t="str">
        <f>IF(F236="","",IF(VLOOKUP(AJ236,―!$AD$2:$AE$14,2,FALSE)&lt;=VLOOKUP(AK236,―!$AD$2:$AE$14,2,FALSE),"","error"))</f>
        <v/>
      </c>
      <c r="BT236" s="333"/>
      <c r="BU236" s="333"/>
      <c r="BV236" s="333"/>
      <c r="BW236" s="327" t="str">
        <f t="shared" si="96"/>
        <v/>
      </c>
      <c r="BX236" s="327" t="str">
        <f t="shared" si="90"/>
        <v/>
      </c>
      <c r="BY236" s="327" t="str">
        <f t="shared" si="97"/>
        <v/>
      </c>
      <c r="BZ236" s="333"/>
      <c r="CA236" s="348" t="str">
        <f>分岐管理シート!BB236</f>
        <v/>
      </c>
      <c r="CB236" s="350" t="str">
        <f t="shared" si="98"/>
        <v/>
      </c>
    </row>
    <row r="237" spans="1:80" x14ac:dyDescent="0.15">
      <c r="A237" s="202"/>
      <c r="B237" s="203"/>
      <c r="C237" s="196">
        <v>156</v>
      </c>
      <c r="D237" s="126"/>
      <c r="E237" s="126"/>
      <c r="F237" s="126"/>
      <c r="G237" s="128"/>
      <c r="H237" s="128"/>
      <c r="I237" s="123"/>
      <c r="J237" s="123"/>
      <c r="K237" s="123"/>
      <c r="L237" s="123"/>
      <c r="M237" s="131"/>
      <c r="N237" s="199">
        <f t="shared" si="86"/>
        <v>0</v>
      </c>
      <c r="O237" s="200">
        <f t="shared" si="87"/>
        <v>0</v>
      </c>
      <c r="P237" s="141"/>
      <c r="Q237" s="188"/>
      <c r="R237" s="188"/>
      <c r="S237" s="188"/>
      <c r="T237" s="188"/>
      <c r="U237" s="188"/>
      <c r="V237" s="188"/>
      <c r="W237" s="188"/>
      <c r="X237" s="188"/>
      <c r="Y237" s="188"/>
      <c r="Z237" s="188"/>
      <c r="AA237" s="188"/>
      <c r="AB237" s="188"/>
      <c r="AC237" s="188"/>
      <c r="AD237" s="188"/>
      <c r="AE237" s="142"/>
      <c r="AF237" s="131"/>
      <c r="AG237" s="123"/>
      <c r="AH237" s="123"/>
      <c r="AI237" s="128"/>
      <c r="AJ237" s="128"/>
      <c r="AK237" s="128"/>
      <c r="AL237" s="143"/>
      <c r="AM237" s="143"/>
      <c r="AN237" s="131"/>
      <c r="AO237" s="818"/>
      <c r="AP237" s="819"/>
      <c r="AQ237" s="164"/>
      <c r="AR237" s="89"/>
      <c r="AS237" s="78"/>
      <c r="AT237" s="309" t="str">
        <f t="shared" si="75"/>
        <v/>
      </c>
      <c r="AU237" s="313" t="str">
        <f t="shared" si="76"/>
        <v/>
      </c>
      <c r="AV237" s="317" t="str">
        <f t="shared" si="77"/>
        <v/>
      </c>
      <c r="AW237" s="321" t="str">
        <f t="shared" si="78"/>
        <v/>
      </c>
      <c r="AX237" s="321" t="str">
        <f t="shared" si="79"/>
        <v/>
      </c>
      <c r="AY237" s="325" t="str">
        <f t="shared" si="91"/>
        <v/>
      </c>
      <c r="AZ237" s="327" t="str">
        <f t="shared" si="80"/>
        <v/>
      </c>
      <c r="BA237" s="329" t="str">
        <f t="shared" si="81"/>
        <v/>
      </c>
      <c r="BB237" s="329" t="str">
        <f t="shared" si="82"/>
        <v/>
      </c>
      <c r="BC237" s="329" t="str">
        <f t="shared" si="92"/>
        <v/>
      </c>
      <c r="BD237" s="329" t="str">
        <f t="shared" si="88"/>
        <v/>
      </c>
      <c r="BE237" s="332"/>
      <c r="BF237" s="333"/>
      <c r="BG237" s="327" t="str">
        <f t="shared" si="83"/>
        <v/>
      </c>
      <c r="BH237" s="327" t="str">
        <f t="shared" si="84"/>
        <v/>
      </c>
      <c r="BI237" s="327" t="str">
        <f t="shared" si="85"/>
        <v/>
      </c>
      <c r="BJ237" s="333"/>
      <c r="BK237" s="333"/>
      <c r="BL237" s="333"/>
      <c r="BM237" s="333"/>
      <c r="BN237" s="327" t="str">
        <f t="shared" si="93"/>
        <v/>
      </c>
      <c r="BO237" s="327" t="str">
        <f t="shared" si="89"/>
        <v/>
      </c>
      <c r="BP237" s="327" t="str">
        <f t="shared" si="94"/>
        <v/>
      </c>
      <c r="BQ237" s="327" t="str">
        <f t="shared" si="95"/>
        <v/>
      </c>
      <c r="BR237" s="327" t="str">
        <f>IF(F237="","",IF(AND(AI237="－",OR(分岐管理シート!AK237&lt;1,分岐管理シート!AK237&gt;12)),"error",IF(AND(AI237="○",分岐管理シート!AK237&lt;1),"error","")))</f>
        <v/>
      </c>
      <c r="BS237" s="327" t="str">
        <f>IF(F237="","",IF(VLOOKUP(AJ237,―!$AD$2:$AE$14,2,FALSE)&lt;=VLOOKUP(AK237,―!$AD$2:$AE$14,2,FALSE),"","error"))</f>
        <v/>
      </c>
      <c r="BT237" s="333"/>
      <c r="BU237" s="333"/>
      <c r="BV237" s="333"/>
      <c r="BW237" s="327" t="str">
        <f t="shared" si="96"/>
        <v/>
      </c>
      <c r="BX237" s="327" t="str">
        <f t="shared" si="90"/>
        <v/>
      </c>
      <c r="BY237" s="327" t="str">
        <f t="shared" si="97"/>
        <v/>
      </c>
      <c r="BZ237" s="333"/>
      <c r="CA237" s="348" t="str">
        <f>分岐管理シート!BB237</f>
        <v/>
      </c>
      <c r="CB237" s="350" t="str">
        <f t="shared" si="98"/>
        <v/>
      </c>
    </row>
    <row r="238" spans="1:80" x14ac:dyDescent="0.15">
      <c r="A238" s="202"/>
      <c r="B238" s="203"/>
      <c r="C238" s="197">
        <v>157</v>
      </c>
      <c r="D238" s="126"/>
      <c r="E238" s="126"/>
      <c r="F238" s="126"/>
      <c r="G238" s="128"/>
      <c r="H238" s="128"/>
      <c r="I238" s="123"/>
      <c r="J238" s="123"/>
      <c r="K238" s="123"/>
      <c r="L238" s="123"/>
      <c r="M238" s="131"/>
      <c r="N238" s="199">
        <f t="shared" si="86"/>
        <v>0</v>
      </c>
      <c r="O238" s="200">
        <f t="shared" si="87"/>
        <v>0</v>
      </c>
      <c r="P238" s="141"/>
      <c r="Q238" s="188"/>
      <c r="R238" s="188"/>
      <c r="S238" s="188"/>
      <c r="T238" s="188"/>
      <c r="U238" s="188"/>
      <c r="V238" s="188"/>
      <c r="W238" s="188"/>
      <c r="X238" s="188"/>
      <c r="Y238" s="188"/>
      <c r="Z238" s="188"/>
      <c r="AA238" s="188"/>
      <c r="AB238" s="188"/>
      <c r="AC238" s="188"/>
      <c r="AD238" s="188"/>
      <c r="AE238" s="142"/>
      <c r="AF238" s="131"/>
      <c r="AG238" s="123"/>
      <c r="AH238" s="123"/>
      <c r="AI238" s="128"/>
      <c r="AJ238" s="128"/>
      <c r="AK238" s="128"/>
      <c r="AL238" s="143"/>
      <c r="AM238" s="143"/>
      <c r="AN238" s="131"/>
      <c r="AO238" s="818"/>
      <c r="AP238" s="819"/>
      <c r="AQ238" s="164"/>
      <c r="AR238" s="89"/>
      <c r="AS238" s="78"/>
      <c r="AT238" s="309" t="str">
        <f t="shared" si="75"/>
        <v/>
      </c>
      <c r="AU238" s="313" t="str">
        <f t="shared" si="76"/>
        <v/>
      </c>
      <c r="AV238" s="317" t="str">
        <f t="shared" si="77"/>
        <v/>
      </c>
      <c r="AW238" s="321" t="str">
        <f t="shared" si="78"/>
        <v/>
      </c>
      <c r="AX238" s="321" t="str">
        <f t="shared" si="79"/>
        <v/>
      </c>
      <c r="AY238" s="325" t="str">
        <f t="shared" si="91"/>
        <v/>
      </c>
      <c r="AZ238" s="327" t="str">
        <f t="shared" si="80"/>
        <v/>
      </c>
      <c r="BA238" s="329" t="str">
        <f t="shared" si="81"/>
        <v/>
      </c>
      <c r="BB238" s="329" t="str">
        <f t="shared" si="82"/>
        <v/>
      </c>
      <c r="BC238" s="329" t="str">
        <f t="shared" si="92"/>
        <v/>
      </c>
      <c r="BD238" s="329" t="str">
        <f t="shared" si="88"/>
        <v/>
      </c>
      <c r="BE238" s="332"/>
      <c r="BF238" s="333"/>
      <c r="BG238" s="327" t="str">
        <f t="shared" si="83"/>
        <v/>
      </c>
      <c r="BH238" s="327" t="str">
        <f t="shared" si="84"/>
        <v/>
      </c>
      <c r="BI238" s="327" t="str">
        <f t="shared" si="85"/>
        <v/>
      </c>
      <c r="BJ238" s="333"/>
      <c r="BK238" s="333"/>
      <c r="BL238" s="333"/>
      <c r="BM238" s="333"/>
      <c r="BN238" s="327" t="str">
        <f t="shared" si="93"/>
        <v/>
      </c>
      <c r="BO238" s="327" t="str">
        <f t="shared" si="89"/>
        <v/>
      </c>
      <c r="BP238" s="327" t="str">
        <f t="shared" si="94"/>
        <v/>
      </c>
      <c r="BQ238" s="327" t="str">
        <f t="shared" si="95"/>
        <v/>
      </c>
      <c r="BR238" s="327" t="str">
        <f>IF(F238="","",IF(AND(AI238="－",OR(分岐管理シート!AK238&lt;1,分岐管理シート!AK238&gt;12)),"error",IF(AND(AI238="○",分岐管理シート!AK238&lt;1),"error","")))</f>
        <v/>
      </c>
      <c r="BS238" s="327" t="str">
        <f>IF(F238="","",IF(VLOOKUP(AJ238,―!$AD$2:$AE$14,2,FALSE)&lt;=VLOOKUP(AK238,―!$AD$2:$AE$14,2,FALSE),"","error"))</f>
        <v/>
      </c>
      <c r="BT238" s="333"/>
      <c r="BU238" s="333"/>
      <c r="BV238" s="333"/>
      <c r="BW238" s="327" t="str">
        <f t="shared" si="96"/>
        <v/>
      </c>
      <c r="BX238" s="327" t="str">
        <f t="shared" si="90"/>
        <v/>
      </c>
      <c r="BY238" s="327" t="str">
        <f t="shared" si="97"/>
        <v/>
      </c>
      <c r="BZ238" s="333"/>
      <c r="CA238" s="348" t="str">
        <f>分岐管理シート!BB238</f>
        <v/>
      </c>
      <c r="CB238" s="350" t="str">
        <f t="shared" si="98"/>
        <v/>
      </c>
    </row>
    <row r="239" spans="1:80" x14ac:dyDescent="0.15">
      <c r="A239" s="202"/>
      <c r="B239" s="203"/>
      <c r="C239" s="197">
        <v>158</v>
      </c>
      <c r="D239" s="126"/>
      <c r="E239" s="126"/>
      <c r="F239" s="126"/>
      <c r="G239" s="128"/>
      <c r="H239" s="128"/>
      <c r="I239" s="123"/>
      <c r="J239" s="123"/>
      <c r="K239" s="123"/>
      <c r="L239" s="123"/>
      <c r="M239" s="131"/>
      <c r="N239" s="199">
        <f t="shared" si="86"/>
        <v>0</v>
      </c>
      <c r="O239" s="200">
        <f t="shared" si="87"/>
        <v>0</v>
      </c>
      <c r="P239" s="141"/>
      <c r="Q239" s="188"/>
      <c r="R239" s="188"/>
      <c r="S239" s="188"/>
      <c r="T239" s="188"/>
      <c r="U239" s="188"/>
      <c r="V239" s="188"/>
      <c r="W239" s="188"/>
      <c r="X239" s="188"/>
      <c r="Y239" s="188"/>
      <c r="Z239" s="188"/>
      <c r="AA239" s="188"/>
      <c r="AB239" s="188"/>
      <c r="AC239" s="188"/>
      <c r="AD239" s="188"/>
      <c r="AE239" s="142"/>
      <c r="AF239" s="131"/>
      <c r="AG239" s="123"/>
      <c r="AH239" s="123"/>
      <c r="AI239" s="128"/>
      <c r="AJ239" s="128"/>
      <c r="AK239" s="128"/>
      <c r="AL239" s="143"/>
      <c r="AM239" s="143"/>
      <c r="AN239" s="131"/>
      <c r="AO239" s="818"/>
      <c r="AP239" s="819"/>
      <c r="AQ239" s="164"/>
      <c r="AR239" s="89"/>
      <c r="AS239" s="78"/>
      <c r="AT239" s="309" t="str">
        <f t="shared" si="75"/>
        <v/>
      </c>
      <c r="AU239" s="313" t="str">
        <f t="shared" si="76"/>
        <v/>
      </c>
      <c r="AV239" s="317" t="str">
        <f t="shared" si="77"/>
        <v/>
      </c>
      <c r="AW239" s="321" t="str">
        <f t="shared" si="78"/>
        <v/>
      </c>
      <c r="AX239" s="321" t="str">
        <f t="shared" si="79"/>
        <v/>
      </c>
      <c r="AY239" s="325" t="str">
        <f t="shared" si="91"/>
        <v/>
      </c>
      <c r="AZ239" s="327" t="str">
        <f t="shared" si="80"/>
        <v/>
      </c>
      <c r="BA239" s="329" t="str">
        <f t="shared" si="81"/>
        <v/>
      </c>
      <c r="BB239" s="329" t="str">
        <f t="shared" si="82"/>
        <v/>
      </c>
      <c r="BC239" s="329" t="str">
        <f t="shared" si="92"/>
        <v/>
      </c>
      <c r="BD239" s="329" t="str">
        <f t="shared" si="88"/>
        <v/>
      </c>
      <c r="BE239" s="332"/>
      <c r="BF239" s="333"/>
      <c r="BG239" s="327" t="str">
        <f t="shared" si="83"/>
        <v/>
      </c>
      <c r="BH239" s="327" t="str">
        <f t="shared" si="84"/>
        <v/>
      </c>
      <c r="BI239" s="327" t="str">
        <f t="shared" si="85"/>
        <v/>
      </c>
      <c r="BJ239" s="333"/>
      <c r="BK239" s="333"/>
      <c r="BL239" s="333"/>
      <c r="BM239" s="333"/>
      <c r="BN239" s="327" t="str">
        <f t="shared" si="93"/>
        <v/>
      </c>
      <c r="BO239" s="327" t="str">
        <f t="shared" si="89"/>
        <v/>
      </c>
      <c r="BP239" s="327" t="str">
        <f t="shared" si="94"/>
        <v/>
      </c>
      <c r="BQ239" s="327" t="str">
        <f t="shared" si="95"/>
        <v/>
      </c>
      <c r="BR239" s="327" t="str">
        <f>IF(F239="","",IF(AND(AI239="－",OR(分岐管理シート!AK239&lt;1,分岐管理シート!AK239&gt;12)),"error",IF(AND(AI239="○",分岐管理シート!AK239&lt;1),"error","")))</f>
        <v/>
      </c>
      <c r="BS239" s="327" t="str">
        <f>IF(F239="","",IF(VLOOKUP(AJ239,―!$AD$2:$AE$14,2,FALSE)&lt;=VLOOKUP(AK239,―!$AD$2:$AE$14,2,FALSE),"","error"))</f>
        <v/>
      </c>
      <c r="BT239" s="333"/>
      <c r="BU239" s="333"/>
      <c r="BV239" s="333"/>
      <c r="BW239" s="327" t="str">
        <f t="shared" si="96"/>
        <v/>
      </c>
      <c r="BX239" s="327" t="str">
        <f t="shared" si="90"/>
        <v/>
      </c>
      <c r="BY239" s="327" t="str">
        <f t="shared" si="97"/>
        <v/>
      </c>
      <c r="BZ239" s="333"/>
      <c r="CA239" s="348" t="str">
        <f>分岐管理シート!BB239</f>
        <v/>
      </c>
      <c r="CB239" s="350" t="str">
        <f t="shared" si="98"/>
        <v/>
      </c>
    </row>
    <row r="240" spans="1:80" x14ac:dyDescent="0.15">
      <c r="A240" s="202"/>
      <c r="B240" s="203"/>
      <c r="C240" s="196">
        <v>159</v>
      </c>
      <c r="D240" s="126"/>
      <c r="E240" s="126"/>
      <c r="F240" s="126"/>
      <c r="G240" s="128"/>
      <c r="H240" s="128"/>
      <c r="I240" s="123"/>
      <c r="J240" s="123"/>
      <c r="K240" s="123"/>
      <c r="L240" s="123"/>
      <c r="M240" s="131"/>
      <c r="N240" s="199">
        <f t="shared" si="86"/>
        <v>0</v>
      </c>
      <c r="O240" s="200">
        <f t="shared" si="87"/>
        <v>0</v>
      </c>
      <c r="P240" s="141"/>
      <c r="Q240" s="188"/>
      <c r="R240" s="188"/>
      <c r="S240" s="188"/>
      <c r="T240" s="188"/>
      <c r="U240" s="188"/>
      <c r="V240" s="188"/>
      <c r="W240" s="188"/>
      <c r="X240" s="188"/>
      <c r="Y240" s="188"/>
      <c r="Z240" s="188"/>
      <c r="AA240" s="188"/>
      <c r="AB240" s="188"/>
      <c r="AC240" s="188"/>
      <c r="AD240" s="188"/>
      <c r="AE240" s="142"/>
      <c r="AF240" s="131"/>
      <c r="AG240" s="123"/>
      <c r="AH240" s="123"/>
      <c r="AI240" s="128"/>
      <c r="AJ240" s="128"/>
      <c r="AK240" s="128"/>
      <c r="AL240" s="143"/>
      <c r="AM240" s="143"/>
      <c r="AN240" s="131"/>
      <c r="AO240" s="818"/>
      <c r="AP240" s="819"/>
      <c r="AQ240" s="164"/>
      <c r="AR240" s="89"/>
      <c r="AS240" s="78"/>
      <c r="AT240" s="309" t="str">
        <f t="shared" si="75"/>
        <v/>
      </c>
      <c r="AU240" s="313" t="str">
        <f t="shared" si="76"/>
        <v/>
      </c>
      <c r="AV240" s="317" t="str">
        <f t="shared" si="77"/>
        <v/>
      </c>
      <c r="AW240" s="321" t="str">
        <f t="shared" si="78"/>
        <v/>
      </c>
      <c r="AX240" s="321" t="str">
        <f t="shared" si="79"/>
        <v/>
      </c>
      <c r="AY240" s="325" t="str">
        <f t="shared" si="91"/>
        <v/>
      </c>
      <c r="AZ240" s="327" t="str">
        <f t="shared" si="80"/>
        <v/>
      </c>
      <c r="BA240" s="329" t="str">
        <f t="shared" si="81"/>
        <v/>
      </c>
      <c r="BB240" s="329" t="str">
        <f t="shared" si="82"/>
        <v/>
      </c>
      <c r="BC240" s="329" t="str">
        <f t="shared" si="92"/>
        <v/>
      </c>
      <c r="BD240" s="329" t="str">
        <f t="shared" si="88"/>
        <v/>
      </c>
      <c r="BE240" s="332"/>
      <c r="BF240" s="333"/>
      <c r="BG240" s="327" t="str">
        <f t="shared" si="83"/>
        <v/>
      </c>
      <c r="BH240" s="327" t="str">
        <f t="shared" si="84"/>
        <v/>
      </c>
      <c r="BI240" s="327" t="str">
        <f t="shared" si="85"/>
        <v/>
      </c>
      <c r="BJ240" s="333"/>
      <c r="BK240" s="333"/>
      <c r="BL240" s="333"/>
      <c r="BM240" s="333"/>
      <c r="BN240" s="327" t="str">
        <f t="shared" si="93"/>
        <v/>
      </c>
      <c r="BO240" s="327" t="str">
        <f t="shared" si="89"/>
        <v/>
      </c>
      <c r="BP240" s="327" t="str">
        <f t="shared" si="94"/>
        <v/>
      </c>
      <c r="BQ240" s="327" t="str">
        <f t="shared" si="95"/>
        <v/>
      </c>
      <c r="BR240" s="327" t="str">
        <f>IF(F240="","",IF(AND(AI240="－",OR(分岐管理シート!AK240&lt;1,分岐管理シート!AK240&gt;12)),"error",IF(AND(AI240="○",分岐管理シート!AK240&lt;1),"error","")))</f>
        <v/>
      </c>
      <c r="BS240" s="327" t="str">
        <f>IF(F240="","",IF(VLOOKUP(AJ240,―!$AD$2:$AE$14,2,FALSE)&lt;=VLOOKUP(AK240,―!$AD$2:$AE$14,2,FALSE),"","error"))</f>
        <v/>
      </c>
      <c r="BT240" s="333"/>
      <c r="BU240" s="333"/>
      <c r="BV240" s="333"/>
      <c r="BW240" s="327" t="str">
        <f t="shared" si="96"/>
        <v/>
      </c>
      <c r="BX240" s="327" t="str">
        <f t="shared" si="90"/>
        <v/>
      </c>
      <c r="BY240" s="327" t="str">
        <f t="shared" si="97"/>
        <v/>
      </c>
      <c r="BZ240" s="333"/>
      <c r="CA240" s="348" t="str">
        <f>分岐管理シート!BB240</f>
        <v/>
      </c>
      <c r="CB240" s="350" t="str">
        <f t="shared" si="98"/>
        <v/>
      </c>
    </row>
    <row r="241" spans="1:80" x14ac:dyDescent="0.15">
      <c r="A241" s="202"/>
      <c r="B241" s="203"/>
      <c r="C241" s="197">
        <v>160</v>
      </c>
      <c r="D241" s="126"/>
      <c r="E241" s="126"/>
      <c r="F241" s="126"/>
      <c r="G241" s="128"/>
      <c r="H241" s="128"/>
      <c r="I241" s="123"/>
      <c r="J241" s="123"/>
      <c r="K241" s="123"/>
      <c r="L241" s="123"/>
      <c r="M241" s="131"/>
      <c r="N241" s="199">
        <f t="shared" si="86"/>
        <v>0</v>
      </c>
      <c r="O241" s="200">
        <f t="shared" si="87"/>
        <v>0</v>
      </c>
      <c r="P241" s="141"/>
      <c r="Q241" s="188"/>
      <c r="R241" s="188"/>
      <c r="S241" s="188"/>
      <c r="T241" s="188"/>
      <c r="U241" s="188"/>
      <c r="V241" s="188"/>
      <c r="W241" s="188"/>
      <c r="X241" s="188"/>
      <c r="Y241" s="188"/>
      <c r="Z241" s="188"/>
      <c r="AA241" s="188"/>
      <c r="AB241" s="188"/>
      <c r="AC241" s="188"/>
      <c r="AD241" s="188"/>
      <c r="AE241" s="142"/>
      <c r="AF241" s="131"/>
      <c r="AG241" s="123"/>
      <c r="AH241" s="123"/>
      <c r="AI241" s="128"/>
      <c r="AJ241" s="128"/>
      <c r="AK241" s="128"/>
      <c r="AL241" s="143"/>
      <c r="AM241" s="143"/>
      <c r="AN241" s="131"/>
      <c r="AO241" s="818"/>
      <c r="AP241" s="819"/>
      <c r="AQ241" s="164"/>
      <c r="AR241" s="89"/>
      <c r="AS241" s="78"/>
      <c r="AT241" s="309" t="str">
        <f t="shared" si="75"/>
        <v/>
      </c>
      <c r="AU241" s="313" t="str">
        <f t="shared" si="76"/>
        <v/>
      </c>
      <c r="AV241" s="317" t="str">
        <f t="shared" si="77"/>
        <v/>
      </c>
      <c r="AW241" s="321" t="str">
        <f t="shared" si="78"/>
        <v/>
      </c>
      <c r="AX241" s="321" t="str">
        <f t="shared" si="79"/>
        <v/>
      </c>
      <c r="AY241" s="325" t="str">
        <f t="shared" si="91"/>
        <v/>
      </c>
      <c r="AZ241" s="327" t="str">
        <f t="shared" si="80"/>
        <v/>
      </c>
      <c r="BA241" s="329" t="str">
        <f t="shared" si="81"/>
        <v/>
      </c>
      <c r="BB241" s="329" t="str">
        <f t="shared" si="82"/>
        <v/>
      </c>
      <c r="BC241" s="329" t="str">
        <f t="shared" si="92"/>
        <v/>
      </c>
      <c r="BD241" s="329" t="str">
        <f t="shared" si="88"/>
        <v/>
      </c>
      <c r="BE241" s="332"/>
      <c r="BF241" s="333"/>
      <c r="BG241" s="327" t="str">
        <f t="shared" si="83"/>
        <v/>
      </c>
      <c r="BH241" s="327" t="str">
        <f t="shared" si="84"/>
        <v/>
      </c>
      <c r="BI241" s="327" t="str">
        <f t="shared" si="85"/>
        <v/>
      </c>
      <c r="BJ241" s="333"/>
      <c r="BK241" s="333"/>
      <c r="BL241" s="333"/>
      <c r="BM241" s="333"/>
      <c r="BN241" s="327" t="str">
        <f t="shared" si="93"/>
        <v/>
      </c>
      <c r="BO241" s="327" t="str">
        <f t="shared" si="89"/>
        <v/>
      </c>
      <c r="BP241" s="327" t="str">
        <f t="shared" si="94"/>
        <v/>
      </c>
      <c r="BQ241" s="327" t="str">
        <f t="shared" si="95"/>
        <v/>
      </c>
      <c r="BR241" s="327" t="str">
        <f>IF(F241="","",IF(AND(AI241="－",OR(分岐管理シート!AK241&lt;1,分岐管理シート!AK241&gt;12)),"error",IF(AND(AI241="○",分岐管理シート!AK241&lt;1),"error","")))</f>
        <v/>
      </c>
      <c r="BS241" s="327" t="str">
        <f>IF(F241="","",IF(VLOOKUP(AJ241,―!$AD$2:$AE$14,2,FALSE)&lt;=VLOOKUP(AK241,―!$AD$2:$AE$14,2,FALSE),"","error"))</f>
        <v/>
      </c>
      <c r="BT241" s="333"/>
      <c r="BU241" s="333"/>
      <c r="BV241" s="333"/>
      <c r="BW241" s="327" t="str">
        <f t="shared" si="96"/>
        <v/>
      </c>
      <c r="BX241" s="327" t="str">
        <f t="shared" si="90"/>
        <v/>
      </c>
      <c r="BY241" s="327" t="str">
        <f t="shared" si="97"/>
        <v/>
      </c>
      <c r="BZ241" s="333"/>
      <c r="CA241" s="348" t="str">
        <f>分岐管理シート!BB241</f>
        <v/>
      </c>
      <c r="CB241" s="350" t="str">
        <f t="shared" si="98"/>
        <v/>
      </c>
    </row>
    <row r="242" spans="1:80" x14ac:dyDescent="0.15">
      <c r="A242" s="202"/>
      <c r="B242" s="203"/>
      <c r="C242" s="197">
        <v>161</v>
      </c>
      <c r="D242" s="126"/>
      <c r="E242" s="126"/>
      <c r="F242" s="126"/>
      <c r="G242" s="128"/>
      <c r="H242" s="128"/>
      <c r="I242" s="123"/>
      <c r="J242" s="123"/>
      <c r="K242" s="123"/>
      <c r="L242" s="123"/>
      <c r="M242" s="131"/>
      <c r="N242" s="199">
        <f t="shared" si="86"/>
        <v>0</v>
      </c>
      <c r="O242" s="200">
        <f t="shared" si="87"/>
        <v>0</v>
      </c>
      <c r="P242" s="141"/>
      <c r="Q242" s="188"/>
      <c r="R242" s="188"/>
      <c r="S242" s="188"/>
      <c r="T242" s="188"/>
      <c r="U242" s="188"/>
      <c r="V242" s="188"/>
      <c r="W242" s="188"/>
      <c r="X242" s="188"/>
      <c r="Y242" s="188"/>
      <c r="Z242" s="188"/>
      <c r="AA242" s="188"/>
      <c r="AB242" s="188"/>
      <c r="AC242" s="188"/>
      <c r="AD242" s="188"/>
      <c r="AE242" s="142"/>
      <c r="AF242" s="131"/>
      <c r="AG242" s="123"/>
      <c r="AH242" s="123"/>
      <c r="AI242" s="128"/>
      <c r="AJ242" s="128"/>
      <c r="AK242" s="128"/>
      <c r="AL242" s="143"/>
      <c r="AM242" s="143"/>
      <c r="AN242" s="131"/>
      <c r="AO242" s="818"/>
      <c r="AP242" s="819"/>
      <c r="AQ242" s="164"/>
      <c r="AR242" s="89"/>
      <c r="AS242" s="78"/>
      <c r="AT242" s="309" t="str">
        <f t="shared" si="75"/>
        <v/>
      </c>
      <c r="AU242" s="313" t="str">
        <f t="shared" si="76"/>
        <v/>
      </c>
      <c r="AV242" s="317" t="str">
        <f t="shared" si="77"/>
        <v/>
      </c>
      <c r="AW242" s="321" t="str">
        <f t="shared" si="78"/>
        <v/>
      </c>
      <c r="AX242" s="321" t="str">
        <f t="shared" si="79"/>
        <v/>
      </c>
      <c r="AY242" s="325" t="str">
        <f t="shared" si="91"/>
        <v/>
      </c>
      <c r="AZ242" s="327" t="str">
        <f t="shared" si="80"/>
        <v/>
      </c>
      <c r="BA242" s="329" t="str">
        <f t="shared" si="81"/>
        <v/>
      </c>
      <c r="BB242" s="329" t="str">
        <f t="shared" si="82"/>
        <v/>
      </c>
      <c r="BC242" s="329" t="str">
        <f t="shared" si="92"/>
        <v/>
      </c>
      <c r="BD242" s="329" t="str">
        <f t="shared" si="88"/>
        <v/>
      </c>
      <c r="BE242" s="332"/>
      <c r="BF242" s="333"/>
      <c r="BG242" s="327" t="str">
        <f t="shared" si="83"/>
        <v/>
      </c>
      <c r="BH242" s="327" t="str">
        <f t="shared" si="84"/>
        <v/>
      </c>
      <c r="BI242" s="327" t="str">
        <f t="shared" si="85"/>
        <v/>
      </c>
      <c r="BJ242" s="333"/>
      <c r="BK242" s="333"/>
      <c r="BL242" s="333"/>
      <c r="BM242" s="333"/>
      <c r="BN242" s="327" t="str">
        <f t="shared" si="93"/>
        <v/>
      </c>
      <c r="BO242" s="327" t="str">
        <f t="shared" si="89"/>
        <v/>
      </c>
      <c r="BP242" s="327" t="str">
        <f t="shared" si="94"/>
        <v/>
      </c>
      <c r="BQ242" s="327" t="str">
        <f t="shared" si="95"/>
        <v/>
      </c>
      <c r="BR242" s="327" t="str">
        <f>IF(F242="","",IF(AND(AI242="－",OR(分岐管理シート!AK242&lt;1,分岐管理シート!AK242&gt;12)),"error",IF(AND(AI242="○",分岐管理シート!AK242&lt;1),"error","")))</f>
        <v/>
      </c>
      <c r="BS242" s="327" t="str">
        <f>IF(F242="","",IF(VLOOKUP(AJ242,―!$AD$2:$AE$14,2,FALSE)&lt;=VLOOKUP(AK242,―!$AD$2:$AE$14,2,FALSE),"","error"))</f>
        <v/>
      </c>
      <c r="BT242" s="333"/>
      <c r="BU242" s="333"/>
      <c r="BV242" s="333"/>
      <c r="BW242" s="327" t="str">
        <f t="shared" si="96"/>
        <v/>
      </c>
      <c r="BX242" s="327" t="str">
        <f t="shared" si="90"/>
        <v/>
      </c>
      <c r="BY242" s="327" t="str">
        <f t="shared" si="97"/>
        <v/>
      </c>
      <c r="BZ242" s="333"/>
      <c r="CA242" s="348" t="str">
        <f>分岐管理シート!BB242</f>
        <v/>
      </c>
      <c r="CB242" s="350" t="str">
        <f t="shared" si="98"/>
        <v/>
      </c>
    </row>
    <row r="243" spans="1:80" x14ac:dyDescent="0.15">
      <c r="A243" s="202"/>
      <c r="B243" s="203"/>
      <c r="C243" s="196">
        <v>162</v>
      </c>
      <c r="D243" s="126"/>
      <c r="E243" s="126"/>
      <c r="F243" s="126"/>
      <c r="G243" s="128"/>
      <c r="H243" s="128"/>
      <c r="I243" s="123"/>
      <c r="J243" s="123"/>
      <c r="K243" s="123"/>
      <c r="L243" s="123"/>
      <c r="M243" s="131"/>
      <c r="N243" s="199">
        <f t="shared" si="86"/>
        <v>0</v>
      </c>
      <c r="O243" s="200">
        <f t="shared" si="87"/>
        <v>0</v>
      </c>
      <c r="P243" s="141"/>
      <c r="Q243" s="188"/>
      <c r="R243" s="188"/>
      <c r="S243" s="188"/>
      <c r="T243" s="188"/>
      <c r="U243" s="188"/>
      <c r="V243" s="188"/>
      <c r="W243" s="188"/>
      <c r="X243" s="188"/>
      <c r="Y243" s="188"/>
      <c r="Z243" s="188"/>
      <c r="AA243" s="188"/>
      <c r="AB243" s="188"/>
      <c r="AC243" s="188"/>
      <c r="AD243" s="188"/>
      <c r="AE243" s="142"/>
      <c r="AF243" s="131"/>
      <c r="AG243" s="123"/>
      <c r="AH243" s="123"/>
      <c r="AI243" s="128"/>
      <c r="AJ243" s="128"/>
      <c r="AK243" s="128"/>
      <c r="AL243" s="143"/>
      <c r="AM243" s="143"/>
      <c r="AN243" s="131"/>
      <c r="AO243" s="818"/>
      <c r="AP243" s="819"/>
      <c r="AQ243" s="164"/>
      <c r="AR243" s="89"/>
      <c r="AS243" s="78"/>
      <c r="AT243" s="309" t="str">
        <f t="shared" si="75"/>
        <v/>
      </c>
      <c r="AU243" s="313" t="str">
        <f t="shared" si="76"/>
        <v/>
      </c>
      <c r="AV243" s="317" t="str">
        <f t="shared" si="77"/>
        <v/>
      </c>
      <c r="AW243" s="321" t="str">
        <f t="shared" si="78"/>
        <v/>
      </c>
      <c r="AX243" s="321" t="str">
        <f t="shared" si="79"/>
        <v/>
      </c>
      <c r="AY243" s="325" t="str">
        <f t="shared" si="91"/>
        <v/>
      </c>
      <c r="AZ243" s="327" t="str">
        <f t="shared" si="80"/>
        <v/>
      </c>
      <c r="BA243" s="329" t="str">
        <f t="shared" si="81"/>
        <v/>
      </c>
      <c r="BB243" s="329" t="str">
        <f t="shared" si="82"/>
        <v/>
      </c>
      <c r="BC243" s="329" t="str">
        <f t="shared" si="92"/>
        <v/>
      </c>
      <c r="BD243" s="329" t="str">
        <f t="shared" si="88"/>
        <v/>
      </c>
      <c r="BE243" s="332"/>
      <c r="BF243" s="333"/>
      <c r="BG243" s="327" t="str">
        <f t="shared" si="83"/>
        <v/>
      </c>
      <c r="BH243" s="327" t="str">
        <f t="shared" si="84"/>
        <v/>
      </c>
      <c r="BI243" s="327" t="str">
        <f t="shared" si="85"/>
        <v/>
      </c>
      <c r="BJ243" s="333"/>
      <c r="BK243" s="333"/>
      <c r="BL243" s="333"/>
      <c r="BM243" s="333"/>
      <c r="BN243" s="327" t="str">
        <f t="shared" si="93"/>
        <v/>
      </c>
      <c r="BO243" s="327" t="str">
        <f t="shared" si="89"/>
        <v/>
      </c>
      <c r="BP243" s="327" t="str">
        <f t="shared" si="94"/>
        <v/>
      </c>
      <c r="BQ243" s="327" t="str">
        <f t="shared" si="95"/>
        <v/>
      </c>
      <c r="BR243" s="327" t="str">
        <f>IF(F243="","",IF(AND(AI243="－",OR(分岐管理シート!AK243&lt;1,分岐管理シート!AK243&gt;12)),"error",IF(AND(AI243="○",分岐管理シート!AK243&lt;1),"error","")))</f>
        <v/>
      </c>
      <c r="BS243" s="327" t="str">
        <f>IF(F243="","",IF(VLOOKUP(AJ243,―!$AD$2:$AE$14,2,FALSE)&lt;=VLOOKUP(AK243,―!$AD$2:$AE$14,2,FALSE),"","error"))</f>
        <v/>
      </c>
      <c r="BT243" s="333"/>
      <c r="BU243" s="333"/>
      <c r="BV243" s="333"/>
      <c r="BW243" s="327" t="str">
        <f t="shared" si="96"/>
        <v/>
      </c>
      <c r="BX243" s="327" t="str">
        <f t="shared" si="90"/>
        <v/>
      </c>
      <c r="BY243" s="327" t="str">
        <f t="shared" si="97"/>
        <v/>
      </c>
      <c r="BZ243" s="333"/>
      <c r="CA243" s="348" t="str">
        <f>分岐管理シート!BB243</f>
        <v/>
      </c>
      <c r="CB243" s="350" t="str">
        <f t="shared" si="98"/>
        <v/>
      </c>
    </row>
    <row r="244" spans="1:80" x14ac:dyDescent="0.15">
      <c r="A244" s="202"/>
      <c r="B244" s="203"/>
      <c r="C244" s="197">
        <v>163</v>
      </c>
      <c r="D244" s="126"/>
      <c r="E244" s="126"/>
      <c r="F244" s="126"/>
      <c r="G244" s="128"/>
      <c r="H244" s="128"/>
      <c r="I244" s="123"/>
      <c r="J244" s="123"/>
      <c r="K244" s="123"/>
      <c r="L244" s="123"/>
      <c r="M244" s="131"/>
      <c r="N244" s="199">
        <f t="shared" si="86"/>
        <v>0</v>
      </c>
      <c r="O244" s="200">
        <f t="shared" si="87"/>
        <v>0</v>
      </c>
      <c r="P244" s="141"/>
      <c r="Q244" s="188"/>
      <c r="R244" s="188"/>
      <c r="S244" s="188"/>
      <c r="T244" s="188"/>
      <c r="U244" s="188"/>
      <c r="V244" s="188"/>
      <c r="W244" s="188"/>
      <c r="X244" s="188"/>
      <c r="Y244" s="188"/>
      <c r="Z244" s="188"/>
      <c r="AA244" s="188"/>
      <c r="AB244" s="188"/>
      <c r="AC244" s="188"/>
      <c r="AD244" s="188"/>
      <c r="AE244" s="142"/>
      <c r="AF244" s="131"/>
      <c r="AG244" s="123"/>
      <c r="AH244" s="123"/>
      <c r="AI244" s="128"/>
      <c r="AJ244" s="128"/>
      <c r="AK244" s="128"/>
      <c r="AL244" s="143"/>
      <c r="AM244" s="143"/>
      <c r="AN244" s="131"/>
      <c r="AO244" s="818"/>
      <c r="AP244" s="819"/>
      <c r="AQ244" s="164"/>
      <c r="AR244" s="89"/>
      <c r="AS244" s="78"/>
      <c r="AT244" s="309" t="str">
        <f t="shared" si="75"/>
        <v/>
      </c>
      <c r="AU244" s="313" t="str">
        <f t="shared" si="76"/>
        <v/>
      </c>
      <c r="AV244" s="317" t="str">
        <f t="shared" si="77"/>
        <v/>
      </c>
      <c r="AW244" s="321" t="str">
        <f t="shared" si="78"/>
        <v/>
      </c>
      <c r="AX244" s="321" t="str">
        <f t="shared" si="79"/>
        <v/>
      </c>
      <c r="AY244" s="325" t="str">
        <f t="shared" si="91"/>
        <v/>
      </c>
      <c r="AZ244" s="327" t="str">
        <f t="shared" si="80"/>
        <v/>
      </c>
      <c r="BA244" s="329" t="str">
        <f t="shared" si="81"/>
        <v/>
      </c>
      <c r="BB244" s="329" t="str">
        <f t="shared" si="82"/>
        <v/>
      </c>
      <c r="BC244" s="329" t="str">
        <f t="shared" si="92"/>
        <v/>
      </c>
      <c r="BD244" s="329" t="str">
        <f t="shared" si="88"/>
        <v/>
      </c>
      <c r="BE244" s="332"/>
      <c r="BF244" s="333"/>
      <c r="BG244" s="327" t="str">
        <f t="shared" si="83"/>
        <v/>
      </c>
      <c r="BH244" s="327" t="str">
        <f t="shared" si="84"/>
        <v/>
      </c>
      <c r="BI244" s="327" t="str">
        <f t="shared" si="85"/>
        <v/>
      </c>
      <c r="BJ244" s="333"/>
      <c r="BK244" s="333"/>
      <c r="BL244" s="333"/>
      <c r="BM244" s="333"/>
      <c r="BN244" s="327" t="str">
        <f t="shared" si="93"/>
        <v/>
      </c>
      <c r="BO244" s="327" t="str">
        <f t="shared" si="89"/>
        <v/>
      </c>
      <c r="BP244" s="327" t="str">
        <f t="shared" si="94"/>
        <v/>
      </c>
      <c r="BQ244" s="327" t="str">
        <f t="shared" si="95"/>
        <v/>
      </c>
      <c r="BR244" s="327" t="str">
        <f>IF(F244="","",IF(AND(AI244="－",OR(分岐管理シート!AK244&lt;1,分岐管理シート!AK244&gt;12)),"error",IF(AND(AI244="○",分岐管理シート!AK244&lt;1),"error","")))</f>
        <v/>
      </c>
      <c r="BS244" s="327" t="str">
        <f>IF(F244="","",IF(VLOOKUP(AJ244,―!$AD$2:$AE$14,2,FALSE)&lt;=VLOOKUP(AK244,―!$AD$2:$AE$14,2,FALSE),"","error"))</f>
        <v/>
      </c>
      <c r="BT244" s="333"/>
      <c r="BU244" s="333"/>
      <c r="BV244" s="333"/>
      <c r="BW244" s="327" t="str">
        <f t="shared" si="96"/>
        <v/>
      </c>
      <c r="BX244" s="327" t="str">
        <f t="shared" si="90"/>
        <v/>
      </c>
      <c r="BY244" s="327" t="str">
        <f t="shared" si="97"/>
        <v/>
      </c>
      <c r="BZ244" s="333"/>
      <c r="CA244" s="348" t="str">
        <f>分岐管理シート!BB244</f>
        <v/>
      </c>
      <c r="CB244" s="350" t="str">
        <f t="shared" si="98"/>
        <v/>
      </c>
    </row>
    <row r="245" spans="1:80" x14ac:dyDescent="0.15">
      <c r="A245" s="202"/>
      <c r="B245" s="203"/>
      <c r="C245" s="197">
        <v>164</v>
      </c>
      <c r="D245" s="126"/>
      <c r="E245" s="126"/>
      <c r="F245" s="126"/>
      <c r="G245" s="128"/>
      <c r="H245" s="128"/>
      <c r="I245" s="123"/>
      <c r="J245" s="123"/>
      <c r="K245" s="123"/>
      <c r="L245" s="123"/>
      <c r="M245" s="131"/>
      <c r="N245" s="199">
        <f t="shared" si="86"/>
        <v>0</v>
      </c>
      <c r="O245" s="200">
        <f t="shared" si="87"/>
        <v>0</v>
      </c>
      <c r="P245" s="141"/>
      <c r="Q245" s="188"/>
      <c r="R245" s="188"/>
      <c r="S245" s="188"/>
      <c r="T245" s="188"/>
      <c r="U245" s="188"/>
      <c r="V245" s="188"/>
      <c r="W245" s="188"/>
      <c r="X245" s="188"/>
      <c r="Y245" s="188"/>
      <c r="Z245" s="188"/>
      <c r="AA245" s="188"/>
      <c r="AB245" s="188"/>
      <c r="AC245" s="188"/>
      <c r="AD245" s="188"/>
      <c r="AE245" s="142"/>
      <c r="AF245" s="131"/>
      <c r="AG245" s="123"/>
      <c r="AH245" s="123"/>
      <c r="AI245" s="128"/>
      <c r="AJ245" s="128"/>
      <c r="AK245" s="128"/>
      <c r="AL245" s="143"/>
      <c r="AM245" s="143"/>
      <c r="AN245" s="131"/>
      <c r="AO245" s="818"/>
      <c r="AP245" s="819"/>
      <c r="AQ245" s="164"/>
      <c r="AR245" s="89"/>
      <c r="AS245" s="78"/>
      <c r="AT245" s="309" t="str">
        <f t="shared" si="75"/>
        <v/>
      </c>
      <c r="AU245" s="313" t="str">
        <f t="shared" si="76"/>
        <v/>
      </c>
      <c r="AV245" s="317" t="str">
        <f t="shared" si="77"/>
        <v/>
      </c>
      <c r="AW245" s="321" t="str">
        <f t="shared" si="78"/>
        <v/>
      </c>
      <c r="AX245" s="321" t="str">
        <f t="shared" si="79"/>
        <v/>
      </c>
      <c r="AY245" s="325" t="str">
        <f t="shared" si="91"/>
        <v/>
      </c>
      <c r="AZ245" s="327" t="str">
        <f t="shared" si="80"/>
        <v/>
      </c>
      <c r="BA245" s="329" t="str">
        <f t="shared" si="81"/>
        <v/>
      </c>
      <c r="BB245" s="329" t="str">
        <f t="shared" si="82"/>
        <v/>
      </c>
      <c r="BC245" s="329" t="str">
        <f t="shared" si="92"/>
        <v/>
      </c>
      <c r="BD245" s="329" t="str">
        <f t="shared" si="88"/>
        <v/>
      </c>
      <c r="BE245" s="332"/>
      <c r="BF245" s="333"/>
      <c r="BG245" s="327" t="str">
        <f t="shared" si="83"/>
        <v/>
      </c>
      <c r="BH245" s="327" t="str">
        <f t="shared" si="84"/>
        <v/>
      </c>
      <c r="BI245" s="327" t="str">
        <f t="shared" si="85"/>
        <v/>
      </c>
      <c r="BJ245" s="333"/>
      <c r="BK245" s="333"/>
      <c r="BL245" s="333"/>
      <c r="BM245" s="333"/>
      <c r="BN245" s="327" t="str">
        <f t="shared" si="93"/>
        <v/>
      </c>
      <c r="BO245" s="327" t="str">
        <f t="shared" si="89"/>
        <v/>
      </c>
      <c r="BP245" s="327" t="str">
        <f t="shared" si="94"/>
        <v/>
      </c>
      <c r="BQ245" s="327" t="str">
        <f t="shared" si="95"/>
        <v/>
      </c>
      <c r="BR245" s="327" t="str">
        <f>IF(F245="","",IF(AND(AI245="－",OR(分岐管理シート!AK245&lt;1,分岐管理シート!AK245&gt;12)),"error",IF(AND(AI245="○",分岐管理シート!AK245&lt;1),"error","")))</f>
        <v/>
      </c>
      <c r="BS245" s="327" t="str">
        <f>IF(F245="","",IF(VLOOKUP(AJ245,―!$AD$2:$AE$14,2,FALSE)&lt;=VLOOKUP(AK245,―!$AD$2:$AE$14,2,FALSE),"","error"))</f>
        <v/>
      </c>
      <c r="BT245" s="333"/>
      <c r="BU245" s="333"/>
      <c r="BV245" s="333"/>
      <c r="BW245" s="327" t="str">
        <f t="shared" si="96"/>
        <v/>
      </c>
      <c r="BX245" s="327" t="str">
        <f t="shared" si="90"/>
        <v/>
      </c>
      <c r="BY245" s="327" t="str">
        <f t="shared" si="97"/>
        <v/>
      </c>
      <c r="BZ245" s="333"/>
      <c r="CA245" s="348" t="str">
        <f>分岐管理シート!BB245</f>
        <v/>
      </c>
      <c r="CB245" s="350" t="str">
        <f t="shared" si="98"/>
        <v/>
      </c>
    </row>
    <row r="246" spans="1:80" x14ac:dyDescent="0.15">
      <c r="A246" s="202"/>
      <c r="B246" s="203"/>
      <c r="C246" s="196">
        <v>165</v>
      </c>
      <c r="D246" s="126"/>
      <c r="E246" s="126"/>
      <c r="F246" s="126"/>
      <c r="G246" s="128"/>
      <c r="H246" s="128"/>
      <c r="I246" s="123"/>
      <c r="J246" s="123"/>
      <c r="K246" s="123"/>
      <c r="L246" s="123"/>
      <c r="M246" s="131"/>
      <c r="N246" s="199">
        <f t="shared" si="86"/>
        <v>0</v>
      </c>
      <c r="O246" s="200">
        <f t="shared" si="87"/>
        <v>0</v>
      </c>
      <c r="P246" s="141"/>
      <c r="Q246" s="188"/>
      <c r="R246" s="188"/>
      <c r="S246" s="188"/>
      <c r="T246" s="188"/>
      <c r="U246" s="188"/>
      <c r="V246" s="188"/>
      <c r="W246" s="188"/>
      <c r="X246" s="188"/>
      <c r="Y246" s="188"/>
      <c r="Z246" s="188"/>
      <c r="AA246" s="188"/>
      <c r="AB246" s="188"/>
      <c r="AC246" s="188"/>
      <c r="AD246" s="188"/>
      <c r="AE246" s="142"/>
      <c r="AF246" s="131"/>
      <c r="AG246" s="123"/>
      <c r="AH246" s="123"/>
      <c r="AI246" s="128"/>
      <c r="AJ246" s="128"/>
      <c r="AK246" s="128"/>
      <c r="AL246" s="143"/>
      <c r="AM246" s="143"/>
      <c r="AN246" s="131"/>
      <c r="AO246" s="818"/>
      <c r="AP246" s="819"/>
      <c r="AQ246" s="164"/>
      <c r="AR246" s="89"/>
      <c r="AS246" s="78"/>
      <c r="AT246" s="309" t="str">
        <f t="shared" si="75"/>
        <v/>
      </c>
      <c r="AU246" s="313" t="str">
        <f t="shared" si="76"/>
        <v/>
      </c>
      <c r="AV246" s="317" t="str">
        <f t="shared" si="77"/>
        <v/>
      </c>
      <c r="AW246" s="321" t="str">
        <f t="shared" si="78"/>
        <v/>
      </c>
      <c r="AX246" s="321" t="str">
        <f t="shared" si="79"/>
        <v/>
      </c>
      <c r="AY246" s="325" t="str">
        <f t="shared" si="91"/>
        <v/>
      </c>
      <c r="AZ246" s="327" t="str">
        <f t="shared" si="80"/>
        <v/>
      </c>
      <c r="BA246" s="329" t="str">
        <f t="shared" si="81"/>
        <v/>
      </c>
      <c r="BB246" s="329" t="str">
        <f t="shared" si="82"/>
        <v/>
      </c>
      <c r="BC246" s="329" t="str">
        <f t="shared" si="92"/>
        <v/>
      </c>
      <c r="BD246" s="329" t="str">
        <f t="shared" si="88"/>
        <v/>
      </c>
      <c r="BE246" s="332"/>
      <c r="BF246" s="333"/>
      <c r="BG246" s="327" t="str">
        <f t="shared" si="83"/>
        <v/>
      </c>
      <c r="BH246" s="327" t="str">
        <f t="shared" si="84"/>
        <v/>
      </c>
      <c r="BI246" s="327" t="str">
        <f t="shared" si="85"/>
        <v/>
      </c>
      <c r="BJ246" s="333"/>
      <c r="BK246" s="333"/>
      <c r="BL246" s="333"/>
      <c r="BM246" s="333"/>
      <c r="BN246" s="327" t="str">
        <f t="shared" si="93"/>
        <v/>
      </c>
      <c r="BO246" s="327" t="str">
        <f t="shared" si="89"/>
        <v/>
      </c>
      <c r="BP246" s="327" t="str">
        <f t="shared" si="94"/>
        <v/>
      </c>
      <c r="BQ246" s="327" t="str">
        <f t="shared" si="95"/>
        <v/>
      </c>
      <c r="BR246" s="327" t="str">
        <f>IF(F246="","",IF(AND(AI246="－",OR(分岐管理シート!AK246&lt;1,分岐管理シート!AK246&gt;12)),"error",IF(AND(AI246="○",分岐管理シート!AK246&lt;1),"error","")))</f>
        <v/>
      </c>
      <c r="BS246" s="327" t="str">
        <f>IF(F246="","",IF(VLOOKUP(AJ246,―!$AD$2:$AE$14,2,FALSE)&lt;=VLOOKUP(AK246,―!$AD$2:$AE$14,2,FALSE),"","error"))</f>
        <v/>
      </c>
      <c r="BT246" s="333"/>
      <c r="BU246" s="333"/>
      <c r="BV246" s="333"/>
      <c r="BW246" s="327" t="str">
        <f t="shared" si="96"/>
        <v/>
      </c>
      <c r="BX246" s="327" t="str">
        <f t="shared" si="90"/>
        <v/>
      </c>
      <c r="BY246" s="327" t="str">
        <f t="shared" si="97"/>
        <v/>
      </c>
      <c r="BZ246" s="333"/>
      <c r="CA246" s="348" t="str">
        <f>分岐管理シート!BB246</f>
        <v/>
      </c>
      <c r="CB246" s="350" t="str">
        <f t="shared" si="98"/>
        <v/>
      </c>
    </row>
    <row r="247" spans="1:80" x14ac:dyDescent="0.15">
      <c r="A247" s="202"/>
      <c r="B247" s="203"/>
      <c r="C247" s="197">
        <v>166</v>
      </c>
      <c r="D247" s="126"/>
      <c r="E247" s="126"/>
      <c r="F247" s="126"/>
      <c r="G247" s="128"/>
      <c r="H247" s="128"/>
      <c r="I247" s="123"/>
      <c r="J247" s="123"/>
      <c r="K247" s="123"/>
      <c r="L247" s="123"/>
      <c r="M247" s="131"/>
      <c r="N247" s="199">
        <f t="shared" si="86"/>
        <v>0</v>
      </c>
      <c r="O247" s="200">
        <f t="shared" si="87"/>
        <v>0</v>
      </c>
      <c r="P247" s="141"/>
      <c r="Q247" s="188"/>
      <c r="R247" s="188"/>
      <c r="S247" s="188"/>
      <c r="T247" s="188"/>
      <c r="U247" s="188"/>
      <c r="V247" s="188"/>
      <c r="W247" s="188"/>
      <c r="X247" s="188"/>
      <c r="Y247" s="188"/>
      <c r="Z247" s="188"/>
      <c r="AA247" s="188"/>
      <c r="AB247" s="188"/>
      <c r="AC247" s="188"/>
      <c r="AD247" s="188"/>
      <c r="AE247" s="142"/>
      <c r="AF247" s="131"/>
      <c r="AG247" s="123"/>
      <c r="AH247" s="123"/>
      <c r="AI247" s="128"/>
      <c r="AJ247" s="128"/>
      <c r="AK247" s="128"/>
      <c r="AL247" s="143"/>
      <c r="AM247" s="143"/>
      <c r="AN247" s="131"/>
      <c r="AO247" s="818"/>
      <c r="AP247" s="819"/>
      <c r="AQ247" s="164"/>
      <c r="AR247" s="89"/>
      <c r="AS247" s="78"/>
      <c r="AT247" s="309" t="str">
        <f t="shared" si="75"/>
        <v/>
      </c>
      <c r="AU247" s="313" t="str">
        <f t="shared" si="76"/>
        <v/>
      </c>
      <c r="AV247" s="317" t="str">
        <f t="shared" si="77"/>
        <v/>
      </c>
      <c r="AW247" s="321" t="str">
        <f t="shared" si="78"/>
        <v/>
      </c>
      <c r="AX247" s="321" t="str">
        <f t="shared" si="79"/>
        <v/>
      </c>
      <c r="AY247" s="325" t="str">
        <f t="shared" si="91"/>
        <v/>
      </c>
      <c r="AZ247" s="327" t="str">
        <f t="shared" si="80"/>
        <v/>
      </c>
      <c r="BA247" s="329" t="str">
        <f t="shared" si="81"/>
        <v/>
      </c>
      <c r="BB247" s="329" t="str">
        <f t="shared" si="82"/>
        <v/>
      </c>
      <c r="BC247" s="329" t="str">
        <f t="shared" si="92"/>
        <v/>
      </c>
      <c r="BD247" s="329" t="str">
        <f t="shared" si="88"/>
        <v/>
      </c>
      <c r="BE247" s="332"/>
      <c r="BF247" s="333"/>
      <c r="BG247" s="327" t="str">
        <f t="shared" si="83"/>
        <v/>
      </c>
      <c r="BH247" s="327" t="str">
        <f t="shared" si="84"/>
        <v/>
      </c>
      <c r="BI247" s="327" t="str">
        <f t="shared" si="85"/>
        <v/>
      </c>
      <c r="BJ247" s="333"/>
      <c r="BK247" s="333"/>
      <c r="BL247" s="333"/>
      <c r="BM247" s="333"/>
      <c r="BN247" s="327" t="str">
        <f t="shared" si="93"/>
        <v/>
      </c>
      <c r="BO247" s="327" t="str">
        <f t="shared" si="89"/>
        <v/>
      </c>
      <c r="BP247" s="327" t="str">
        <f t="shared" si="94"/>
        <v/>
      </c>
      <c r="BQ247" s="327" t="str">
        <f t="shared" si="95"/>
        <v/>
      </c>
      <c r="BR247" s="327" t="str">
        <f>IF(F247="","",IF(AND(AI247="－",OR(分岐管理シート!AK247&lt;1,分岐管理シート!AK247&gt;12)),"error",IF(AND(AI247="○",分岐管理シート!AK247&lt;1),"error","")))</f>
        <v/>
      </c>
      <c r="BS247" s="327" t="str">
        <f>IF(F247="","",IF(VLOOKUP(AJ247,―!$AD$2:$AE$14,2,FALSE)&lt;=VLOOKUP(AK247,―!$AD$2:$AE$14,2,FALSE),"","error"))</f>
        <v/>
      </c>
      <c r="BT247" s="333"/>
      <c r="BU247" s="333"/>
      <c r="BV247" s="333"/>
      <c r="BW247" s="327" t="str">
        <f t="shared" si="96"/>
        <v/>
      </c>
      <c r="BX247" s="327" t="str">
        <f t="shared" si="90"/>
        <v/>
      </c>
      <c r="BY247" s="327" t="str">
        <f t="shared" si="97"/>
        <v/>
      </c>
      <c r="BZ247" s="333"/>
      <c r="CA247" s="348" t="str">
        <f>分岐管理シート!BB247</f>
        <v/>
      </c>
      <c r="CB247" s="350" t="str">
        <f t="shared" si="98"/>
        <v/>
      </c>
    </row>
    <row r="248" spans="1:80" x14ac:dyDescent="0.15">
      <c r="A248" s="202"/>
      <c r="B248" s="203"/>
      <c r="C248" s="197">
        <v>167</v>
      </c>
      <c r="D248" s="126"/>
      <c r="E248" s="126"/>
      <c r="F248" s="126"/>
      <c r="G248" s="128"/>
      <c r="H248" s="128"/>
      <c r="I248" s="123"/>
      <c r="J248" s="123"/>
      <c r="K248" s="123"/>
      <c r="L248" s="123"/>
      <c r="M248" s="131"/>
      <c r="N248" s="199">
        <f t="shared" si="86"/>
        <v>0</v>
      </c>
      <c r="O248" s="200">
        <f t="shared" si="87"/>
        <v>0</v>
      </c>
      <c r="P248" s="141"/>
      <c r="Q248" s="188"/>
      <c r="R248" s="188"/>
      <c r="S248" s="188"/>
      <c r="T248" s="188"/>
      <c r="U248" s="188"/>
      <c r="V248" s="188"/>
      <c r="W248" s="188"/>
      <c r="X248" s="188"/>
      <c r="Y248" s="188"/>
      <c r="Z248" s="188"/>
      <c r="AA248" s="188"/>
      <c r="AB248" s="188"/>
      <c r="AC248" s="188"/>
      <c r="AD248" s="188"/>
      <c r="AE248" s="142"/>
      <c r="AF248" s="131"/>
      <c r="AG248" s="123"/>
      <c r="AH248" s="123"/>
      <c r="AI248" s="128"/>
      <c r="AJ248" s="128"/>
      <c r="AK248" s="128"/>
      <c r="AL248" s="143"/>
      <c r="AM248" s="143"/>
      <c r="AN248" s="131"/>
      <c r="AO248" s="818"/>
      <c r="AP248" s="819"/>
      <c r="AQ248" s="164"/>
      <c r="AR248" s="89"/>
      <c r="AS248" s="78"/>
      <c r="AT248" s="309" t="str">
        <f t="shared" si="75"/>
        <v/>
      </c>
      <c r="AU248" s="313" t="str">
        <f t="shared" si="76"/>
        <v/>
      </c>
      <c r="AV248" s="317" t="str">
        <f t="shared" si="77"/>
        <v/>
      </c>
      <c r="AW248" s="321" t="str">
        <f t="shared" si="78"/>
        <v/>
      </c>
      <c r="AX248" s="321" t="str">
        <f t="shared" si="79"/>
        <v/>
      </c>
      <c r="AY248" s="325" t="str">
        <f t="shared" si="91"/>
        <v/>
      </c>
      <c r="AZ248" s="327" t="str">
        <f t="shared" si="80"/>
        <v/>
      </c>
      <c r="BA248" s="329" t="str">
        <f t="shared" si="81"/>
        <v/>
      </c>
      <c r="BB248" s="329" t="str">
        <f t="shared" si="82"/>
        <v/>
      </c>
      <c r="BC248" s="329" t="str">
        <f t="shared" si="92"/>
        <v/>
      </c>
      <c r="BD248" s="329" t="str">
        <f t="shared" si="88"/>
        <v/>
      </c>
      <c r="BE248" s="332"/>
      <c r="BF248" s="333"/>
      <c r="BG248" s="327" t="str">
        <f t="shared" si="83"/>
        <v/>
      </c>
      <c r="BH248" s="327" t="str">
        <f t="shared" si="84"/>
        <v/>
      </c>
      <c r="BI248" s="327" t="str">
        <f t="shared" si="85"/>
        <v/>
      </c>
      <c r="BJ248" s="333"/>
      <c r="BK248" s="333"/>
      <c r="BL248" s="333"/>
      <c r="BM248" s="333"/>
      <c r="BN248" s="327" t="str">
        <f t="shared" si="93"/>
        <v/>
      </c>
      <c r="BO248" s="327" t="str">
        <f t="shared" si="89"/>
        <v/>
      </c>
      <c r="BP248" s="327" t="str">
        <f t="shared" si="94"/>
        <v/>
      </c>
      <c r="BQ248" s="327" t="str">
        <f t="shared" si="95"/>
        <v/>
      </c>
      <c r="BR248" s="327" t="str">
        <f>IF(F248="","",IF(AND(AI248="－",OR(分岐管理シート!AK248&lt;1,分岐管理シート!AK248&gt;12)),"error",IF(AND(AI248="○",分岐管理シート!AK248&lt;1),"error","")))</f>
        <v/>
      </c>
      <c r="BS248" s="327" t="str">
        <f>IF(F248="","",IF(VLOOKUP(AJ248,―!$AD$2:$AE$14,2,FALSE)&lt;=VLOOKUP(AK248,―!$AD$2:$AE$14,2,FALSE),"","error"))</f>
        <v/>
      </c>
      <c r="BT248" s="333"/>
      <c r="BU248" s="333"/>
      <c r="BV248" s="333"/>
      <c r="BW248" s="327" t="str">
        <f t="shared" si="96"/>
        <v/>
      </c>
      <c r="BX248" s="327" t="str">
        <f t="shared" si="90"/>
        <v/>
      </c>
      <c r="BY248" s="327" t="str">
        <f t="shared" si="97"/>
        <v/>
      </c>
      <c r="BZ248" s="333"/>
      <c r="CA248" s="348" t="str">
        <f>分岐管理シート!BB248</f>
        <v/>
      </c>
      <c r="CB248" s="350" t="str">
        <f t="shared" si="98"/>
        <v/>
      </c>
    </row>
    <row r="249" spans="1:80" x14ac:dyDescent="0.15">
      <c r="A249" s="202"/>
      <c r="B249" s="203"/>
      <c r="C249" s="196">
        <v>168</v>
      </c>
      <c r="D249" s="126"/>
      <c r="E249" s="126"/>
      <c r="F249" s="126"/>
      <c r="G249" s="128"/>
      <c r="H249" s="128"/>
      <c r="I249" s="123"/>
      <c r="J249" s="123"/>
      <c r="K249" s="123"/>
      <c r="L249" s="123"/>
      <c r="M249" s="131"/>
      <c r="N249" s="199">
        <f t="shared" si="86"/>
        <v>0</v>
      </c>
      <c r="O249" s="200">
        <f t="shared" si="87"/>
        <v>0</v>
      </c>
      <c r="P249" s="141"/>
      <c r="Q249" s="188"/>
      <c r="R249" s="188"/>
      <c r="S249" s="188"/>
      <c r="T249" s="188"/>
      <c r="U249" s="188"/>
      <c r="V249" s="188"/>
      <c r="W249" s="188"/>
      <c r="X249" s="188"/>
      <c r="Y249" s="188"/>
      <c r="Z249" s="188"/>
      <c r="AA249" s="188"/>
      <c r="AB249" s="188"/>
      <c r="AC249" s="188"/>
      <c r="AD249" s="188"/>
      <c r="AE249" s="142"/>
      <c r="AF249" s="131"/>
      <c r="AG249" s="123"/>
      <c r="AH249" s="123"/>
      <c r="AI249" s="128"/>
      <c r="AJ249" s="128"/>
      <c r="AK249" s="128"/>
      <c r="AL249" s="143"/>
      <c r="AM249" s="143"/>
      <c r="AN249" s="131"/>
      <c r="AO249" s="818"/>
      <c r="AP249" s="819"/>
      <c r="AQ249" s="164"/>
      <c r="AR249" s="89"/>
      <c r="AS249" s="78"/>
      <c r="AT249" s="309" t="str">
        <f t="shared" si="75"/>
        <v/>
      </c>
      <c r="AU249" s="313" t="str">
        <f t="shared" si="76"/>
        <v/>
      </c>
      <c r="AV249" s="317" t="str">
        <f t="shared" si="77"/>
        <v/>
      </c>
      <c r="AW249" s="321" t="str">
        <f t="shared" si="78"/>
        <v/>
      </c>
      <c r="AX249" s="321" t="str">
        <f t="shared" si="79"/>
        <v/>
      </c>
      <c r="AY249" s="325" t="str">
        <f t="shared" si="91"/>
        <v/>
      </c>
      <c r="AZ249" s="327" t="str">
        <f t="shared" si="80"/>
        <v/>
      </c>
      <c r="BA249" s="329" t="str">
        <f t="shared" si="81"/>
        <v/>
      </c>
      <c r="BB249" s="329" t="str">
        <f t="shared" si="82"/>
        <v/>
      </c>
      <c r="BC249" s="329" t="str">
        <f t="shared" si="92"/>
        <v/>
      </c>
      <c r="BD249" s="329" t="str">
        <f t="shared" si="88"/>
        <v/>
      </c>
      <c r="BE249" s="332"/>
      <c r="BF249" s="333"/>
      <c r="BG249" s="327" t="str">
        <f t="shared" si="83"/>
        <v/>
      </c>
      <c r="BH249" s="327" t="str">
        <f t="shared" si="84"/>
        <v/>
      </c>
      <c r="BI249" s="327" t="str">
        <f t="shared" si="85"/>
        <v/>
      </c>
      <c r="BJ249" s="333"/>
      <c r="BK249" s="333"/>
      <c r="BL249" s="333"/>
      <c r="BM249" s="333"/>
      <c r="BN249" s="327" t="str">
        <f t="shared" si="93"/>
        <v/>
      </c>
      <c r="BO249" s="327" t="str">
        <f t="shared" si="89"/>
        <v/>
      </c>
      <c r="BP249" s="327" t="str">
        <f t="shared" si="94"/>
        <v/>
      </c>
      <c r="BQ249" s="327" t="str">
        <f t="shared" si="95"/>
        <v/>
      </c>
      <c r="BR249" s="327" t="str">
        <f>IF(F249="","",IF(AND(AI249="－",OR(分岐管理シート!AK249&lt;1,分岐管理シート!AK249&gt;12)),"error",IF(AND(AI249="○",分岐管理シート!AK249&lt;1),"error","")))</f>
        <v/>
      </c>
      <c r="BS249" s="327" t="str">
        <f>IF(F249="","",IF(VLOOKUP(AJ249,―!$AD$2:$AE$14,2,FALSE)&lt;=VLOOKUP(AK249,―!$AD$2:$AE$14,2,FALSE),"","error"))</f>
        <v/>
      </c>
      <c r="BT249" s="333"/>
      <c r="BU249" s="333"/>
      <c r="BV249" s="333"/>
      <c r="BW249" s="327" t="str">
        <f t="shared" si="96"/>
        <v/>
      </c>
      <c r="BX249" s="327" t="str">
        <f t="shared" si="90"/>
        <v/>
      </c>
      <c r="BY249" s="327" t="str">
        <f t="shared" si="97"/>
        <v/>
      </c>
      <c r="BZ249" s="333"/>
      <c r="CA249" s="348" t="str">
        <f>分岐管理シート!BB249</f>
        <v/>
      </c>
      <c r="CB249" s="350" t="str">
        <f t="shared" si="98"/>
        <v/>
      </c>
    </row>
    <row r="250" spans="1:80" x14ac:dyDescent="0.15">
      <c r="A250" s="202"/>
      <c r="B250" s="203"/>
      <c r="C250" s="197">
        <v>169</v>
      </c>
      <c r="D250" s="126"/>
      <c r="E250" s="126"/>
      <c r="F250" s="126"/>
      <c r="G250" s="128"/>
      <c r="H250" s="128"/>
      <c r="I250" s="123"/>
      <c r="J250" s="123"/>
      <c r="K250" s="123"/>
      <c r="L250" s="123"/>
      <c r="M250" s="131"/>
      <c r="N250" s="199">
        <f t="shared" si="86"/>
        <v>0</v>
      </c>
      <c r="O250" s="200">
        <f t="shared" si="87"/>
        <v>0</v>
      </c>
      <c r="P250" s="141"/>
      <c r="Q250" s="188"/>
      <c r="R250" s="188"/>
      <c r="S250" s="188"/>
      <c r="T250" s="188"/>
      <c r="U250" s="188"/>
      <c r="V250" s="188"/>
      <c r="W250" s="188"/>
      <c r="X250" s="188"/>
      <c r="Y250" s="188"/>
      <c r="Z250" s="188"/>
      <c r="AA250" s="188"/>
      <c r="AB250" s="188"/>
      <c r="AC250" s="188"/>
      <c r="AD250" s="188"/>
      <c r="AE250" s="142"/>
      <c r="AF250" s="131"/>
      <c r="AG250" s="123"/>
      <c r="AH250" s="123"/>
      <c r="AI250" s="128"/>
      <c r="AJ250" s="128"/>
      <c r="AK250" s="128"/>
      <c r="AL250" s="143"/>
      <c r="AM250" s="143"/>
      <c r="AN250" s="131"/>
      <c r="AO250" s="818"/>
      <c r="AP250" s="819"/>
      <c r="AQ250" s="164"/>
      <c r="AR250" s="89"/>
      <c r="AS250" s="78"/>
      <c r="AT250" s="309" t="str">
        <f t="shared" si="75"/>
        <v/>
      </c>
      <c r="AU250" s="313" t="str">
        <f t="shared" si="76"/>
        <v/>
      </c>
      <c r="AV250" s="317" t="str">
        <f t="shared" si="77"/>
        <v/>
      </c>
      <c r="AW250" s="321" t="str">
        <f t="shared" si="78"/>
        <v/>
      </c>
      <c r="AX250" s="321" t="str">
        <f t="shared" si="79"/>
        <v/>
      </c>
      <c r="AY250" s="325" t="str">
        <f t="shared" si="91"/>
        <v/>
      </c>
      <c r="AZ250" s="327" t="str">
        <f t="shared" si="80"/>
        <v/>
      </c>
      <c r="BA250" s="329" t="str">
        <f t="shared" si="81"/>
        <v/>
      </c>
      <c r="BB250" s="329" t="str">
        <f t="shared" si="82"/>
        <v/>
      </c>
      <c r="BC250" s="329" t="str">
        <f t="shared" si="92"/>
        <v/>
      </c>
      <c r="BD250" s="329" t="str">
        <f t="shared" si="88"/>
        <v/>
      </c>
      <c r="BE250" s="332"/>
      <c r="BF250" s="333"/>
      <c r="BG250" s="327" t="str">
        <f t="shared" si="83"/>
        <v/>
      </c>
      <c r="BH250" s="327" t="str">
        <f t="shared" si="84"/>
        <v/>
      </c>
      <c r="BI250" s="327" t="str">
        <f t="shared" si="85"/>
        <v/>
      </c>
      <c r="BJ250" s="333"/>
      <c r="BK250" s="333"/>
      <c r="BL250" s="333"/>
      <c r="BM250" s="333"/>
      <c r="BN250" s="327" t="str">
        <f t="shared" si="93"/>
        <v/>
      </c>
      <c r="BO250" s="327" t="str">
        <f t="shared" si="89"/>
        <v/>
      </c>
      <c r="BP250" s="327" t="str">
        <f t="shared" si="94"/>
        <v/>
      </c>
      <c r="BQ250" s="327" t="str">
        <f t="shared" si="95"/>
        <v/>
      </c>
      <c r="BR250" s="327" t="str">
        <f>IF(F250="","",IF(AND(AI250="－",OR(分岐管理シート!AK250&lt;1,分岐管理シート!AK250&gt;12)),"error",IF(AND(AI250="○",分岐管理シート!AK250&lt;1),"error","")))</f>
        <v/>
      </c>
      <c r="BS250" s="327" t="str">
        <f>IF(F250="","",IF(VLOOKUP(AJ250,―!$AD$2:$AE$14,2,FALSE)&lt;=VLOOKUP(AK250,―!$AD$2:$AE$14,2,FALSE),"","error"))</f>
        <v/>
      </c>
      <c r="BT250" s="333"/>
      <c r="BU250" s="333"/>
      <c r="BV250" s="333"/>
      <c r="BW250" s="327" t="str">
        <f t="shared" si="96"/>
        <v/>
      </c>
      <c r="BX250" s="327" t="str">
        <f t="shared" si="90"/>
        <v/>
      </c>
      <c r="BY250" s="327" t="str">
        <f t="shared" si="97"/>
        <v/>
      </c>
      <c r="BZ250" s="333"/>
      <c r="CA250" s="348" t="str">
        <f>分岐管理シート!BB250</f>
        <v/>
      </c>
      <c r="CB250" s="350" t="str">
        <f t="shared" si="98"/>
        <v/>
      </c>
    </row>
    <row r="251" spans="1:80" x14ac:dyDescent="0.15">
      <c r="A251" s="202"/>
      <c r="B251" s="203"/>
      <c r="C251" s="197">
        <v>170</v>
      </c>
      <c r="D251" s="126"/>
      <c r="E251" s="126"/>
      <c r="F251" s="126"/>
      <c r="G251" s="128"/>
      <c r="H251" s="128"/>
      <c r="I251" s="123"/>
      <c r="J251" s="123"/>
      <c r="K251" s="123"/>
      <c r="L251" s="123"/>
      <c r="M251" s="131"/>
      <c r="N251" s="199">
        <f t="shared" si="86"/>
        <v>0</v>
      </c>
      <c r="O251" s="200">
        <f t="shared" si="87"/>
        <v>0</v>
      </c>
      <c r="P251" s="141"/>
      <c r="Q251" s="188"/>
      <c r="R251" s="188"/>
      <c r="S251" s="188"/>
      <c r="T251" s="188"/>
      <c r="U251" s="188"/>
      <c r="V251" s="188"/>
      <c r="W251" s="188"/>
      <c r="X251" s="188"/>
      <c r="Y251" s="188"/>
      <c r="Z251" s="188"/>
      <c r="AA251" s="188"/>
      <c r="AB251" s="188"/>
      <c r="AC251" s="188"/>
      <c r="AD251" s="188"/>
      <c r="AE251" s="142"/>
      <c r="AF251" s="131"/>
      <c r="AG251" s="123"/>
      <c r="AH251" s="123"/>
      <c r="AI251" s="128"/>
      <c r="AJ251" s="128"/>
      <c r="AK251" s="128"/>
      <c r="AL251" s="143"/>
      <c r="AM251" s="143"/>
      <c r="AN251" s="131"/>
      <c r="AO251" s="818"/>
      <c r="AP251" s="819"/>
      <c r="AQ251" s="164"/>
      <c r="AR251" s="89"/>
      <c r="AS251" s="78"/>
      <c r="AT251" s="309" t="str">
        <f t="shared" si="75"/>
        <v/>
      </c>
      <c r="AU251" s="313" t="str">
        <f t="shared" si="76"/>
        <v/>
      </c>
      <c r="AV251" s="317" t="str">
        <f t="shared" si="77"/>
        <v/>
      </c>
      <c r="AW251" s="321" t="str">
        <f t="shared" si="78"/>
        <v/>
      </c>
      <c r="AX251" s="321" t="str">
        <f t="shared" si="79"/>
        <v/>
      </c>
      <c r="AY251" s="325" t="str">
        <f t="shared" si="91"/>
        <v/>
      </c>
      <c r="AZ251" s="327" t="str">
        <f t="shared" si="80"/>
        <v/>
      </c>
      <c r="BA251" s="329" t="str">
        <f t="shared" si="81"/>
        <v/>
      </c>
      <c r="BB251" s="329" t="str">
        <f t="shared" si="82"/>
        <v/>
      </c>
      <c r="BC251" s="329" t="str">
        <f t="shared" si="92"/>
        <v/>
      </c>
      <c r="BD251" s="329" t="str">
        <f t="shared" si="88"/>
        <v/>
      </c>
      <c r="BE251" s="332"/>
      <c r="BF251" s="333"/>
      <c r="BG251" s="327" t="str">
        <f t="shared" si="83"/>
        <v/>
      </c>
      <c r="BH251" s="327" t="str">
        <f t="shared" si="84"/>
        <v/>
      </c>
      <c r="BI251" s="327" t="str">
        <f t="shared" si="85"/>
        <v/>
      </c>
      <c r="BJ251" s="333"/>
      <c r="BK251" s="333"/>
      <c r="BL251" s="333"/>
      <c r="BM251" s="333"/>
      <c r="BN251" s="327" t="str">
        <f t="shared" si="93"/>
        <v/>
      </c>
      <c r="BO251" s="327" t="str">
        <f t="shared" si="89"/>
        <v/>
      </c>
      <c r="BP251" s="327" t="str">
        <f t="shared" si="94"/>
        <v/>
      </c>
      <c r="BQ251" s="327" t="str">
        <f t="shared" si="95"/>
        <v/>
      </c>
      <c r="BR251" s="327" t="str">
        <f>IF(F251="","",IF(AND(AI251="－",OR(分岐管理シート!AK251&lt;1,分岐管理シート!AK251&gt;12)),"error",IF(AND(AI251="○",分岐管理シート!AK251&lt;1),"error","")))</f>
        <v/>
      </c>
      <c r="BS251" s="327" t="str">
        <f>IF(F251="","",IF(VLOOKUP(AJ251,―!$AD$2:$AE$14,2,FALSE)&lt;=VLOOKUP(AK251,―!$AD$2:$AE$14,2,FALSE),"","error"))</f>
        <v/>
      </c>
      <c r="BT251" s="333"/>
      <c r="BU251" s="333"/>
      <c r="BV251" s="333"/>
      <c r="BW251" s="327" t="str">
        <f t="shared" si="96"/>
        <v/>
      </c>
      <c r="BX251" s="327" t="str">
        <f t="shared" si="90"/>
        <v/>
      </c>
      <c r="BY251" s="327" t="str">
        <f t="shared" si="97"/>
        <v/>
      </c>
      <c r="BZ251" s="333"/>
      <c r="CA251" s="348" t="str">
        <f>分岐管理シート!BB251</f>
        <v/>
      </c>
      <c r="CB251" s="350" t="str">
        <f t="shared" si="98"/>
        <v/>
      </c>
    </row>
    <row r="252" spans="1:80" x14ac:dyDescent="0.15">
      <c r="A252" s="202"/>
      <c r="B252" s="203"/>
      <c r="C252" s="196">
        <v>171</v>
      </c>
      <c r="D252" s="126"/>
      <c r="E252" s="126"/>
      <c r="F252" s="126"/>
      <c r="G252" s="128"/>
      <c r="H252" s="128"/>
      <c r="I252" s="123"/>
      <c r="J252" s="123"/>
      <c r="K252" s="123"/>
      <c r="L252" s="123"/>
      <c r="M252" s="131"/>
      <c r="N252" s="199">
        <f t="shared" si="86"/>
        <v>0</v>
      </c>
      <c r="O252" s="200">
        <f t="shared" si="87"/>
        <v>0</v>
      </c>
      <c r="P252" s="141"/>
      <c r="Q252" s="188"/>
      <c r="R252" s="188"/>
      <c r="S252" s="188"/>
      <c r="T252" s="188"/>
      <c r="U252" s="188"/>
      <c r="V252" s="188"/>
      <c r="W252" s="188"/>
      <c r="X252" s="188"/>
      <c r="Y252" s="188"/>
      <c r="Z252" s="188"/>
      <c r="AA252" s="188"/>
      <c r="AB252" s="188"/>
      <c r="AC252" s="188"/>
      <c r="AD252" s="188"/>
      <c r="AE252" s="142"/>
      <c r="AF252" s="131"/>
      <c r="AG252" s="123"/>
      <c r="AH252" s="123"/>
      <c r="AI252" s="128"/>
      <c r="AJ252" s="128"/>
      <c r="AK252" s="128"/>
      <c r="AL252" s="143"/>
      <c r="AM252" s="143"/>
      <c r="AN252" s="131"/>
      <c r="AO252" s="818"/>
      <c r="AP252" s="819"/>
      <c r="AQ252" s="164"/>
      <c r="AR252" s="89"/>
      <c r="AS252" s="78"/>
      <c r="AT252" s="309" t="str">
        <f t="shared" si="75"/>
        <v/>
      </c>
      <c r="AU252" s="313" t="str">
        <f t="shared" si="76"/>
        <v/>
      </c>
      <c r="AV252" s="317" t="str">
        <f t="shared" si="77"/>
        <v/>
      </c>
      <c r="AW252" s="321" t="str">
        <f t="shared" si="78"/>
        <v/>
      </c>
      <c r="AX252" s="321" t="str">
        <f t="shared" si="79"/>
        <v/>
      </c>
      <c r="AY252" s="325" t="str">
        <f t="shared" si="91"/>
        <v/>
      </c>
      <c r="AZ252" s="327" t="str">
        <f t="shared" si="80"/>
        <v/>
      </c>
      <c r="BA252" s="329" t="str">
        <f t="shared" si="81"/>
        <v/>
      </c>
      <c r="BB252" s="329" t="str">
        <f t="shared" si="82"/>
        <v/>
      </c>
      <c r="BC252" s="329" t="str">
        <f t="shared" si="92"/>
        <v/>
      </c>
      <c r="BD252" s="329" t="str">
        <f t="shared" si="88"/>
        <v/>
      </c>
      <c r="BE252" s="332"/>
      <c r="BF252" s="333"/>
      <c r="BG252" s="327" t="str">
        <f t="shared" si="83"/>
        <v/>
      </c>
      <c r="BH252" s="327" t="str">
        <f t="shared" si="84"/>
        <v/>
      </c>
      <c r="BI252" s="327" t="str">
        <f t="shared" si="85"/>
        <v/>
      </c>
      <c r="BJ252" s="333"/>
      <c r="BK252" s="333"/>
      <c r="BL252" s="333"/>
      <c r="BM252" s="333"/>
      <c r="BN252" s="327" t="str">
        <f t="shared" si="93"/>
        <v/>
      </c>
      <c r="BO252" s="327" t="str">
        <f t="shared" si="89"/>
        <v/>
      </c>
      <c r="BP252" s="327" t="str">
        <f t="shared" si="94"/>
        <v/>
      </c>
      <c r="BQ252" s="327" t="str">
        <f t="shared" si="95"/>
        <v/>
      </c>
      <c r="BR252" s="327" t="str">
        <f>IF(F252="","",IF(AND(AI252="－",OR(分岐管理シート!AK252&lt;1,分岐管理シート!AK252&gt;12)),"error",IF(AND(AI252="○",分岐管理シート!AK252&lt;1),"error","")))</f>
        <v/>
      </c>
      <c r="BS252" s="327" t="str">
        <f>IF(F252="","",IF(VLOOKUP(AJ252,―!$AD$2:$AE$14,2,FALSE)&lt;=VLOOKUP(AK252,―!$AD$2:$AE$14,2,FALSE),"","error"))</f>
        <v/>
      </c>
      <c r="BT252" s="333"/>
      <c r="BU252" s="333"/>
      <c r="BV252" s="333"/>
      <c r="BW252" s="327" t="str">
        <f t="shared" si="96"/>
        <v/>
      </c>
      <c r="BX252" s="327" t="str">
        <f t="shared" si="90"/>
        <v/>
      </c>
      <c r="BY252" s="327" t="str">
        <f t="shared" si="97"/>
        <v/>
      </c>
      <c r="BZ252" s="333"/>
      <c r="CA252" s="348" t="str">
        <f>分岐管理シート!BB252</f>
        <v/>
      </c>
      <c r="CB252" s="350" t="str">
        <f t="shared" si="98"/>
        <v/>
      </c>
    </row>
    <row r="253" spans="1:80" x14ac:dyDescent="0.15">
      <c r="A253" s="202"/>
      <c r="B253" s="203"/>
      <c r="C253" s="197">
        <v>172</v>
      </c>
      <c r="D253" s="126"/>
      <c r="E253" s="126"/>
      <c r="F253" s="126"/>
      <c r="G253" s="128"/>
      <c r="H253" s="128"/>
      <c r="I253" s="123"/>
      <c r="J253" s="123"/>
      <c r="K253" s="123"/>
      <c r="L253" s="123"/>
      <c r="M253" s="131"/>
      <c r="N253" s="199">
        <f t="shared" si="86"/>
        <v>0</v>
      </c>
      <c r="O253" s="200">
        <f t="shared" si="87"/>
        <v>0</v>
      </c>
      <c r="P253" s="141"/>
      <c r="Q253" s="188"/>
      <c r="R253" s="188"/>
      <c r="S253" s="188"/>
      <c r="T253" s="188"/>
      <c r="U253" s="188"/>
      <c r="V253" s="188"/>
      <c r="W253" s="188"/>
      <c r="X253" s="188"/>
      <c r="Y253" s="188"/>
      <c r="Z253" s="188"/>
      <c r="AA253" s="188"/>
      <c r="AB253" s="188"/>
      <c r="AC253" s="188"/>
      <c r="AD253" s="188"/>
      <c r="AE253" s="142"/>
      <c r="AF253" s="131"/>
      <c r="AG253" s="123"/>
      <c r="AH253" s="123"/>
      <c r="AI253" s="128"/>
      <c r="AJ253" s="128"/>
      <c r="AK253" s="128"/>
      <c r="AL253" s="143"/>
      <c r="AM253" s="143"/>
      <c r="AN253" s="131"/>
      <c r="AO253" s="818"/>
      <c r="AP253" s="819"/>
      <c r="AQ253" s="164"/>
      <c r="AR253" s="89"/>
      <c r="AS253" s="78"/>
      <c r="AT253" s="309" t="str">
        <f t="shared" si="75"/>
        <v/>
      </c>
      <c r="AU253" s="313" t="str">
        <f t="shared" si="76"/>
        <v/>
      </c>
      <c r="AV253" s="317" t="str">
        <f t="shared" si="77"/>
        <v/>
      </c>
      <c r="AW253" s="321" t="str">
        <f t="shared" si="78"/>
        <v/>
      </c>
      <c r="AX253" s="321" t="str">
        <f t="shared" si="79"/>
        <v/>
      </c>
      <c r="AY253" s="325" t="str">
        <f t="shared" si="91"/>
        <v/>
      </c>
      <c r="AZ253" s="327" t="str">
        <f t="shared" si="80"/>
        <v/>
      </c>
      <c r="BA253" s="329" t="str">
        <f t="shared" si="81"/>
        <v/>
      </c>
      <c r="BB253" s="329" t="str">
        <f t="shared" si="82"/>
        <v/>
      </c>
      <c r="BC253" s="329" t="str">
        <f t="shared" si="92"/>
        <v/>
      </c>
      <c r="BD253" s="329" t="str">
        <f t="shared" si="88"/>
        <v/>
      </c>
      <c r="BE253" s="332"/>
      <c r="BF253" s="333"/>
      <c r="BG253" s="327" t="str">
        <f t="shared" si="83"/>
        <v/>
      </c>
      <c r="BH253" s="327" t="str">
        <f t="shared" si="84"/>
        <v/>
      </c>
      <c r="BI253" s="327" t="str">
        <f t="shared" si="85"/>
        <v/>
      </c>
      <c r="BJ253" s="333"/>
      <c r="BK253" s="333"/>
      <c r="BL253" s="333"/>
      <c r="BM253" s="333"/>
      <c r="BN253" s="327" t="str">
        <f t="shared" si="93"/>
        <v/>
      </c>
      <c r="BO253" s="327" t="str">
        <f t="shared" si="89"/>
        <v/>
      </c>
      <c r="BP253" s="327" t="str">
        <f t="shared" si="94"/>
        <v/>
      </c>
      <c r="BQ253" s="327" t="str">
        <f t="shared" si="95"/>
        <v/>
      </c>
      <c r="BR253" s="327" t="str">
        <f>IF(F253="","",IF(AND(AI253="－",OR(分岐管理シート!AK253&lt;1,分岐管理シート!AK253&gt;12)),"error",IF(AND(AI253="○",分岐管理シート!AK253&lt;1),"error","")))</f>
        <v/>
      </c>
      <c r="BS253" s="327" t="str">
        <f>IF(F253="","",IF(VLOOKUP(AJ253,―!$AD$2:$AE$14,2,FALSE)&lt;=VLOOKUP(AK253,―!$AD$2:$AE$14,2,FALSE),"","error"))</f>
        <v/>
      </c>
      <c r="BT253" s="333"/>
      <c r="BU253" s="333"/>
      <c r="BV253" s="333"/>
      <c r="BW253" s="327" t="str">
        <f t="shared" si="96"/>
        <v/>
      </c>
      <c r="BX253" s="327" t="str">
        <f t="shared" si="90"/>
        <v/>
      </c>
      <c r="BY253" s="327" t="str">
        <f t="shared" si="97"/>
        <v/>
      </c>
      <c r="BZ253" s="333"/>
      <c r="CA253" s="348" t="str">
        <f>分岐管理シート!BB253</f>
        <v/>
      </c>
      <c r="CB253" s="350" t="str">
        <f t="shared" si="98"/>
        <v/>
      </c>
    </row>
    <row r="254" spans="1:80" x14ac:dyDescent="0.15">
      <c r="A254" s="202"/>
      <c r="B254" s="203"/>
      <c r="C254" s="197">
        <v>173</v>
      </c>
      <c r="D254" s="126"/>
      <c r="E254" s="126"/>
      <c r="F254" s="126"/>
      <c r="G254" s="128"/>
      <c r="H254" s="128"/>
      <c r="I254" s="123"/>
      <c r="J254" s="123"/>
      <c r="K254" s="123"/>
      <c r="L254" s="123"/>
      <c r="M254" s="131"/>
      <c r="N254" s="199">
        <f t="shared" si="86"/>
        <v>0</v>
      </c>
      <c r="O254" s="200">
        <f t="shared" si="87"/>
        <v>0</v>
      </c>
      <c r="P254" s="141"/>
      <c r="Q254" s="188"/>
      <c r="R254" s="188"/>
      <c r="S254" s="188"/>
      <c r="T254" s="188"/>
      <c r="U254" s="188"/>
      <c r="V254" s="188"/>
      <c r="W254" s="188"/>
      <c r="X254" s="188"/>
      <c r="Y254" s="188"/>
      <c r="Z254" s="188"/>
      <c r="AA254" s="188"/>
      <c r="AB254" s="188"/>
      <c r="AC254" s="188"/>
      <c r="AD254" s="188"/>
      <c r="AE254" s="142"/>
      <c r="AF254" s="131"/>
      <c r="AG254" s="123"/>
      <c r="AH254" s="123"/>
      <c r="AI254" s="128"/>
      <c r="AJ254" s="128"/>
      <c r="AK254" s="128"/>
      <c r="AL254" s="143"/>
      <c r="AM254" s="143"/>
      <c r="AN254" s="131"/>
      <c r="AO254" s="818"/>
      <c r="AP254" s="819"/>
      <c r="AQ254" s="164"/>
      <c r="AR254" s="89"/>
      <c r="AS254" s="78"/>
      <c r="AT254" s="309" t="str">
        <f t="shared" si="75"/>
        <v/>
      </c>
      <c r="AU254" s="313" t="str">
        <f t="shared" si="76"/>
        <v/>
      </c>
      <c r="AV254" s="317" t="str">
        <f t="shared" si="77"/>
        <v/>
      </c>
      <c r="AW254" s="321" t="str">
        <f t="shared" si="78"/>
        <v/>
      </c>
      <c r="AX254" s="321" t="str">
        <f t="shared" si="79"/>
        <v/>
      </c>
      <c r="AY254" s="325" t="str">
        <f t="shared" si="91"/>
        <v/>
      </c>
      <c r="AZ254" s="327" t="str">
        <f t="shared" si="80"/>
        <v/>
      </c>
      <c r="BA254" s="329" t="str">
        <f t="shared" si="81"/>
        <v/>
      </c>
      <c r="BB254" s="329" t="str">
        <f t="shared" si="82"/>
        <v/>
      </c>
      <c r="BC254" s="329" t="str">
        <f t="shared" si="92"/>
        <v/>
      </c>
      <c r="BD254" s="329" t="str">
        <f t="shared" si="88"/>
        <v/>
      </c>
      <c r="BE254" s="332"/>
      <c r="BF254" s="333"/>
      <c r="BG254" s="327" t="str">
        <f t="shared" si="83"/>
        <v/>
      </c>
      <c r="BH254" s="327" t="str">
        <f t="shared" si="84"/>
        <v/>
      </c>
      <c r="BI254" s="327" t="str">
        <f t="shared" si="85"/>
        <v/>
      </c>
      <c r="BJ254" s="333"/>
      <c r="BK254" s="333"/>
      <c r="BL254" s="333"/>
      <c r="BM254" s="333"/>
      <c r="BN254" s="327" t="str">
        <f t="shared" si="93"/>
        <v/>
      </c>
      <c r="BO254" s="327" t="str">
        <f t="shared" si="89"/>
        <v/>
      </c>
      <c r="BP254" s="327" t="str">
        <f t="shared" si="94"/>
        <v/>
      </c>
      <c r="BQ254" s="327" t="str">
        <f t="shared" si="95"/>
        <v/>
      </c>
      <c r="BR254" s="327" t="str">
        <f>IF(F254="","",IF(AND(AI254="－",OR(分岐管理シート!AK254&lt;1,分岐管理シート!AK254&gt;12)),"error",IF(AND(AI254="○",分岐管理シート!AK254&lt;1),"error","")))</f>
        <v/>
      </c>
      <c r="BS254" s="327" t="str">
        <f>IF(F254="","",IF(VLOOKUP(AJ254,―!$AD$2:$AE$14,2,FALSE)&lt;=VLOOKUP(AK254,―!$AD$2:$AE$14,2,FALSE),"","error"))</f>
        <v/>
      </c>
      <c r="BT254" s="333"/>
      <c r="BU254" s="333"/>
      <c r="BV254" s="333"/>
      <c r="BW254" s="327" t="str">
        <f t="shared" si="96"/>
        <v/>
      </c>
      <c r="BX254" s="327" t="str">
        <f t="shared" si="90"/>
        <v/>
      </c>
      <c r="BY254" s="327" t="str">
        <f t="shared" si="97"/>
        <v/>
      </c>
      <c r="BZ254" s="333"/>
      <c r="CA254" s="348" t="str">
        <f>分岐管理シート!BB254</f>
        <v/>
      </c>
      <c r="CB254" s="350" t="str">
        <f t="shared" si="98"/>
        <v/>
      </c>
    </row>
    <row r="255" spans="1:80" x14ac:dyDescent="0.15">
      <c r="A255" s="202"/>
      <c r="B255" s="203"/>
      <c r="C255" s="196">
        <v>174</v>
      </c>
      <c r="D255" s="126"/>
      <c r="E255" s="126"/>
      <c r="F255" s="126"/>
      <c r="G255" s="128"/>
      <c r="H255" s="128"/>
      <c r="I255" s="123"/>
      <c r="J255" s="123"/>
      <c r="K255" s="123"/>
      <c r="L255" s="123"/>
      <c r="M255" s="131"/>
      <c r="N255" s="199">
        <f t="shared" si="86"/>
        <v>0</v>
      </c>
      <c r="O255" s="200">
        <f t="shared" si="87"/>
        <v>0</v>
      </c>
      <c r="P255" s="141"/>
      <c r="Q255" s="188"/>
      <c r="R255" s="188"/>
      <c r="S255" s="188"/>
      <c r="T255" s="188"/>
      <c r="U255" s="188"/>
      <c r="V255" s="188"/>
      <c r="W255" s="188"/>
      <c r="X255" s="188"/>
      <c r="Y255" s="188"/>
      <c r="Z255" s="188"/>
      <c r="AA255" s="188"/>
      <c r="AB255" s="188"/>
      <c r="AC255" s="188"/>
      <c r="AD255" s="188"/>
      <c r="AE255" s="142"/>
      <c r="AF255" s="131"/>
      <c r="AG255" s="123"/>
      <c r="AH255" s="123"/>
      <c r="AI255" s="128"/>
      <c r="AJ255" s="128"/>
      <c r="AK255" s="128"/>
      <c r="AL255" s="143"/>
      <c r="AM255" s="143"/>
      <c r="AN255" s="131"/>
      <c r="AO255" s="818"/>
      <c r="AP255" s="819"/>
      <c r="AQ255" s="164"/>
      <c r="AR255" s="89"/>
      <c r="AS255" s="78"/>
      <c r="AT255" s="309" t="str">
        <f t="shared" si="75"/>
        <v/>
      </c>
      <c r="AU255" s="313" t="str">
        <f t="shared" si="76"/>
        <v/>
      </c>
      <c r="AV255" s="317" t="str">
        <f t="shared" si="77"/>
        <v/>
      </c>
      <c r="AW255" s="321" t="str">
        <f t="shared" si="78"/>
        <v/>
      </c>
      <c r="AX255" s="321" t="str">
        <f t="shared" si="79"/>
        <v/>
      </c>
      <c r="AY255" s="325" t="str">
        <f t="shared" si="91"/>
        <v/>
      </c>
      <c r="AZ255" s="327" t="str">
        <f t="shared" si="80"/>
        <v/>
      </c>
      <c r="BA255" s="329" t="str">
        <f t="shared" si="81"/>
        <v/>
      </c>
      <c r="BB255" s="329" t="str">
        <f t="shared" si="82"/>
        <v/>
      </c>
      <c r="BC255" s="329" t="str">
        <f t="shared" si="92"/>
        <v/>
      </c>
      <c r="BD255" s="329" t="str">
        <f t="shared" si="88"/>
        <v/>
      </c>
      <c r="BE255" s="332"/>
      <c r="BF255" s="333"/>
      <c r="BG255" s="327" t="str">
        <f t="shared" si="83"/>
        <v/>
      </c>
      <c r="BH255" s="327" t="str">
        <f t="shared" si="84"/>
        <v/>
      </c>
      <c r="BI255" s="327" t="str">
        <f t="shared" si="85"/>
        <v/>
      </c>
      <c r="BJ255" s="333"/>
      <c r="BK255" s="333"/>
      <c r="BL255" s="333"/>
      <c r="BM255" s="333"/>
      <c r="BN255" s="327" t="str">
        <f t="shared" si="93"/>
        <v/>
      </c>
      <c r="BO255" s="327" t="str">
        <f t="shared" si="89"/>
        <v/>
      </c>
      <c r="BP255" s="327" t="str">
        <f t="shared" si="94"/>
        <v/>
      </c>
      <c r="BQ255" s="327" t="str">
        <f t="shared" si="95"/>
        <v/>
      </c>
      <c r="BR255" s="327" t="str">
        <f>IF(F255="","",IF(AND(AI255="－",OR(分岐管理シート!AK255&lt;1,分岐管理シート!AK255&gt;12)),"error",IF(AND(AI255="○",分岐管理シート!AK255&lt;1),"error","")))</f>
        <v/>
      </c>
      <c r="BS255" s="327" t="str">
        <f>IF(F255="","",IF(VLOOKUP(AJ255,―!$AD$2:$AE$14,2,FALSE)&lt;=VLOOKUP(AK255,―!$AD$2:$AE$14,2,FALSE),"","error"))</f>
        <v/>
      </c>
      <c r="BT255" s="333"/>
      <c r="BU255" s="333"/>
      <c r="BV255" s="333"/>
      <c r="BW255" s="327" t="str">
        <f t="shared" si="96"/>
        <v/>
      </c>
      <c r="BX255" s="327" t="str">
        <f t="shared" si="90"/>
        <v/>
      </c>
      <c r="BY255" s="327" t="str">
        <f t="shared" si="97"/>
        <v/>
      </c>
      <c r="BZ255" s="333"/>
      <c r="CA255" s="348" t="str">
        <f>分岐管理シート!BB255</f>
        <v/>
      </c>
      <c r="CB255" s="350" t="str">
        <f t="shared" si="98"/>
        <v/>
      </c>
    </row>
    <row r="256" spans="1:80" x14ac:dyDescent="0.15">
      <c r="A256" s="202"/>
      <c r="B256" s="203"/>
      <c r="C256" s="197">
        <v>175</v>
      </c>
      <c r="D256" s="126"/>
      <c r="E256" s="126"/>
      <c r="F256" s="126"/>
      <c r="G256" s="128"/>
      <c r="H256" s="128"/>
      <c r="I256" s="123"/>
      <c r="J256" s="123"/>
      <c r="K256" s="123"/>
      <c r="L256" s="123"/>
      <c r="M256" s="131"/>
      <c r="N256" s="199">
        <f t="shared" si="86"/>
        <v>0</v>
      </c>
      <c r="O256" s="200">
        <f t="shared" si="87"/>
        <v>0</v>
      </c>
      <c r="P256" s="141"/>
      <c r="Q256" s="188"/>
      <c r="R256" s="188"/>
      <c r="S256" s="188"/>
      <c r="T256" s="188"/>
      <c r="U256" s="188"/>
      <c r="V256" s="188"/>
      <c r="W256" s="188"/>
      <c r="X256" s="188"/>
      <c r="Y256" s="188"/>
      <c r="Z256" s="188"/>
      <c r="AA256" s="188"/>
      <c r="AB256" s="188"/>
      <c r="AC256" s="188"/>
      <c r="AD256" s="188"/>
      <c r="AE256" s="142"/>
      <c r="AF256" s="131"/>
      <c r="AG256" s="123"/>
      <c r="AH256" s="123"/>
      <c r="AI256" s="128"/>
      <c r="AJ256" s="128"/>
      <c r="AK256" s="128"/>
      <c r="AL256" s="143"/>
      <c r="AM256" s="143"/>
      <c r="AN256" s="131"/>
      <c r="AO256" s="818"/>
      <c r="AP256" s="819"/>
      <c r="AQ256" s="164"/>
      <c r="AR256" s="89"/>
      <c r="AS256" s="78"/>
      <c r="AT256" s="309" t="str">
        <f t="shared" si="75"/>
        <v/>
      </c>
      <c r="AU256" s="313" t="str">
        <f t="shared" si="76"/>
        <v/>
      </c>
      <c r="AV256" s="317" t="str">
        <f t="shared" si="77"/>
        <v/>
      </c>
      <c r="AW256" s="321" t="str">
        <f t="shared" si="78"/>
        <v/>
      </c>
      <c r="AX256" s="321" t="str">
        <f t="shared" si="79"/>
        <v/>
      </c>
      <c r="AY256" s="325" t="str">
        <f t="shared" si="91"/>
        <v/>
      </c>
      <c r="AZ256" s="327" t="str">
        <f t="shared" si="80"/>
        <v/>
      </c>
      <c r="BA256" s="329" t="str">
        <f t="shared" si="81"/>
        <v/>
      </c>
      <c r="BB256" s="329" t="str">
        <f t="shared" si="82"/>
        <v/>
      </c>
      <c r="BC256" s="329" t="str">
        <f t="shared" si="92"/>
        <v/>
      </c>
      <c r="BD256" s="329" t="str">
        <f t="shared" si="88"/>
        <v/>
      </c>
      <c r="BE256" s="332"/>
      <c r="BF256" s="333"/>
      <c r="BG256" s="327" t="str">
        <f t="shared" si="83"/>
        <v/>
      </c>
      <c r="BH256" s="327" t="str">
        <f t="shared" si="84"/>
        <v/>
      </c>
      <c r="BI256" s="327" t="str">
        <f t="shared" si="85"/>
        <v/>
      </c>
      <c r="BJ256" s="333"/>
      <c r="BK256" s="333"/>
      <c r="BL256" s="333"/>
      <c r="BM256" s="333"/>
      <c r="BN256" s="327" t="str">
        <f t="shared" si="93"/>
        <v/>
      </c>
      <c r="BO256" s="327" t="str">
        <f t="shared" si="89"/>
        <v/>
      </c>
      <c r="BP256" s="327" t="str">
        <f t="shared" si="94"/>
        <v/>
      </c>
      <c r="BQ256" s="327" t="str">
        <f t="shared" si="95"/>
        <v/>
      </c>
      <c r="BR256" s="327" t="str">
        <f>IF(F256="","",IF(AND(AI256="－",OR(分岐管理シート!AK256&lt;1,分岐管理シート!AK256&gt;12)),"error",IF(AND(AI256="○",分岐管理シート!AK256&lt;1),"error","")))</f>
        <v/>
      </c>
      <c r="BS256" s="327" t="str">
        <f>IF(F256="","",IF(VLOOKUP(AJ256,―!$AD$2:$AE$14,2,FALSE)&lt;=VLOOKUP(AK256,―!$AD$2:$AE$14,2,FALSE),"","error"))</f>
        <v/>
      </c>
      <c r="BT256" s="333"/>
      <c r="BU256" s="333"/>
      <c r="BV256" s="333"/>
      <c r="BW256" s="327" t="str">
        <f t="shared" si="96"/>
        <v/>
      </c>
      <c r="BX256" s="327" t="str">
        <f t="shared" si="90"/>
        <v/>
      </c>
      <c r="BY256" s="327" t="str">
        <f t="shared" si="97"/>
        <v/>
      </c>
      <c r="BZ256" s="333"/>
      <c r="CA256" s="348" t="str">
        <f>分岐管理シート!BB256</f>
        <v/>
      </c>
      <c r="CB256" s="350" t="str">
        <f t="shared" si="98"/>
        <v/>
      </c>
    </row>
    <row r="257" spans="1:80" x14ac:dyDescent="0.15">
      <c r="A257" s="202"/>
      <c r="B257" s="203"/>
      <c r="C257" s="197">
        <v>176</v>
      </c>
      <c r="D257" s="126"/>
      <c r="E257" s="126"/>
      <c r="F257" s="126"/>
      <c r="G257" s="128"/>
      <c r="H257" s="128"/>
      <c r="I257" s="123"/>
      <c r="J257" s="123"/>
      <c r="K257" s="123"/>
      <c r="L257" s="123"/>
      <c r="M257" s="131"/>
      <c r="N257" s="199">
        <f t="shared" si="86"/>
        <v>0</v>
      </c>
      <c r="O257" s="200">
        <f t="shared" si="87"/>
        <v>0</v>
      </c>
      <c r="P257" s="141"/>
      <c r="Q257" s="188"/>
      <c r="R257" s="188"/>
      <c r="S257" s="188"/>
      <c r="T257" s="188"/>
      <c r="U257" s="188"/>
      <c r="V257" s="188"/>
      <c r="W257" s="188"/>
      <c r="X257" s="188"/>
      <c r="Y257" s="188"/>
      <c r="Z257" s="188"/>
      <c r="AA257" s="188"/>
      <c r="AB257" s="188"/>
      <c r="AC257" s="188"/>
      <c r="AD257" s="188"/>
      <c r="AE257" s="142"/>
      <c r="AF257" s="131"/>
      <c r="AG257" s="123"/>
      <c r="AH257" s="123"/>
      <c r="AI257" s="128"/>
      <c r="AJ257" s="128"/>
      <c r="AK257" s="128"/>
      <c r="AL257" s="143"/>
      <c r="AM257" s="143"/>
      <c r="AN257" s="131"/>
      <c r="AO257" s="818"/>
      <c r="AP257" s="819"/>
      <c r="AQ257" s="164"/>
      <c r="AR257" s="89"/>
      <c r="AS257" s="78"/>
      <c r="AT257" s="309" t="str">
        <f t="shared" si="75"/>
        <v/>
      </c>
      <c r="AU257" s="313" t="str">
        <f t="shared" si="76"/>
        <v/>
      </c>
      <c r="AV257" s="317" t="str">
        <f t="shared" si="77"/>
        <v/>
      </c>
      <c r="AW257" s="321" t="str">
        <f t="shared" si="78"/>
        <v/>
      </c>
      <c r="AX257" s="321" t="str">
        <f t="shared" si="79"/>
        <v/>
      </c>
      <c r="AY257" s="325" t="str">
        <f t="shared" si="91"/>
        <v/>
      </c>
      <c r="AZ257" s="327" t="str">
        <f t="shared" si="80"/>
        <v/>
      </c>
      <c r="BA257" s="329" t="str">
        <f t="shared" si="81"/>
        <v/>
      </c>
      <c r="BB257" s="329" t="str">
        <f t="shared" si="82"/>
        <v/>
      </c>
      <c r="BC257" s="329" t="str">
        <f t="shared" si="92"/>
        <v/>
      </c>
      <c r="BD257" s="329" t="str">
        <f t="shared" si="88"/>
        <v/>
      </c>
      <c r="BE257" s="332"/>
      <c r="BF257" s="333"/>
      <c r="BG257" s="327" t="str">
        <f t="shared" si="83"/>
        <v/>
      </c>
      <c r="BH257" s="327" t="str">
        <f t="shared" si="84"/>
        <v/>
      </c>
      <c r="BI257" s="327" t="str">
        <f t="shared" si="85"/>
        <v/>
      </c>
      <c r="BJ257" s="333"/>
      <c r="BK257" s="333"/>
      <c r="BL257" s="333"/>
      <c r="BM257" s="333"/>
      <c r="BN257" s="327" t="str">
        <f t="shared" si="93"/>
        <v/>
      </c>
      <c r="BO257" s="327" t="str">
        <f t="shared" si="89"/>
        <v/>
      </c>
      <c r="BP257" s="327" t="str">
        <f t="shared" si="94"/>
        <v/>
      </c>
      <c r="BQ257" s="327" t="str">
        <f t="shared" si="95"/>
        <v/>
      </c>
      <c r="BR257" s="327" t="str">
        <f>IF(F257="","",IF(AND(AI257="－",OR(分岐管理シート!AK257&lt;1,分岐管理シート!AK257&gt;12)),"error",IF(AND(AI257="○",分岐管理シート!AK257&lt;1),"error","")))</f>
        <v/>
      </c>
      <c r="BS257" s="327" t="str">
        <f>IF(F257="","",IF(VLOOKUP(AJ257,―!$AD$2:$AE$14,2,FALSE)&lt;=VLOOKUP(AK257,―!$AD$2:$AE$14,2,FALSE),"","error"))</f>
        <v/>
      </c>
      <c r="BT257" s="333"/>
      <c r="BU257" s="333"/>
      <c r="BV257" s="333"/>
      <c r="BW257" s="327" t="str">
        <f t="shared" si="96"/>
        <v/>
      </c>
      <c r="BX257" s="327" t="str">
        <f t="shared" si="90"/>
        <v/>
      </c>
      <c r="BY257" s="327" t="str">
        <f t="shared" si="97"/>
        <v/>
      </c>
      <c r="BZ257" s="333"/>
      <c r="CA257" s="348" t="str">
        <f>分岐管理シート!BB257</f>
        <v/>
      </c>
      <c r="CB257" s="350" t="str">
        <f t="shared" si="98"/>
        <v/>
      </c>
    </row>
    <row r="258" spans="1:80" x14ac:dyDescent="0.15">
      <c r="A258" s="202"/>
      <c r="B258" s="203"/>
      <c r="C258" s="196">
        <v>177</v>
      </c>
      <c r="D258" s="126"/>
      <c r="E258" s="126"/>
      <c r="F258" s="126"/>
      <c r="G258" s="128"/>
      <c r="H258" s="128"/>
      <c r="I258" s="123"/>
      <c r="J258" s="123"/>
      <c r="K258" s="123"/>
      <c r="L258" s="123"/>
      <c r="M258" s="131"/>
      <c r="N258" s="199">
        <f t="shared" si="86"/>
        <v>0</v>
      </c>
      <c r="O258" s="200">
        <f t="shared" si="87"/>
        <v>0</v>
      </c>
      <c r="P258" s="141"/>
      <c r="Q258" s="188"/>
      <c r="R258" s="188"/>
      <c r="S258" s="188"/>
      <c r="T258" s="188"/>
      <c r="U258" s="188"/>
      <c r="V258" s="188"/>
      <c r="W258" s="188"/>
      <c r="X258" s="188"/>
      <c r="Y258" s="188"/>
      <c r="Z258" s="188"/>
      <c r="AA258" s="188"/>
      <c r="AB258" s="188"/>
      <c r="AC258" s="188"/>
      <c r="AD258" s="188"/>
      <c r="AE258" s="142"/>
      <c r="AF258" s="131"/>
      <c r="AG258" s="123"/>
      <c r="AH258" s="123"/>
      <c r="AI258" s="128"/>
      <c r="AJ258" s="128"/>
      <c r="AK258" s="128"/>
      <c r="AL258" s="143"/>
      <c r="AM258" s="143"/>
      <c r="AN258" s="131"/>
      <c r="AO258" s="818"/>
      <c r="AP258" s="819"/>
      <c r="AQ258" s="164"/>
      <c r="AR258" s="89"/>
      <c r="AS258" s="78"/>
      <c r="AT258" s="309" t="str">
        <f t="shared" si="75"/>
        <v/>
      </c>
      <c r="AU258" s="313" t="str">
        <f t="shared" si="76"/>
        <v/>
      </c>
      <c r="AV258" s="317" t="str">
        <f t="shared" si="77"/>
        <v/>
      </c>
      <c r="AW258" s="321" t="str">
        <f t="shared" si="78"/>
        <v/>
      </c>
      <c r="AX258" s="321" t="str">
        <f t="shared" si="79"/>
        <v/>
      </c>
      <c r="AY258" s="325" t="str">
        <f t="shared" si="91"/>
        <v/>
      </c>
      <c r="AZ258" s="327" t="str">
        <f t="shared" si="80"/>
        <v/>
      </c>
      <c r="BA258" s="329" t="str">
        <f t="shared" si="81"/>
        <v/>
      </c>
      <c r="BB258" s="329" t="str">
        <f t="shared" si="82"/>
        <v/>
      </c>
      <c r="BC258" s="329" t="str">
        <f t="shared" si="92"/>
        <v/>
      </c>
      <c r="BD258" s="329" t="str">
        <f t="shared" si="88"/>
        <v/>
      </c>
      <c r="BE258" s="332"/>
      <c r="BF258" s="333"/>
      <c r="BG258" s="327" t="str">
        <f t="shared" si="83"/>
        <v/>
      </c>
      <c r="BH258" s="327" t="str">
        <f t="shared" si="84"/>
        <v/>
      </c>
      <c r="BI258" s="327" t="str">
        <f t="shared" si="85"/>
        <v/>
      </c>
      <c r="BJ258" s="333"/>
      <c r="BK258" s="333"/>
      <c r="BL258" s="333"/>
      <c r="BM258" s="333"/>
      <c r="BN258" s="327" t="str">
        <f t="shared" si="93"/>
        <v/>
      </c>
      <c r="BO258" s="327" t="str">
        <f t="shared" si="89"/>
        <v/>
      </c>
      <c r="BP258" s="327" t="str">
        <f t="shared" si="94"/>
        <v/>
      </c>
      <c r="BQ258" s="327" t="str">
        <f t="shared" si="95"/>
        <v/>
      </c>
      <c r="BR258" s="327" t="str">
        <f>IF(F258="","",IF(AND(AI258="－",OR(分岐管理シート!AK258&lt;1,分岐管理シート!AK258&gt;12)),"error",IF(AND(AI258="○",分岐管理シート!AK258&lt;1),"error","")))</f>
        <v/>
      </c>
      <c r="BS258" s="327" t="str">
        <f>IF(F258="","",IF(VLOOKUP(AJ258,―!$AD$2:$AE$14,2,FALSE)&lt;=VLOOKUP(AK258,―!$AD$2:$AE$14,2,FALSE),"","error"))</f>
        <v/>
      </c>
      <c r="BT258" s="333"/>
      <c r="BU258" s="333"/>
      <c r="BV258" s="333"/>
      <c r="BW258" s="327" t="str">
        <f t="shared" si="96"/>
        <v/>
      </c>
      <c r="BX258" s="327" t="str">
        <f t="shared" si="90"/>
        <v/>
      </c>
      <c r="BY258" s="327" t="str">
        <f t="shared" si="97"/>
        <v/>
      </c>
      <c r="BZ258" s="333"/>
      <c r="CA258" s="348" t="str">
        <f>分岐管理シート!BB258</f>
        <v/>
      </c>
      <c r="CB258" s="350" t="str">
        <f t="shared" si="98"/>
        <v/>
      </c>
    </row>
    <row r="259" spans="1:80" x14ac:dyDescent="0.15">
      <c r="A259" s="202"/>
      <c r="B259" s="203"/>
      <c r="C259" s="197">
        <v>178</v>
      </c>
      <c r="D259" s="126"/>
      <c r="E259" s="126"/>
      <c r="F259" s="126"/>
      <c r="G259" s="128"/>
      <c r="H259" s="128"/>
      <c r="I259" s="123"/>
      <c r="J259" s="123"/>
      <c r="K259" s="123"/>
      <c r="L259" s="123"/>
      <c r="M259" s="131"/>
      <c r="N259" s="199">
        <f t="shared" si="86"/>
        <v>0</v>
      </c>
      <c r="O259" s="200">
        <f t="shared" si="87"/>
        <v>0</v>
      </c>
      <c r="P259" s="141"/>
      <c r="Q259" s="188"/>
      <c r="R259" s="188"/>
      <c r="S259" s="188"/>
      <c r="T259" s="188"/>
      <c r="U259" s="188"/>
      <c r="V259" s="188"/>
      <c r="W259" s="188"/>
      <c r="X259" s="188"/>
      <c r="Y259" s="188"/>
      <c r="Z259" s="188"/>
      <c r="AA259" s="188"/>
      <c r="AB259" s="188"/>
      <c r="AC259" s="188"/>
      <c r="AD259" s="188"/>
      <c r="AE259" s="142"/>
      <c r="AF259" s="131"/>
      <c r="AG259" s="123"/>
      <c r="AH259" s="123"/>
      <c r="AI259" s="128"/>
      <c r="AJ259" s="128"/>
      <c r="AK259" s="128"/>
      <c r="AL259" s="143"/>
      <c r="AM259" s="143"/>
      <c r="AN259" s="131"/>
      <c r="AO259" s="818"/>
      <c r="AP259" s="819"/>
      <c r="AQ259" s="164"/>
      <c r="AR259" s="89"/>
      <c r="AS259" s="78"/>
      <c r="AT259" s="309" t="str">
        <f t="shared" si="75"/>
        <v/>
      </c>
      <c r="AU259" s="313" t="str">
        <f t="shared" si="76"/>
        <v/>
      </c>
      <c r="AV259" s="317" t="str">
        <f t="shared" si="77"/>
        <v/>
      </c>
      <c r="AW259" s="321" t="str">
        <f t="shared" si="78"/>
        <v/>
      </c>
      <c r="AX259" s="321" t="str">
        <f t="shared" si="79"/>
        <v/>
      </c>
      <c r="AY259" s="325" t="str">
        <f t="shared" si="91"/>
        <v/>
      </c>
      <c r="AZ259" s="327" t="str">
        <f t="shared" si="80"/>
        <v/>
      </c>
      <c r="BA259" s="329" t="str">
        <f t="shared" si="81"/>
        <v/>
      </c>
      <c r="BB259" s="329" t="str">
        <f t="shared" si="82"/>
        <v/>
      </c>
      <c r="BC259" s="329" t="str">
        <f t="shared" si="92"/>
        <v/>
      </c>
      <c r="BD259" s="329" t="str">
        <f t="shared" si="88"/>
        <v/>
      </c>
      <c r="BE259" s="332"/>
      <c r="BF259" s="333"/>
      <c r="BG259" s="327" t="str">
        <f t="shared" si="83"/>
        <v/>
      </c>
      <c r="BH259" s="327" t="str">
        <f t="shared" si="84"/>
        <v/>
      </c>
      <c r="BI259" s="327" t="str">
        <f t="shared" si="85"/>
        <v/>
      </c>
      <c r="BJ259" s="333"/>
      <c r="BK259" s="333"/>
      <c r="BL259" s="333"/>
      <c r="BM259" s="333"/>
      <c r="BN259" s="327" t="str">
        <f t="shared" si="93"/>
        <v/>
      </c>
      <c r="BO259" s="327" t="str">
        <f t="shared" si="89"/>
        <v/>
      </c>
      <c r="BP259" s="327" t="str">
        <f t="shared" si="94"/>
        <v/>
      </c>
      <c r="BQ259" s="327" t="str">
        <f t="shared" si="95"/>
        <v/>
      </c>
      <c r="BR259" s="327" t="str">
        <f>IF(F259="","",IF(AND(AI259="－",OR(分岐管理シート!AK259&lt;1,分岐管理シート!AK259&gt;12)),"error",IF(AND(AI259="○",分岐管理シート!AK259&lt;1),"error","")))</f>
        <v/>
      </c>
      <c r="BS259" s="327" t="str">
        <f>IF(F259="","",IF(VLOOKUP(AJ259,―!$AD$2:$AE$14,2,FALSE)&lt;=VLOOKUP(AK259,―!$AD$2:$AE$14,2,FALSE),"","error"))</f>
        <v/>
      </c>
      <c r="BT259" s="333"/>
      <c r="BU259" s="333"/>
      <c r="BV259" s="333"/>
      <c r="BW259" s="327" t="str">
        <f t="shared" si="96"/>
        <v/>
      </c>
      <c r="BX259" s="327" t="str">
        <f t="shared" si="90"/>
        <v/>
      </c>
      <c r="BY259" s="327" t="str">
        <f t="shared" si="97"/>
        <v/>
      </c>
      <c r="BZ259" s="333"/>
      <c r="CA259" s="348" t="str">
        <f>分岐管理シート!BB259</f>
        <v/>
      </c>
      <c r="CB259" s="350" t="str">
        <f t="shared" si="98"/>
        <v/>
      </c>
    </row>
    <row r="260" spans="1:80" x14ac:dyDescent="0.15">
      <c r="A260" s="202"/>
      <c r="B260" s="203"/>
      <c r="C260" s="197">
        <v>179</v>
      </c>
      <c r="D260" s="126"/>
      <c r="E260" s="126"/>
      <c r="F260" s="126"/>
      <c r="G260" s="128"/>
      <c r="H260" s="128"/>
      <c r="I260" s="123"/>
      <c r="J260" s="123"/>
      <c r="K260" s="123"/>
      <c r="L260" s="123"/>
      <c r="M260" s="131"/>
      <c r="N260" s="199">
        <f t="shared" si="86"/>
        <v>0</v>
      </c>
      <c r="O260" s="200">
        <f t="shared" si="87"/>
        <v>0</v>
      </c>
      <c r="P260" s="141"/>
      <c r="Q260" s="188"/>
      <c r="R260" s="188"/>
      <c r="S260" s="188"/>
      <c r="T260" s="188"/>
      <c r="U260" s="188"/>
      <c r="V260" s="188"/>
      <c r="W260" s="188"/>
      <c r="X260" s="188"/>
      <c r="Y260" s="188"/>
      <c r="Z260" s="188"/>
      <c r="AA260" s="188"/>
      <c r="AB260" s="188"/>
      <c r="AC260" s="188"/>
      <c r="AD260" s="188"/>
      <c r="AE260" s="142"/>
      <c r="AF260" s="131"/>
      <c r="AG260" s="123"/>
      <c r="AH260" s="123"/>
      <c r="AI260" s="128"/>
      <c r="AJ260" s="128"/>
      <c r="AK260" s="128"/>
      <c r="AL260" s="143"/>
      <c r="AM260" s="143"/>
      <c r="AN260" s="131"/>
      <c r="AO260" s="818"/>
      <c r="AP260" s="819"/>
      <c r="AQ260" s="164"/>
      <c r="AR260" s="89"/>
      <c r="AS260" s="78"/>
      <c r="AT260" s="309" t="str">
        <f t="shared" si="75"/>
        <v/>
      </c>
      <c r="AU260" s="313" t="str">
        <f t="shared" si="76"/>
        <v/>
      </c>
      <c r="AV260" s="317" t="str">
        <f t="shared" si="77"/>
        <v/>
      </c>
      <c r="AW260" s="321" t="str">
        <f t="shared" si="78"/>
        <v/>
      </c>
      <c r="AX260" s="321" t="str">
        <f t="shared" si="79"/>
        <v/>
      </c>
      <c r="AY260" s="325" t="str">
        <f t="shared" si="91"/>
        <v/>
      </c>
      <c r="AZ260" s="327" t="str">
        <f t="shared" si="80"/>
        <v/>
      </c>
      <c r="BA260" s="329" t="str">
        <f t="shared" si="81"/>
        <v/>
      </c>
      <c r="BB260" s="329" t="str">
        <f t="shared" si="82"/>
        <v/>
      </c>
      <c r="BC260" s="329" t="str">
        <f t="shared" si="92"/>
        <v/>
      </c>
      <c r="BD260" s="329" t="str">
        <f t="shared" si="88"/>
        <v/>
      </c>
      <c r="BE260" s="332"/>
      <c r="BF260" s="333"/>
      <c r="BG260" s="327" t="str">
        <f t="shared" si="83"/>
        <v/>
      </c>
      <c r="BH260" s="327" t="str">
        <f t="shared" si="84"/>
        <v/>
      </c>
      <c r="BI260" s="327" t="str">
        <f t="shared" si="85"/>
        <v/>
      </c>
      <c r="BJ260" s="333"/>
      <c r="BK260" s="333"/>
      <c r="BL260" s="333"/>
      <c r="BM260" s="333"/>
      <c r="BN260" s="327" t="str">
        <f t="shared" si="93"/>
        <v/>
      </c>
      <c r="BO260" s="327" t="str">
        <f t="shared" si="89"/>
        <v/>
      </c>
      <c r="BP260" s="327" t="str">
        <f t="shared" si="94"/>
        <v/>
      </c>
      <c r="BQ260" s="327" t="str">
        <f t="shared" si="95"/>
        <v/>
      </c>
      <c r="BR260" s="327" t="str">
        <f>IF(F260="","",IF(AND(AI260="－",OR(分岐管理シート!AK260&lt;1,分岐管理シート!AK260&gt;12)),"error",IF(AND(AI260="○",分岐管理シート!AK260&lt;1),"error","")))</f>
        <v/>
      </c>
      <c r="BS260" s="327" t="str">
        <f>IF(F260="","",IF(VLOOKUP(AJ260,―!$AD$2:$AE$14,2,FALSE)&lt;=VLOOKUP(AK260,―!$AD$2:$AE$14,2,FALSE),"","error"))</f>
        <v/>
      </c>
      <c r="BT260" s="333"/>
      <c r="BU260" s="333"/>
      <c r="BV260" s="333"/>
      <c r="BW260" s="327" t="str">
        <f t="shared" si="96"/>
        <v/>
      </c>
      <c r="BX260" s="327" t="str">
        <f t="shared" si="90"/>
        <v/>
      </c>
      <c r="BY260" s="327" t="str">
        <f t="shared" si="97"/>
        <v/>
      </c>
      <c r="BZ260" s="333"/>
      <c r="CA260" s="348" t="str">
        <f>分岐管理シート!BB260</f>
        <v/>
      </c>
      <c r="CB260" s="350" t="str">
        <f t="shared" si="98"/>
        <v/>
      </c>
    </row>
    <row r="261" spans="1:80" x14ac:dyDescent="0.15">
      <c r="A261" s="202"/>
      <c r="B261" s="203"/>
      <c r="C261" s="196">
        <v>180</v>
      </c>
      <c r="D261" s="126"/>
      <c r="E261" s="126"/>
      <c r="F261" s="126"/>
      <c r="G261" s="128"/>
      <c r="H261" s="128"/>
      <c r="I261" s="123"/>
      <c r="J261" s="123"/>
      <c r="K261" s="123"/>
      <c r="L261" s="123"/>
      <c r="M261" s="131"/>
      <c r="N261" s="199">
        <f t="shared" si="86"/>
        <v>0</v>
      </c>
      <c r="O261" s="200">
        <f t="shared" si="87"/>
        <v>0</v>
      </c>
      <c r="P261" s="141"/>
      <c r="Q261" s="188"/>
      <c r="R261" s="188"/>
      <c r="S261" s="188"/>
      <c r="T261" s="188"/>
      <c r="U261" s="188"/>
      <c r="V261" s="188"/>
      <c r="W261" s="188"/>
      <c r="X261" s="188"/>
      <c r="Y261" s="188"/>
      <c r="Z261" s="188"/>
      <c r="AA261" s="188"/>
      <c r="AB261" s="188"/>
      <c r="AC261" s="188"/>
      <c r="AD261" s="188"/>
      <c r="AE261" s="142"/>
      <c r="AF261" s="131"/>
      <c r="AG261" s="123"/>
      <c r="AH261" s="123"/>
      <c r="AI261" s="128"/>
      <c r="AJ261" s="128"/>
      <c r="AK261" s="128"/>
      <c r="AL261" s="143"/>
      <c r="AM261" s="143"/>
      <c r="AN261" s="131"/>
      <c r="AO261" s="818"/>
      <c r="AP261" s="819"/>
      <c r="AQ261" s="164"/>
      <c r="AR261" s="89"/>
      <c r="AS261" s="78"/>
      <c r="AT261" s="309" t="str">
        <f t="shared" si="75"/>
        <v/>
      </c>
      <c r="AU261" s="313" t="str">
        <f t="shared" si="76"/>
        <v/>
      </c>
      <c r="AV261" s="317" t="str">
        <f t="shared" si="77"/>
        <v/>
      </c>
      <c r="AW261" s="321" t="str">
        <f t="shared" si="78"/>
        <v/>
      </c>
      <c r="AX261" s="321" t="str">
        <f t="shared" si="79"/>
        <v/>
      </c>
      <c r="AY261" s="325" t="str">
        <f t="shared" si="91"/>
        <v/>
      </c>
      <c r="AZ261" s="327" t="str">
        <f t="shared" si="80"/>
        <v/>
      </c>
      <c r="BA261" s="329" t="str">
        <f t="shared" si="81"/>
        <v/>
      </c>
      <c r="BB261" s="329" t="str">
        <f t="shared" si="82"/>
        <v/>
      </c>
      <c r="BC261" s="329" t="str">
        <f t="shared" si="92"/>
        <v/>
      </c>
      <c r="BD261" s="329" t="str">
        <f t="shared" si="88"/>
        <v/>
      </c>
      <c r="BE261" s="332"/>
      <c r="BF261" s="333"/>
      <c r="BG261" s="327" t="str">
        <f t="shared" si="83"/>
        <v/>
      </c>
      <c r="BH261" s="327" t="str">
        <f t="shared" si="84"/>
        <v/>
      </c>
      <c r="BI261" s="327" t="str">
        <f t="shared" si="85"/>
        <v/>
      </c>
      <c r="BJ261" s="333"/>
      <c r="BK261" s="333"/>
      <c r="BL261" s="333"/>
      <c r="BM261" s="333"/>
      <c r="BN261" s="327" t="str">
        <f t="shared" si="93"/>
        <v/>
      </c>
      <c r="BO261" s="327" t="str">
        <f t="shared" si="89"/>
        <v/>
      </c>
      <c r="BP261" s="327" t="str">
        <f t="shared" si="94"/>
        <v/>
      </c>
      <c r="BQ261" s="327" t="str">
        <f t="shared" si="95"/>
        <v/>
      </c>
      <c r="BR261" s="327" t="str">
        <f>IF(F261="","",IF(AND(AI261="－",OR(分岐管理シート!AK261&lt;1,分岐管理シート!AK261&gt;12)),"error",IF(AND(AI261="○",分岐管理シート!AK261&lt;1),"error","")))</f>
        <v/>
      </c>
      <c r="BS261" s="327" t="str">
        <f>IF(F261="","",IF(VLOOKUP(AJ261,―!$AD$2:$AE$14,2,FALSE)&lt;=VLOOKUP(AK261,―!$AD$2:$AE$14,2,FALSE),"","error"))</f>
        <v/>
      </c>
      <c r="BT261" s="333"/>
      <c r="BU261" s="333"/>
      <c r="BV261" s="333"/>
      <c r="BW261" s="327" t="str">
        <f t="shared" si="96"/>
        <v/>
      </c>
      <c r="BX261" s="327" t="str">
        <f t="shared" si="90"/>
        <v/>
      </c>
      <c r="BY261" s="327" t="str">
        <f t="shared" si="97"/>
        <v/>
      </c>
      <c r="BZ261" s="333"/>
      <c r="CA261" s="348" t="str">
        <f>分岐管理シート!BB261</f>
        <v/>
      </c>
      <c r="CB261" s="350" t="str">
        <f t="shared" si="98"/>
        <v/>
      </c>
    </row>
    <row r="262" spans="1:80" x14ac:dyDescent="0.15">
      <c r="A262" s="202"/>
      <c r="B262" s="203"/>
      <c r="C262" s="197">
        <v>181</v>
      </c>
      <c r="D262" s="126"/>
      <c r="E262" s="126"/>
      <c r="F262" s="126"/>
      <c r="G262" s="128"/>
      <c r="H262" s="128"/>
      <c r="I262" s="123"/>
      <c r="J262" s="123"/>
      <c r="K262" s="123"/>
      <c r="L262" s="123"/>
      <c r="M262" s="131"/>
      <c r="N262" s="199">
        <f t="shared" si="86"/>
        <v>0</v>
      </c>
      <c r="O262" s="200">
        <f t="shared" si="87"/>
        <v>0</v>
      </c>
      <c r="P262" s="141"/>
      <c r="Q262" s="188"/>
      <c r="R262" s="188"/>
      <c r="S262" s="188"/>
      <c r="T262" s="188"/>
      <c r="U262" s="188"/>
      <c r="V262" s="188"/>
      <c r="W262" s="188"/>
      <c r="X262" s="188"/>
      <c r="Y262" s="188"/>
      <c r="Z262" s="188"/>
      <c r="AA262" s="188"/>
      <c r="AB262" s="188"/>
      <c r="AC262" s="188"/>
      <c r="AD262" s="188"/>
      <c r="AE262" s="142"/>
      <c r="AF262" s="131"/>
      <c r="AG262" s="123"/>
      <c r="AH262" s="123"/>
      <c r="AI262" s="128"/>
      <c r="AJ262" s="128"/>
      <c r="AK262" s="128"/>
      <c r="AL262" s="143"/>
      <c r="AM262" s="143"/>
      <c r="AN262" s="131"/>
      <c r="AO262" s="818"/>
      <c r="AP262" s="819"/>
      <c r="AQ262" s="164"/>
      <c r="AR262" s="89"/>
      <c r="AS262" s="78"/>
      <c r="AT262" s="309" t="str">
        <f t="shared" si="75"/>
        <v/>
      </c>
      <c r="AU262" s="313" t="str">
        <f t="shared" si="76"/>
        <v/>
      </c>
      <c r="AV262" s="317" t="str">
        <f t="shared" si="77"/>
        <v/>
      </c>
      <c r="AW262" s="321" t="str">
        <f t="shared" si="78"/>
        <v/>
      </c>
      <c r="AX262" s="321" t="str">
        <f t="shared" si="79"/>
        <v/>
      </c>
      <c r="AY262" s="325" t="str">
        <f t="shared" si="91"/>
        <v/>
      </c>
      <c r="AZ262" s="327" t="str">
        <f t="shared" si="80"/>
        <v/>
      </c>
      <c r="BA262" s="329" t="str">
        <f t="shared" si="81"/>
        <v/>
      </c>
      <c r="BB262" s="329" t="str">
        <f t="shared" si="82"/>
        <v/>
      </c>
      <c r="BC262" s="329" t="str">
        <f t="shared" si="92"/>
        <v/>
      </c>
      <c r="BD262" s="329" t="str">
        <f t="shared" si="88"/>
        <v/>
      </c>
      <c r="BE262" s="332"/>
      <c r="BF262" s="333"/>
      <c r="BG262" s="327" t="str">
        <f t="shared" si="83"/>
        <v/>
      </c>
      <c r="BH262" s="327" t="str">
        <f t="shared" si="84"/>
        <v/>
      </c>
      <c r="BI262" s="327" t="str">
        <f t="shared" si="85"/>
        <v/>
      </c>
      <c r="BJ262" s="333"/>
      <c r="BK262" s="333"/>
      <c r="BL262" s="333"/>
      <c r="BM262" s="333"/>
      <c r="BN262" s="327" t="str">
        <f t="shared" si="93"/>
        <v/>
      </c>
      <c r="BO262" s="327" t="str">
        <f t="shared" si="89"/>
        <v/>
      </c>
      <c r="BP262" s="327" t="str">
        <f t="shared" si="94"/>
        <v/>
      </c>
      <c r="BQ262" s="327" t="str">
        <f t="shared" si="95"/>
        <v/>
      </c>
      <c r="BR262" s="327" t="str">
        <f>IF(F262="","",IF(AND(AI262="－",OR(分岐管理シート!AK262&lt;1,分岐管理シート!AK262&gt;12)),"error",IF(AND(AI262="○",分岐管理シート!AK262&lt;1),"error","")))</f>
        <v/>
      </c>
      <c r="BS262" s="327" t="str">
        <f>IF(F262="","",IF(VLOOKUP(AJ262,―!$AD$2:$AE$14,2,FALSE)&lt;=VLOOKUP(AK262,―!$AD$2:$AE$14,2,FALSE),"","error"))</f>
        <v/>
      </c>
      <c r="BT262" s="333"/>
      <c r="BU262" s="333"/>
      <c r="BV262" s="333"/>
      <c r="BW262" s="327" t="str">
        <f t="shared" si="96"/>
        <v/>
      </c>
      <c r="BX262" s="327" t="str">
        <f t="shared" si="90"/>
        <v/>
      </c>
      <c r="BY262" s="327" t="str">
        <f t="shared" si="97"/>
        <v/>
      </c>
      <c r="BZ262" s="333"/>
      <c r="CA262" s="348" t="str">
        <f>分岐管理シート!BB262</f>
        <v/>
      </c>
      <c r="CB262" s="350" t="str">
        <f t="shared" si="98"/>
        <v/>
      </c>
    </row>
    <row r="263" spans="1:80" x14ac:dyDescent="0.15">
      <c r="A263" s="202"/>
      <c r="B263" s="203"/>
      <c r="C263" s="197">
        <v>182</v>
      </c>
      <c r="D263" s="126"/>
      <c r="E263" s="126"/>
      <c r="F263" s="126"/>
      <c r="G263" s="128"/>
      <c r="H263" s="128"/>
      <c r="I263" s="123"/>
      <c r="J263" s="123"/>
      <c r="K263" s="123"/>
      <c r="L263" s="123"/>
      <c r="M263" s="131"/>
      <c r="N263" s="199">
        <f t="shared" si="86"/>
        <v>0</v>
      </c>
      <c r="O263" s="200">
        <f t="shared" si="87"/>
        <v>0</v>
      </c>
      <c r="P263" s="141"/>
      <c r="Q263" s="188"/>
      <c r="R263" s="188"/>
      <c r="S263" s="188"/>
      <c r="T263" s="188"/>
      <c r="U263" s="188"/>
      <c r="V263" s="188"/>
      <c r="W263" s="188"/>
      <c r="X263" s="188"/>
      <c r="Y263" s="188"/>
      <c r="Z263" s="188"/>
      <c r="AA263" s="188"/>
      <c r="AB263" s="188"/>
      <c r="AC263" s="188"/>
      <c r="AD263" s="188"/>
      <c r="AE263" s="142"/>
      <c r="AF263" s="131"/>
      <c r="AG263" s="123"/>
      <c r="AH263" s="123"/>
      <c r="AI263" s="128"/>
      <c r="AJ263" s="128"/>
      <c r="AK263" s="128"/>
      <c r="AL263" s="143"/>
      <c r="AM263" s="143"/>
      <c r="AN263" s="131"/>
      <c r="AO263" s="818"/>
      <c r="AP263" s="819"/>
      <c r="AQ263" s="164"/>
      <c r="AR263" s="89"/>
      <c r="AS263" s="78"/>
      <c r="AT263" s="309" t="str">
        <f t="shared" si="75"/>
        <v/>
      </c>
      <c r="AU263" s="313" t="str">
        <f t="shared" si="76"/>
        <v/>
      </c>
      <c r="AV263" s="317" t="str">
        <f t="shared" si="77"/>
        <v/>
      </c>
      <c r="AW263" s="321" t="str">
        <f t="shared" si="78"/>
        <v/>
      </c>
      <c r="AX263" s="321" t="str">
        <f t="shared" si="79"/>
        <v/>
      </c>
      <c r="AY263" s="325" t="str">
        <f t="shared" si="91"/>
        <v/>
      </c>
      <c r="AZ263" s="327" t="str">
        <f t="shared" si="80"/>
        <v/>
      </c>
      <c r="BA263" s="329" t="str">
        <f t="shared" si="81"/>
        <v/>
      </c>
      <c r="BB263" s="329" t="str">
        <f t="shared" si="82"/>
        <v/>
      </c>
      <c r="BC263" s="329" t="str">
        <f t="shared" si="92"/>
        <v/>
      </c>
      <c r="BD263" s="329" t="str">
        <f t="shared" si="88"/>
        <v/>
      </c>
      <c r="BE263" s="332"/>
      <c r="BF263" s="333"/>
      <c r="BG263" s="327" t="str">
        <f t="shared" si="83"/>
        <v/>
      </c>
      <c r="BH263" s="327" t="str">
        <f t="shared" si="84"/>
        <v/>
      </c>
      <c r="BI263" s="327" t="str">
        <f t="shared" si="85"/>
        <v/>
      </c>
      <c r="BJ263" s="333"/>
      <c r="BK263" s="333"/>
      <c r="BL263" s="333"/>
      <c r="BM263" s="333"/>
      <c r="BN263" s="327" t="str">
        <f t="shared" si="93"/>
        <v/>
      </c>
      <c r="BO263" s="327" t="str">
        <f t="shared" si="89"/>
        <v/>
      </c>
      <c r="BP263" s="327" t="str">
        <f t="shared" si="94"/>
        <v/>
      </c>
      <c r="BQ263" s="327" t="str">
        <f t="shared" si="95"/>
        <v/>
      </c>
      <c r="BR263" s="327" t="str">
        <f>IF(F263="","",IF(AND(AI263="－",OR(分岐管理シート!AK263&lt;1,分岐管理シート!AK263&gt;12)),"error",IF(AND(AI263="○",分岐管理シート!AK263&lt;1),"error","")))</f>
        <v/>
      </c>
      <c r="BS263" s="327" t="str">
        <f>IF(F263="","",IF(VLOOKUP(AJ263,―!$AD$2:$AE$14,2,FALSE)&lt;=VLOOKUP(AK263,―!$AD$2:$AE$14,2,FALSE),"","error"))</f>
        <v/>
      </c>
      <c r="BT263" s="333"/>
      <c r="BU263" s="333"/>
      <c r="BV263" s="333"/>
      <c r="BW263" s="327" t="str">
        <f t="shared" si="96"/>
        <v/>
      </c>
      <c r="BX263" s="327" t="str">
        <f t="shared" si="90"/>
        <v/>
      </c>
      <c r="BY263" s="327" t="str">
        <f t="shared" si="97"/>
        <v/>
      </c>
      <c r="BZ263" s="333"/>
      <c r="CA263" s="348" t="str">
        <f>分岐管理シート!BB263</f>
        <v/>
      </c>
      <c r="CB263" s="350" t="str">
        <f t="shared" si="98"/>
        <v/>
      </c>
    </row>
    <row r="264" spans="1:80" x14ac:dyDescent="0.15">
      <c r="A264" s="202"/>
      <c r="B264" s="203"/>
      <c r="C264" s="196">
        <v>183</v>
      </c>
      <c r="D264" s="126"/>
      <c r="E264" s="126"/>
      <c r="F264" s="126"/>
      <c r="G264" s="128"/>
      <c r="H264" s="128"/>
      <c r="I264" s="123"/>
      <c r="J264" s="123"/>
      <c r="K264" s="123"/>
      <c r="L264" s="123"/>
      <c r="M264" s="131"/>
      <c r="N264" s="199">
        <f t="shared" si="86"/>
        <v>0</v>
      </c>
      <c r="O264" s="200">
        <f t="shared" si="87"/>
        <v>0</v>
      </c>
      <c r="P264" s="141"/>
      <c r="Q264" s="188"/>
      <c r="R264" s="188"/>
      <c r="S264" s="188"/>
      <c r="T264" s="188"/>
      <c r="U264" s="188"/>
      <c r="V264" s="188"/>
      <c r="W264" s="188"/>
      <c r="X264" s="188"/>
      <c r="Y264" s="188"/>
      <c r="Z264" s="188"/>
      <c r="AA264" s="188"/>
      <c r="AB264" s="188"/>
      <c r="AC264" s="188"/>
      <c r="AD264" s="188"/>
      <c r="AE264" s="142"/>
      <c r="AF264" s="131"/>
      <c r="AG264" s="123"/>
      <c r="AH264" s="123"/>
      <c r="AI264" s="128"/>
      <c r="AJ264" s="128"/>
      <c r="AK264" s="128"/>
      <c r="AL264" s="143"/>
      <c r="AM264" s="143"/>
      <c r="AN264" s="131"/>
      <c r="AO264" s="818"/>
      <c r="AP264" s="819"/>
      <c r="AQ264" s="164"/>
      <c r="AR264" s="89"/>
      <c r="AS264" s="78"/>
      <c r="AT264" s="309" t="str">
        <f t="shared" si="75"/>
        <v/>
      </c>
      <c r="AU264" s="313" t="str">
        <f t="shared" si="76"/>
        <v/>
      </c>
      <c r="AV264" s="317" t="str">
        <f t="shared" si="77"/>
        <v/>
      </c>
      <c r="AW264" s="321" t="str">
        <f t="shared" si="78"/>
        <v/>
      </c>
      <c r="AX264" s="321" t="str">
        <f t="shared" si="79"/>
        <v/>
      </c>
      <c r="AY264" s="325" t="str">
        <f t="shared" si="91"/>
        <v/>
      </c>
      <c r="AZ264" s="327" t="str">
        <f t="shared" si="80"/>
        <v/>
      </c>
      <c r="BA264" s="329" t="str">
        <f t="shared" si="81"/>
        <v/>
      </c>
      <c r="BB264" s="329" t="str">
        <f t="shared" si="82"/>
        <v/>
      </c>
      <c r="BC264" s="329" t="str">
        <f t="shared" si="92"/>
        <v/>
      </c>
      <c r="BD264" s="329" t="str">
        <f t="shared" si="88"/>
        <v/>
      </c>
      <c r="BE264" s="332"/>
      <c r="BF264" s="333"/>
      <c r="BG264" s="327" t="str">
        <f t="shared" si="83"/>
        <v/>
      </c>
      <c r="BH264" s="327" t="str">
        <f t="shared" si="84"/>
        <v/>
      </c>
      <c r="BI264" s="327" t="str">
        <f t="shared" si="85"/>
        <v/>
      </c>
      <c r="BJ264" s="333"/>
      <c r="BK264" s="333"/>
      <c r="BL264" s="333"/>
      <c r="BM264" s="333"/>
      <c r="BN264" s="327" t="str">
        <f t="shared" si="93"/>
        <v/>
      </c>
      <c r="BO264" s="327" t="str">
        <f t="shared" si="89"/>
        <v/>
      </c>
      <c r="BP264" s="327" t="str">
        <f t="shared" si="94"/>
        <v/>
      </c>
      <c r="BQ264" s="327" t="str">
        <f t="shared" si="95"/>
        <v/>
      </c>
      <c r="BR264" s="327" t="str">
        <f>IF(F264="","",IF(AND(AI264="－",OR(分岐管理シート!AK264&lt;1,分岐管理シート!AK264&gt;12)),"error",IF(AND(AI264="○",分岐管理シート!AK264&lt;1),"error","")))</f>
        <v/>
      </c>
      <c r="BS264" s="327" t="str">
        <f>IF(F264="","",IF(VLOOKUP(AJ264,―!$AD$2:$AE$14,2,FALSE)&lt;=VLOOKUP(AK264,―!$AD$2:$AE$14,2,FALSE),"","error"))</f>
        <v/>
      </c>
      <c r="BT264" s="333"/>
      <c r="BU264" s="333"/>
      <c r="BV264" s="333"/>
      <c r="BW264" s="327" t="str">
        <f t="shared" si="96"/>
        <v/>
      </c>
      <c r="BX264" s="327" t="str">
        <f t="shared" si="90"/>
        <v/>
      </c>
      <c r="BY264" s="327" t="str">
        <f t="shared" si="97"/>
        <v/>
      </c>
      <c r="BZ264" s="333"/>
      <c r="CA264" s="348" t="str">
        <f>分岐管理シート!BB264</f>
        <v/>
      </c>
      <c r="CB264" s="350" t="str">
        <f t="shared" si="98"/>
        <v/>
      </c>
    </row>
    <row r="265" spans="1:80" x14ac:dyDescent="0.15">
      <c r="A265" s="202"/>
      <c r="B265" s="203"/>
      <c r="C265" s="197">
        <v>184</v>
      </c>
      <c r="D265" s="126"/>
      <c r="E265" s="126"/>
      <c r="F265" s="126"/>
      <c r="G265" s="128"/>
      <c r="H265" s="128"/>
      <c r="I265" s="123"/>
      <c r="J265" s="123"/>
      <c r="K265" s="123"/>
      <c r="L265" s="123"/>
      <c r="M265" s="131"/>
      <c r="N265" s="199">
        <f t="shared" si="86"/>
        <v>0</v>
      </c>
      <c r="O265" s="200">
        <f t="shared" si="87"/>
        <v>0</v>
      </c>
      <c r="P265" s="141"/>
      <c r="Q265" s="188"/>
      <c r="R265" s="188"/>
      <c r="S265" s="188"/>
      <c r="T265" s="188"/>
      <c r="U265" s="188"/>
      <c r="V265" s="188"/>
      <c r="W265" s="188"/>
      <c r="X265" s="188"/>
      <c r="Y265" s="188"/>
      <c r="Z265" s="188"/>
      <c r="AA265" s="188"/>
      <c r="AB265" s="188"/>
      <c r="AC265" s="188"/>
      <c r="AD265" s="188"/>
      <c r="AE265" s="142"/>
      <c r="AF265" s="131"/>
      <c r="AG265" s="123"/>
      <c r="AH265" s="123"/>
      <c r="AI265" s="128"/>
      <c r="AJ265" s="128"/>
      <c r="AK265" s="128"/>
      <c r="AL265" s="143"/>
      <c r="AM265" s="143"/>
      <c r="AN265" s="131"/>
      <c r="AO265" s="818"/>
      <c r="AP265" s="819"/>
      <c r="AQ265" s="164"/>
      <c r="AR265" s="89"/>
      <c r="AS265" s="78"/>
      <c r="AT265" s="309" t="str">
        <f t="shared" si="75"/>
        <v/>
      </c>
      <c r="AU265" s="313" t="str">
        <f t="shared" si="76"/>
        <v/>
      </c>
      <c r="AV265" s="317" t="str">
        <f t="shared" si="77"/>
        <v/>
      </c>
      <c r="AW265" s="321" t="str">
        <f t="shared" si="78"/>
        <v/>
      </c>
      <c r="AX265" s="321" t="str">
        <f t="shared" si="79"/>
        <v/>
      </c>
      <c r="AY265" s="325" t="str">
        <f t="shared" si="91"/>
        <v/>
      </c>
      <c r="AZ265" s="327" t="str">
        <f t="shared" si="80"/>
        <v/>
      </c>
      <c r="BA265" s="329" t="str">
        <f t="shared" si="81"/>
        <v/>
      </c>
      <c r="BB265" s="329" t="str">
        <f t="shared" si="82"/>
        <v/>
      </c>
      <c r="BC265" s="329" t="str">
        <f t="shared" si="92"/>
        <v/>
      </c>
      <c r="BD265" s="329" t="str">
        <f t="shared" si="88"/>
        <v/>
      </c>
      <c r="BE265" s="332"/>
      <c r="BF265" s="333"/>
      <c r="BG265" s="327" t="str">
        <f t="shared" si="83"/>
        <v/>
      </c>
      <c r="BH265" s="327" t="str">
        <f t="shared" si="84"/>
        <v/>
      </c>
      <c r="BI265" s="327" t="str">
        <f t="shared" si="85"/>
        <v/>
      </c>
      <c r="BJ265" s="333"/>
      <c r="BK265" s="333"/>
      <c r="BL265" s="333"/>
      <c r="BM265" s="333"/>
      <c r="BN265" s="327" t="str">
        <f t="shared" si="93"/>
        <v/>
      </c>
      <c r="BO265" s="327" t="str">
        <f t="shared" si="89"/>
        <v/>
      </c>
      <c r="BP265" s="327" t="str">
        <f t="shared" si="94"/>
        <v/>
      </c>
      <c r="BQ265" s="327" t="str">
        <f t="shared" si="95"/>
        <v/>
      </c>
      <c r="BR265" s="327" t="str">
        <f>IF(F265="","",IF(AND(AI265="－",OR(分岐管理シート!AK265&lt;1,分岐管理シート!AK265&gt;12)),"error",IF(AND(AI265="○",分岐管理シート!AK265&lt;1),"error","")))</f>
        <v/>
      </c>
      <c r="BS265" s="327" t="str">
        <f>IF(F265="","",IF(VLOOKUP(AJ265,―!$AD$2:$AE$14,2,FALSE)&lt;=VLOOKUP(AK265,―!$AD$2:$AE$14,2,FALSE),"","error"))</f>
        <v/>
      </c>
      <c r="BT265" s="333"/>
      <c r="BU265" s="333"/>
      <c r="BV265" s="333"/>
      <c r="BW265" s="327" t="str">
        <f t="shared" si="96"/>
        <v/>
      </c>
      <c r="BX265" s="327" t="str">
        <f t="shared" si="90"/>
        <v/>
      </c>
      <c r="BY265" s="327" t="str">
        <f t="shared" si="97"/>
        <v/>
      </c>
      <c r="BZ265" s="333"/>
      <c r="CA265" s="348" t="str">
        <f>分岐管理シート!BB265</f>
        <v/>
      </c>
      <c r="CB265" s="350" t="str">
        <f t="shared" si="98"/>
        <v/>
      </c>
    </row>
    <row r="266" spans="1:80" x14ac:dyDescent="0.15">
      <c r="A266" s="202"/>
      <c r="B266" s="203"/>
      <c r="C266" s="197">
        <v>185</v>
      </c>
      <c r="D266" s="126"/>
      <c r="E266" s="126"/>
      <c r="F266" s="126"/>
      <c r="G266" s="128"/>
      <c r="H266" s="128"/>
      <c r="I266" s="123"/>
      <c r="J266" s="123"/>
      <c r="K266" s="123"/>
      <c r="L266" s="123"/>
      <c r="M266" s="131"/>
      <c r="N266" s="199">
        <f t="shared" si="86"/>
        <v>0</v>
      </c>
      <c r="O266" s="200">
        <f t="shared" si="87"/>
        <v>0</v>
      </c>
      <c r="P266" s="141"/>
      <c r="Q266" s="188"/>
      <c r="R266" s="188"/>
      <c r="S266" s="188"/>
      <c r="T266" s="188"/>
      <c r="U266" s="188"/>
      <c r="V266" s="188"/>
      <c r="W266" s="188"/>
      <c r="X266" s="188"/>
      <c r="Y266" s="188"/>
      <c r="Z266" s="188"/>
      <c r="AA266" s="188"/>
      <c r="AB266" s="188"/>
      <c r="AC266" s="188"/>
      <c r="AD266" s="188"/>
      <c r="AE266" s="142"/>
      <c r="AF266" s="131"/>
      <c r="AG266" s="123"/>
      <c r="AH266" s="123"/>
      <c r="AI266" s="128"/>
      <c r="AJ266" s="128"/>
      <c r="AK266" s="128"/>
      <c r="AL266" s="143"/>
      <c r="AM266" s="143"/>
      <c r="AN266" s="131"/>
      <c r="AO266" s="818"/>
      <c r="AP266" s="819"/>
      <c r="AQ266" s="164"/>
      <c r="AR266" s="89"/>
      <c r="AS266" s="78"/>
      <c r="AT266" s="309" t="str">
        <f t="shared" si="75"/>
        <v/>
      </c>
      <c r="AU266" s="313" t="str">
        <f t="shared" si="76"/>
        <v/>
      </c>
      <c r="AV266" s="317" t="str">
        <f t="shared" si="77"/>
        <v/>
      </c>
      <c r="AW266" s="321" t="str">
        <f t="shared" si="78"/>
        <v/>
      </c>
      <c r="AX266" s="321" t="str">
        <f t="shared" si="79"/>
        <v/>
      </c>
      <c r="AY266" s="325" t="str">
        <f t="shared" si="91"/>
        <v/>
      </c>
      <c r="AZ266" s="327" t="str">
        <f t="shared" si="80"/>
        <v/>
      </c>
      <c r="BA266" s="329" t="str">
        <f t="shared" si="81"/>
        <v/>
      </c>
      <c r="BB266" s="329" t="str">
        <f t="shared" si="82"/>
        <v/>
      </c>
      <c r="BC266" s="329" t="str">
        <f t="shared" si="92"/>
        <v/>
      </c>
      <c r="BD266" s="329" t="str">
        <f t="shared" si="88"/>
        <v/>
      </c>
      <c r="BE266" s="332"/>
      <c r="BF266" s="333"/>
      <c r="BG266" s="327" t="str">
        <f t="shared" si="83"/>
        <v/>
      </c>
      <c r="BH266" s="327" t="str">
        <f t="shared" si="84"/>
        <v/>
      </c>
      <c r="BI266" s="327" t="str">
        <f t="shared" si="85"/>
        <v/>
      </c>
      <c r="BJ266" s="333"/>
      <c r="BK266" s="333"/>
      <c r="BL266" s="333"/>
      <c r="BM266" s="333"/>
      <c r="BN266" s="327" t="str">
        <f t="shared" si="93"/>
        <v/>
      </c>
      <c r="BO266" s="327" t="str">
        <f t="shared" si="89"/>
        <v/>
      </c>
      <c r="BP266" s="327" t="str">
        <f t="shared" si="94"/>
        <v/>
      </c>
      <c r="BQ266" s="327" t="str">
        <f t="shared" si="95"/>
        <v/>
      </c>
      <c r="BR266" s="327" t="str">
        <f>IF(F266="","",IF(AND(AI266="－",OR(分岐管理シート!AK266&lt;1,分岐管理シート!AK266&gt;12)),"error",IF(AND(AI266="○",分岐管理シート!AK266&lt;1),"error","")))</f>
        <v/>
      </c>
      <c r="BS266" s="327" t="str">
        <f>IF(F266="","",IF(VLOOKUP(AJ266,―!$AD$2:$AE$14,2,FALSE)&lt;=VLOOKUP(AK266,―!$AD$2:$AE$14,2,FALSE),"","error"))</f>
        <v/>
      </c>
      <c r="BT266" s="333"/>
      <c r="BU266" s="333"/>
      <c r="BV266" s="333"/>
      <c r="BW266" s="327" t="str">
        <f t="shared" si="96"/>
        <v/>
      </c>
      <c r="BX266" s="327" t="str">
        <f t="shared" si="90"/>
        <v/>
      </c>
      <c r="BY266" s="327" t="str">
        <f t="shared" si="97"/>
        <v/>
      </c>
      <c r="BZ266" s="333"/>
      <c r="CA266" s="348" t="str">
        <f>分岐管理シート!BB266</f>
        <v/>
      </c>
      <c r="CB266" s="350" t="str">
        <f t="shared" si="98"/>
        <v/>
      </c>
    </row>
    <row r="267" spans="1:80" x14ac:dyDescent="0.15">
      <c r="A267" s="202"/>
      <c r="B267" s="203"/>
      <c r="C267" s="196">
        <v>186</v>
      </c>
      <c r="D267" s="126"/>
      <c r="E267" s="126"/>
      <c r="F267" s="126"/>
      <c r="G267" s="128"/>
      <c r="H267" s="128"/>
      <c r="I267" s="123"/>
      <c r="J267" s="123"/>
      <c r="K267" s="123"/>
      <c r="L267" s="123"/>
      <c r="M267" s="131"/>
      <c r="N267" s="199">
        <f t="shared" si="86"/>
        <v>0</v>
      </c>
      <c r="O267" s="200">
        <f t="shared" si="87"/>
        <v>0</v>
      </c>
      <c r="P267" s="141"/>
      <c r="Q267" s="188"/>
      <c r="R267" s="188"/>
      <c r="S267" s="188"/>
      <c r="T267" s="188"/>
      <c r="U267" s="188"/>
      <c r="V267" s="188"/>
      <c r="W267" s="188"/>
      <c r="X267" s="188"/>
      <c r="Y267" s="188"/>
      <c r="Z267" s="188"/>
      <c r="AA267" s="188"/>
      <c r="AB267" s="188"/>
      <c r="AC267" s="188"/>
      <c r="AD267" s="188"/>
      <c r="AE267" s="142"/>
      <c r="AF267" s="131"/>
      <c r="AG267" s="123"/>
      <c r="AH267" s="123"/>
      <c r="AI267" s="128"/>
      <c r="AJ267" s="128"/>
      <c r="AK267" s="128"/>
      <c r="AL267" s="143"/>
      <c r="AM267" s="143"/>
      <c r="AN267" s="131"/>
      <c r="AO267" s="818"/>
      <c r="AP267" s="819"/>
      <c r="AQ267" s="164"/>
      <c r="AR267" s="89"/>
      <c r="AS267" s="78"/>
      <c r="AT267" s="309" t="str">
        <f t="shared" si="75"/>
        <v/>
      </c>
      <c r="AU267" s="313" t="str">
        <f t="shared" si="76"/>
        <v/>
      </c>
      <c r="AV267" s="317" t="str">
        <f t="shared" si="77"/>
        <v/>
      </c>
      <c r="AW267" s="321" t="str">
        <f t="shared" si="78"/>
        <v/>
      </c>
      <c r="AX267" s="321" t="str">
        <f t="shared" si="79"/>
        <v/>
      </c>
      <c r="AY267" s="325" t="str">
        <f t="shared" si="91"/>
        <v/>
      </c>
      <c r="AZ267" s="327" t="str">
        <f t="shared" si="80"/>
        <v/>
      </c>
      <c r="BA267" s="329" t="str">
        <f t="shared" si="81"/>
        <v/>
      </c>
      <c r="BB267" s="329" t="str">
        <f t="shared" si="82"/>
        <v/>
      </c>
      <c r="BC267" s="329" t="str">
        <f t="shared" si="92"/>
        <v/>
      </c>
      <c r="BD267" s="329" t="str">
        <f t="shared" si="88"/>
        <v/>
      </c>
      <c r="BE267" s="332"/>
      <c r="BF267" s="333"/>
      <c r="BG267" s="327" t="str">
        <f t="shared" si="83"/>
        <v/>
      </c>
      <c r="BH267" s="327" t="str">
        <f t="shared" si="84"/>
        <v/>
      </c>
      <c r="BI267" s="327" t="str">
        <f t="shared" si="85"/>
        <v/>
      </c>
      <c r="BJ267" s="333"/>
      <c r="BK267" s="333"/>
      <c r="BL267" s="333"/>
      <c r="BM267" s="333"/>
      <c r="BN267" s="327" t="str">
        <f t="shared" si="93"/>
        <v/>
      </c>
      <c r="BO267" s="327" t="str">
        <f t="shared" si="89"/>
        <v/>
      </c>
      <c r="BP267" s="327" t="str">
        <f t="shared" si="94"/>
        <v/>
      </c>
      <c r="BQ267" s="327" t="str">
        <f t="shared" si="95"/>
        <v/>
      </c>
      <c r="BR267" s="327" t="str">
        <f>IF(F267="","",IF(AND(AI267="－",OR(分岐管理シート!AK267&lt;1,分岐管理シート!AK267&gt;12)),"error",IF(AND(AI267="○",分岐管理シート!AK267&lt;1),"error","")))</f>
        <v/>
      </c>
      <c r="BS267" s="327" t="str">
        <f>IF(F267="","",IF(VLOOKUP(AJ267,―!$AD$2:$AE$14,2,FALSE)&lt;=VLOOKUP(AK267,―!$AD$2:$AE$14,2,FALSE),"","error"))</f>
        <v/>
      </c>
      <c r="BT267" s="333"/>
      <c r="BU267" s="333"/>
      <c r="BV267" s="333"/>
      <c r="BW267" s="327" t="str">
        <f t="shared" si="96"/>
        <v/>
      </c>
      <c r="BX267" s="327" t="str">
        <f t="shared" si="90"/>
        <v/>
      </c>
      <c r="BY267" s="327" t="str">
        <f t="shared" si="97"/>
        <v/>
      </c>
      <c r="BZ267" s="333"/>
      <c r="CA267" s="348" t="str">
        <f>分岐管理シート!BB267</f>
        <v/>
      </c>
      <c r="CB267" s="350" t="str">
        <f t="shared" si="98"/>
        <v/>
      </c>
    </row>
    <row r="268" spans="1:80" x14ac:dyDescent="0.15">
      <c r="A268" s="202"/>
      <c r="B268" s="203"/>
      <c r="C268" s="197">
        <v>187</v>
      </c>
      <c r="D268" s="126"/>
      <c r="E268" s="126"/>
      <c r="F268" s="126"/>
      <c r="G268" s="128"/>
      <c r="H268" s="128"/>
      <c r="I268" s="123"/>
      <c r="J268" s="123"/>
      <c r="K268" s="123"/>
      <c r="L268" s="123"/>
      <c r="M268" s="131"/>
      <c r="N268" s="199">
        <f t="shared" si="86"/>
        <v>0</v>
      </c>
      <c r="O268" s="200">
        <f t="shared" si="87"/>
        <v>0</v>
      </c>
      <c r="P268" s="141"/>
      <c r="Q268" s="188"/>
      <c r="R268" s="188"/>
      <c r="S268" s="188"/>
      <c r="T268" s="188"/>
      <c r="U268" s="188"/>
      <c r="V268" s="188"/>
      <c r="W268" s="188"/>
      <c r="X268" s="188"/>
      <c r="Y268" s="188"/>
      <c r="Z268" s="188"/>
      <c r="AA268" s="188"/>
      <c r="AB268" s="188"/>
      <c r="AC268" s="188"/>
      <c r="AD268" s="188"/>
      <c r="AE268" s="142"/>
      <c r="AF268" s="131"/>
      <c r="AG268" s="123"/>
      <c r="AH268" s="123"/>
      <c r="AI268" s="128"/>
      <c r="AJ268" s="128"/>
      <c r="AK268" s="128"/>
      <c r="AL268" s="143"/>
      <c r="AM268" s="143"/>
      <c r="AN268" s="131"/>
      <c r="AO268" s="818"/>
      <c r="AP268" s="819"/>
      <c r="AQ268" s="164"/>
      <c r="AR268" s="89"/>
      <c r="AS268" s="78"/>
      <c r="AT268" s="309" t="str">
        <f t="shared" si="75"/>
        <v/>
      </c>
      <c r="AU268" s="313" t="str">
        <f t="shared" si="76"/>
        <v/>
      </c>
      <c r="AV268" s="317" t="str">
        <f t="shared" si="77"/>
        <v/>
      </c>
      <c r="AW268" s="321" t="str">
        <f t="shared" si="78"/>
        <v/>
      </c>
      <c r="AX268" s="321" t="str">
        <f t="shared" si="79"/>
        <v/>
      </c>
      <c r="AY268" s="325" t="str">
        <f t="shared" si="91"/>
        <v/>
      </c>
      <c r="AZ268" s="327" t="str">
        <f t="shared" si="80"/>
        <v/>
      </c>
      <c r="BA268" s="329" t="str">
        <f t="shared" si="81"/>
        <v/>
      </c>
      <c r="BB268" s="329" t="str">
        <f t="shared" si="82"/>
        <v/>
      </c>
      <c r="BC268" s="329" t="str">
        <f t="shared" si="92"/>
        <v/>
      </c>
      <c r="BD268" s="329" t="str">
        <f t="shared" si="88"/>
        <v/>
      </c>
      <c r="BE268" s="332"/>
      <c r="BF268" s="333"/>
      <c r="BG268" s="327" t="str">
        <f t="shared" si="83"/>
        <v/>
      </c>
      <c r="BH268" s="327" t="str">
        <f t="shared" si="84"/>
        <v/>
      </c>
      <c r="BI268" s="327" t="str">
        <f t="shared" si="85"/>
        <v/>
      </c>
      <c r="BJ268" s="333"/>
      <c r="BK268" s="333"/>
      <c r="BL268" s="333"/>
      <c r="BM268" s="333"/>
      <c r="BN268" s="327" t="str">
        <f t="shared" si="93"/>
        <v/>
      </c>
      <c r="BO268" s="327" t="str">
        <f t="shared" si="89"/>
        <v/>
      </c>
      <c r="BP268" s="327" t="str">
        <f t="shared" si="94"/>
        <v/>
      </c>
      <c r="BQ268" s="327" t="str">
        <f t="shared" si="95"/>
        <v/>
      </c>
      <c r="BR268" s="327" t="str">
        <f>IF(F268="","",IF(AND(AI268="－",OR(分岐管理シート!AK268&lt;1,分岐管理シート!AK268&gt;12)),"error",IF(AND(AI268="○",分岐管理シート!AK268&lt;1),"error","")))</f>
        <v/>
      </c>
      <c r="BS268" s="327" t="str">
        <f>IF(F268="","",IF(VLOOKUP(AJ268,―!$AD$2:$AE$14,2,FALSE)&lt;=VLOOKUP(AK268,―!$AD$2:$AE$14,2,FALSE),"","error"))</f>
        <v/>
      </c>
      <c r="BT268" s="333"/>
      <c r="BU268" s="333"/>
      <c r="BV268" s="333"/>
      <c r="BW268" s="327" t="str">
        <f t="shared" si="96"/>
        <v/>
      </c>
      <c r="BX268" s="327" t="str">
        <f t="shared" si="90"/>
        <v/>
      </c>
      <c r="BY268" s="327" t="str">
        <f t="shared" si="97"/>
        <v/>
      </c>
      <c r="BZ268" s="333"/>
      <c r="CA268" s="348" t="str">
        <f>分岐管理シート!BB268</f>
        <v/>
      </c>
      <c r="CB268" s="350" t="str">
        <f t="shared" si="98"/>
        <v/>
      </c>
    </row>
    <row r="269" spans="1:80" x14ac:dyDescent="0.15">
      <c r="A269" s="202"/>
      <c r="B269" s="203"/>
      <c r="C269" s="197">
        <v>188</v>
      </c>
      <c r="D269" s="126"/>
      <c r="E269" s="126"/>
      <c r="F269" s="126"/>
      <c r="G269" s="128"/>
      <c r="H269" s="128"/>
      <c r="I269" s="123"/>
      <c r="J269" s="123"/>
      <c r="K269" s="123"/>
      <c r="L269" s="123"/>
      <c r="M269" s="131"/>
      <c r="N269" s="199">
        <f t="shared" si="86"/>
        <v>0</v>
      </c>
      <c r="O269" s="200">
        <f t="shared" si="87"/>
        <v>0</v>
      </c>
      <c r="P269" s="141"/>
      <c r="Q269" s="188"/>
      <c r="R269" s="188"/>
      <c r="S269" s="188"/>
      <c r="T269" s="188"/>
      <c r="U269" s="188"/>
      <c r="V269" s="188"/>
      <c r="W269" s="188"/>
      <c r="X269" s="188"/>
      <c r="Y269" s="188"/>
      <c r="Z269" s="188"/>
      <c r="AA269" s="188"/>
      <c r="AB269" s="188"/>
      <c r="AC269" s="188"/>
      <c r="AD269" s="188"/>
      <c r="AE269" s="142"/>
      <c r="AF269" s="131"/>
      <c r="AG269" s="123"/>
      <c r="AH269" s="123"/>
      <c r="AI269" s="128"/>
      <c r="AJ269" s="128"/>
      <c r="AK269" s="128"/>
      <c r="AL269" s="143"/>
      <c r="AM269" s="143"/>
      <c r="AN269" s="131"/>
      <c r="AO269" s="818"/>
      <c r="AP269" s="819"/>
      <c r="AQ269" s="164"/>
      <c r="AR269" s="89"/>
      <c r="AS269" s="78"/>
      <c r="AT269" s="309" t="str">
        <f t="shared" si="75"/>
        <v/>
      </c>
      <c r="AU269" s="313" t="str">
        <f t="shared" si="76"/>
        <v/>
      </c>
      <c r="AV269" s="317" t="str">
        <f t="shared" si="77"/>
        <v/>
      </c>
      <c r="AW269" s="321" t="str">
        <f t="shared" si="78"/>
        <v/>
      </c>
      <c r="AX269" s="321" t="str">
        <f t="shared" si="79"/>
        <v/>
      </c>
      <c r="AY269" s="325" t="str">
        <f t="shared" si="91"/>
        <v/>
      </c>
      <c r="AZ269" s="327" t="str">
        <f t="shared" si="80"/>
        <v/>
      </c>
      <c r="BA269" s="329" t="str">
        <f t="shared" si="81"/>
        <v/>
      </c>
      <c r="BB269" s="329" t="str">
        <f t="shared" si="82"/>
        <v/>
      </c>
      <c r="BC269" s="329" t="str">
        <f t="shared" si="92"/>
        <v/>
      </c>
      <c r="BD269" s="329" t="str">
        <f t="shared" si="88"/>
        <v/>
      </c>
      <c r="BE269" s="332"/>
      <c r="BF269" s="333"/>
      <c r="BG269" s="327" t="str">
        <f t="shared" si="83"/>
        <v/>
      </c>
      <c r="BH269" s="327" t="str">
        <f t="shared" si="84"/>
        <v/>
      </c>
      <c r="BI269" s="327" t="str">
        <f t="shared" si="85"/>
        <v/>
      </c>
      <c r="BJ269" s="333"/>
      <c r="BK269" s="333"/>
      <c r="BL269" s="333"/>
      <c r="BM269" s="333"/>
      <c r="BN269" s="327" t="str">
        <f t="shared" si="93"/>
        <v/>
      </c>
      <c r="BO269" s="327" t="str">
        <f t="shared" si="89"/>
        <v/>
      </c>
      <c r="BP269" s="327" t="str">
        <f t="shared" si="94"/>
        <v/>
      </c>
      <c r="BQ269" s="327" t="str">
        <f t="shared" si="95"/>
        <v/>
      </c>
      <c r="BR269" s="327" t="str">
        <f>IF(F269="","",IF(AND(AI269="－",OR(分岐管理シート!AK269&lt;1,分岐管理シート!AK269&gt;12)),"error",IF(AND(AI269="○",分岐管理シート!AK269&lt;1),"error","")))</f>
        <v/>
      </c>
      <c r="BS269" s="327" t="str">
        <f>IF(F269="","",IF(VLOOKUP(AJ269,―!$AD$2:$AE$14,2,FALSE)&lt;=VLOOKUP(AK269,―!$AD$2:$AE$14,2,FALSE),"","error"))</f>
        <v/>
      </c>
      <c r="BT269" s="333"/>
      <c r="BU269" s="333"/>
      <c r="BV269" s="333"/>
      <c r="BW269" s="327" t="str">
        <f t="shared" si="96"/>
        <v/>
      </c>
      <c r="BX269" s="327" t="str">
        <f t="shared" si="90"/>
        <v/>
      </c>
      <c r="BY269" s="327" t="str">
        <f t="shared" si="97"/>
        <v/>
      </c>
      <c r="BZ269" s="333"/>
      <c r="CA269" s="348" t="str">
        <f>分岐管理シート!BB269</f>
        <v/>
      </c>
      <c r="CB269" s="350" t="str">
        <f t="shared" si="98"/>
        <v/>
      </c>
    </row>
    <row r="270" spans="1:80" x14ac:dyDescent="0.15">
      <c r="A270" s="202"/>
      <c r="B270" s="203"/>
      <c r="C270" s="196">
        <v>189</v>
      </c>
      <c r="D270" s="126"/>
      <c r="E270" s="126"/>
      <c r="F270" s="126"/>
      <c r="G270" s="128"/>
      <c r="H270" s="128"/>
      <c r="I270" s="123"/>
      <c r="J270" s="123"/>
      <c r="K270" s="123"/>
      <c r="L270" s="123"/>
      <c r="M270" s="131"/>
      <c r="N270" s="199">
        <f t="shared" si="86"/>
        <v>0</v>
      </c>
      <c r="O270" s="200">
        <f t="shared" si="87"/>
        <v>0</v>
      </c>
      <c r="P270" s="141"/>
      <c r="Q270" s="188"/>
      <c r="R270" s="188"/>
      <c r="S270" s="188"/>
      <c r="T270" s="188"/>
      <c r="U270" s="188"/>
      <c r="V270" s="188"/>
      <c r="W270" s="188"/>
      <c r="X270" s="188"/>
      <c r="Y270" s="188"/>
      <c r="Z270" s="188"/>
      <c r="AA270" s="188"/>
      <c r="AB270" s="188"/>
      <c r="AC270" s="188"/>
      <c r="AD270" s="188"/>
      <c r="AE270" s="142"/>
      <c r="AF270" s="131"/>
      <c r="AG270" s="123"/>
      <c r="AH270" s="123"/>
      <c r="AI270" s="128"/>
      <c r="AJ270" s="128"/>
      <c r="AK270" s="128"/>
      <c r="AL270" s="143"/>
      <c r="AM270" s="143"/>
      <c r="AN270" s="131"/>
      <c r="AO270" s="818"/>
      <c r="AP270" s="819"/>
      <c r="AQ270" s="164"/>
      <c r="AR270" s="89"/>
      <c r="AS270" s="78"/>
      <c r="AT270" s="309" t="str">
        <f t="shared" si="75"/>
        <v/>
      </c>
      <c r="AU270" s="313" t="str">
        <f t="shared" si="76"/>
        <v/>
      </c>
      <c r="AV270" s="317" t="str">
        <f t="shared" si="77"/>
        <v/>
      </c>
      <c r="AW270" s="321" t="str">
        <f t="shared" si="78"/>
        <v/>
      </c>
      <c r="AX270" s="321" t="str">
        <f t="shared" si="79"/>
        <v/>
      </c>
      <c r="AY270" s="325" t="str">
        <f t="shared" si="91"/>
        <v/>
      </c>
      <c r="AZ270" s="327" t="str">
        <f t="shared" si="80"/>
        <v/>
      </c>
      <c r="BA270" s="329" t="str">
        <f t="shared" si="81"/>
        <v/>
      </c>
      <c r="BB270" s="329" t="str">
        <f t="shared" si="82"/>
        <v/>
      </c>
      <c r="BC270" s="329" t="str">
        <f t="shared" si="92"/>
        <v/>
      </c>
      <c r="BD270" s="329" t="str">
        <f t="shared" si="88"/>
        <v/>
      </c>
      <c r="BE270" s="332"/>
      <c r="BF270" s="333"/>
      <c r="BG270" s="327" t="str">
        <f t="shared" si="83"/>
        <v/>
      </c>
      <c r="BH270" s="327" t="str">
        <f t="shared" si="84"/>
        <v/>
      </c>
      <c r="BI270" s="327" t="str">
        <f t="shared" si="85"/>
        <v/>
      </c>
      <c r="BJ270" s="333"/>
      <c r="BK270" s="333"/>
      <c r="BL270" s="333"/>
      <c r="BM270" s="333"/>
      <c r="BN270" s="327" t="str">
        <f t="shared" si="93"/>
        <v/>
      </c>
      <c r="BO270" s="327" t="str">
        <f t="shared" si="89"/>
        <v/>
      </c>
      <c r="BP270" s="327" t="str">
        <f t="shared" si="94"/>
        <v/>
      </c>
      <c r="BQ270" s="327" t="str">
        <f t="shared" si="95"/>
        <v/>
      </c>
      <c r="BR270" s="327" t="str">
        <f>IF(F270="","",IF(AND(AI270="－",OR(分岐管理シート!AK270&lt;1,分岐管理シート!AK270&gt;12)),"error",IF(AND(AI270="○",分岐管理シート!AK270&lt;1),"error","")))</f>
        <v/>
      </c>
      <c r="BS270" s="327" t="str">
        <f>IF(F270="","",IF(VLOOKUP(AJ270,―!$AD$2:$AE$14,2,FALSE)&lt;=VLOOKUP(AK270,―!$AD$2:$AE$14,2,FALSE),"","error"))</f>
        <v/>
      </c>
      <c r="BT270" s="333"/>
      <c r="BU270" s="333"/>
      <c r="BV270" s="333"/>
      <c r="BW270" s="327" t="str">
        <f t="shared" si="96"/>
        <v/>
      </c>
      <c r="BX270" s="327" t="str">
        <f t="shared" si="90"/>
        <v/>
      </c>
      <c r="BY270" s="327" t="str">
        <f t="shared" si="97"/>
        <v/>
      </c>
      <c r="BZ270" s="333"/>
      <c r="CA270" s="348" t="str">
        <f>分岐管理シート!BB270</f>
        <v/>
      </c>
      <c r="CB270" s="350" t="str">
        <f t="shared" si="98"/>
        <v/>
      </c>
    </row>
    <row r="271" spans="1:80" x14ac:dyDescent="0.15">
      <c r="A271" s="202"/>
      <c r="B271" s="203"/>
      <c r="C271" s="197">
        <v>190</v>
      </c>
      <c r="D271" s="126"/>
      <c r="E271" s="126"/>
      <c r="F271" s="126"/>
      <c r="G271" s="128"/>
      <c r="H271" s="128"/>
      <c r="I271" s="123"/>
      <c r="J271" s="123"/>
      <c r="K271" s="123"/>
      <c r="L271" s="123"/>
      <c r="M271" s="131"/>
      <c r="N271" s="199">
        <f t="shared" si="86"/>
        <v>0</v>
      </c>
      <c r="O271" s="200">
        <f t="shared" si="87"/>
        <v>0</v>
      </c>
      <c r="P271" s="141"/>
      <c r="Q271" s="188"/>
      <c r="R271" s="188"/>
      <c r="S271" s="188"/>
      <c r="T271" s="188"/>
      <c r="U271" s="188"/>
      <c r="V271" s="188"/>
      <c r="W271" s="188"/>
      <c r="X271" s="188"/>
      <c r="Y271" s="188"/>
      <c r="Z271" s="188"/>
      <c r="AA271" s="188"/>
      <c r="AB271" s="188"/>
      <c r="AC271" s="188"/>
      <c r="AD271" s="188"/>
      <c r="AE271" s="142"/>
      <c r="AF271" s="131"/>
      <c r="AG271" s="123"/>
      <c r="AH271" s="123"/>
      <c r="AI271" s="128"/>
      <c r="AJ271" s="128"/>
      <c r="AK271" s="128"/>
      <c r="AL271" s="143"/>
      <c r="AM271" s="143"/>
      <c r="AN271" s="131"/>
      <c r="AO271" s="818"/>
      <c r="AP271" s="819"/>
      <c r="AQ271" s="164"/>
      <c r="AR271" s="89"/>
      <c r="AS271" s="78"/>
      <c r="AT271" s="309" t="str">
        <f t="shared" si="75"/>
        <v/>
      </c>
      <c r="AU271" s="313" t="str">
        <f t="shared" si="76"/>
        <v/>
      </c>
      <c r="AV271" s="317" t="str">
        <f t="shared" si="77"/>
        <v/>
      </c>
      <c r="AW271" s="321" t="str">
        <f t="shared" si="78"/>
        <v/>
      </c>
      <c r="AX271" s="321" t="str">
        <f t="shared" si="79"/>
        <v/>
      </c>
      <c r="AY271" s="325" t="str">
        <f t="shared" si="91"/>
        <v/>
      </c>
      <c r="AZ271" s="327" t="str">
        <f t="shared" si="80"/>
        <v/>
      </c>
      <c r="BA271" s="329" t="str">
        <f t="shared" si="81"/>
        <v/>
      </c>
      <c r="BB271" s="329" t="str">
        <f t="shared" si="82"/>
        <v/>
      </c>
      <c r="BC271" s="329" t="str">
        <f t="shared" si="92"/>
        <v/>
      </c>
      <c r="BD271" s="329" t="str">
        <f t="shared" si="88"/>
        <v/>
      </c>
      <c r="BE271" s="332"/>
      <c r="BF271" s="333"/>
      <c r="BG271" s="327" t="str">
        <f t="shared" si="83"/>
        <v/>
      </c>
      <c r="BH271" s="327" t="str">
        <f t="shared" si="84"/>
        <v/>
      </c>
      <c r="BI271" s="327" t="str">
        <f t="shared" si="85"/>
        <v/>
      </c>
      <c r="BJ271" s="333"/>
      <c r="BK271" s="333"/>
      <c r="BL271" s="333"/>
      <c r="BM271" s="333"/>
      <c r="BN271" s="327" t="str">
        <f t="shared" si="93"/>
        <v/>
      </c>
      <c r="BO271" s="327" t="str">
        <f t="shared" si="89"/>
        <v/>
      </c>
      <c r="BP271" s="327" t="str">
        <f t="shared" si="94"/>
        <v/>
      </c>
      <c r="BQ271" s="327" t="str">
        <f t="shared" si="95"/>
        <v/>
      </c>
      <c r="BR271" s="327" t="str">
        <f>IF(F271="","",IF(AND(AI271="－",OR(分岐管理シート!AK271&lt;1,分岐管理シート!AK271&gt;12)),"error",IF(AND(AI271="○",分岐管理シート!AK271&lt;1),"error","")))</f>
        <v/>
      </c>
      <c r="BS271" s="327" t="str">
        <f>IF(F271="","",IF(VLOOKUP(AJ271,―!$AD$2:$AE$14,2,FALSE)&lt;=VLOOKUP(AK271,―!$AD$2:$AE$14,2,FALSE),"","error"))</f>
        <v/>
      </c>
      <c r="BT271" s="333"/>
      <c r="BU271" s="333"/>
      <c r="BV271" s="333"/>
      <c r="BW271" s="327" t="str">
        <f t="shared" si="96"/>
        <v/>
      </c>
      <c r="BX271" s="327" t="str">
        <f t="shared" si="90"/>
        <v/>
      </c>
      <c r="BY271" s="327" t="str">
        <f t="shared" si="97"/>
        <v/>
      </c>
      <c r="BZ271" s="333"/>
      <c r="CA271" s="348" t="str">
        <f>分岐管理シート!BB271</f>
        <v/>
      </c>
      <c r="CB271" s="350" t="str">
        <f t="shared" si="98"/>
        <v/>
      </c>
    </row>
    <row r="272" spans="1:80" x14ac:dyDescent="0.15">
      <c r="A272" s="202"/>
      <c r="B272" s="203"/>
      <c r="C272" s="197">
        <v>191</v>
      </c>
      <c r="D272" s="126"/>
      <c r="E272" s="126"/>
      <c r="F272" s="126"/>
      <c r="G272" s="128"/>
      <c r="H272" s="128"/>
      <c r="I272" s="123"/>
      <c r="J272" s="123"/>
      <c r="K272" s="123"/>
      <c r="L272" s="123"/>
      <c r="M272" s="131"/>
      <c r="N272" s="199">
        <f t="shared" si="86"/>
        <v>0</v>
      </c>
      <c r="O272" s="200">
        <f t="shared" si="87"/>
        <v>0</v>
      </c>
      <c r="P272" s="141"/>
      <c r="Q272" s="188"/>
      <c r="R272" s="188"/>
      <c r="S272" s="188"/>
      <c r="T272" s="188"/>
      <c r="U272" s="188"/>
      <c r="V272" s="188"/>
      <c r="W272" s="188"/>
      <c r="X272" s="188"/>
      <c r="Y272" s="188"/>
      <c r="Z272" s="188"/>
      <c r="AA272" s="188"/>
      <c r="AB272" s="188"/>
      <c r="AC272" s="188"/>
      <c r="AD272" s="188"/>
      <c r="AE272" s="142"/>
      <c r="AF272" s="131"/>
      <c r="AG272" s="123"/>
      <c r="AH272" s="123"/>
      <c r="AI272" s="128"/>
      <c r="AJ272" s="128"/>
      <c r="AK272" s="128"/>
      <c r="AL272" s="143"/>
      <c r="AM272" s="143"/>
      <c r="AN272" s="131"/>
      <c r="AO272" s="818"/>
      <c r="AP272" s="819"/>
      <c r="AQ272" s="164"/>
      <c r="AR272" s="89"/>
      <c r="AS272" s="78"/>
      <c r="AT272" s="309" t="str">
        <f t="shared" si="75"/>
        <v/>
      </c>
      <c r="AU272" s="313" t="str">
        <f t="shared" si="76"/>
        <v/>
      </c>
      <c r="AV272" s="317" t="str">
        <f t="shared" si="77"/>
        <v/>
      </c>
      <c r="AW272" s="321" t="str">
        <f t="shared" si="78"/>
        <v/>
      </c>
      <c r="AX272" s="321" t="str">
        <f t="shared" si="79"/>
        <v/>
      </c>
      <c r="AY272" s="325" t="str">
        <f t="shared" si="91"/>
        <v/>
      </c>
      <c r="AZ272" s="327" t="str">
        <f t="shared" si="80"/>
        <v/>
      </c>
      <c r="BA272" s="329" t="str">
        <f t="shared" si="81"/>
        <v/>
      </c>
      <c r="BB272" s="329" t="str">
        <f t="shared" si="82"/>
        <v/>
      </c>
      <c r="BC272" s="329" t="str">
        <f t="shared" si="92"/>
        <v/>
      </c>
      <c r="BD272" s="329" t="str">
        <f t="shared" si="88"/>
        <v/>
      </c>
      <c r="BE272" s="332"/>
      <c r="BF272" s="333"/>
      <c r="BG272" s="327" t="str">
        <f t="shared" si="83"/>
        <v/>
      </c>
      <c r="BH272" s="327" t="str">
        <f t="shared" si="84"/>
        <v/>
      </c>
      <c r="BI272" s="327" t="str">
        <f t="shared" si="85"/>
        <v/>
      </c>
      <c r="BJ272" s="333"/>
      <c r="BK272" s="333"/>
      <c r="BL272" s="333"/>
      <c r="BM272" s="333"/>
      <c r="BN272" s="327" t="str">
        <f t="shared" si="93"/>
        <v/>
      </c>
      <c r="BO272" s="327" t="str">
        <f t="shared" si="89"/>
        <v/>
      </c>
      <c r="BP272" s="327" t="str">
        <f t="shared" si="94"/>
        <v/>
      </c>
      <c r="BQ272" s="327" t="str">
        <f t="shared" si="95"/>
        <v/>
      </c>
      <c r="BR272" s="327" t="str">
        <f>IF(F272="","",IF(AND(AI272="－",OR(分岐管理シート!AK272&lt;1,分岐管理シート!AK272&gt;12)),"error",IF(AND(AI272="○",分岐管理シート!AK272&lt;1),"error","")))</f>
        <v/>
      </c>
      <c r="BS272" s="327" t="str">
        <f>IF(F272="","",IF(VLOOKUP(AJ272,―!$AD$2:$AE$14,2,FALSE)&lt;=VLOOKUP(AK272,―!$AD$2:$AE$14,2,FALSE),"","error"))</f>
        <v/>
      </c>
      <c r="BT272" s="333"/>
      <c r="BU272" s="333"/>
      <c r="BV272" s="333"/>
      <c r="BW272" s="327" t="str">
        <f t="shared" si="96"/>
        <v/>
      </c>
      <c r="BX272" s="327" t="str">
        <f t="shared" si="90"/>
        <v/>
      </c>
      <c r="BY272" s="327" t="str">
        <f t="shared" si="97"/>
        <v/>
      </c>
      <c r="BZ272" s="333"/>
      <c r="CA272" s="348" t="str">
        <f>分岐管理シート!BB272</f>
        <v/>
      </c>
      <c r="CB272" s="350" t="str">
        <f t="shared" si="98"/>
        <v/>
      </c>
    </row>
    <row r="273" spans="1:80" x14ac:dyDescent="0.15">
      <c r="A273" s="202"/>
      <c r="B273" s="203"/>
      <c r="C273" s="196">
        <v>192</v>
      </c>
      <c r="D273" s="126"/>
      <c r="E273" s="126"/>
      <c r="F273" s="126"/>
      <c r="G273" s="128"/>
      <c r="H273" s="128"/>
      <c r="I273" s="123"/>
      <c r="J273" s="123"/>
      <c r="K273" s="123"/>
      <c r="L273" s="123"/>
      <c r="M273" s="131"/>
      <c r="N273" s="199">
        <f t="shared" si="86"/>
        <v>0</v>
      </c>
      <c r="O273" s="200">
        <f t="shared" si="87"/>
        <v>0</v>
      </c>
      <c r="P273" s="141"/>
      <c r="Q273" s="188"/>
      <c r="R273" s="188"/>
      <c r="S273" s="188"/>
      <c r="T273" s="188"/>
      <c r="U273" s="188"/>
      <c r="V273" s="188"/>
      <c r="W273" s="188"/>
      <c r="X273" s="188"/>
      <c r="Y273" s="188"/>
      <c r="Z273" s="188"/>
      <c r="AA273" s="188"/>
      <c r="AB273" s="188"/>
      <c r="AC273" s="188"/>
      <c r="AD273" s="188"/>
      <c r="AE273" s="142"/>
      <c r="AF273" s="131"/>
      <c r="AG273" s="123"/>
      <c r="AH273" s="123"/>
      <c r="AI273" s="128"/>
      <c r="AJ273" s="128"/>
      <c r="AK273" s="128"/>
      <c r="AL273" s="143"/>
      <c r="AM273" s="143"/>
      <c r="AN273" s="131"/>
      <c r="AO273" s="818"/>
      <c r="AP273" s="819"/>
      <c r="AQ273" s="164"/>
      <c r="AR273" s="89"/>
      <c r="AS273" s="78"/>
      <c r="AT273" s="309" t="str">
        <f t="shared" si="75"/>
        <v/>
      </c>
      <c r="AU273" s="313" t="str">
        <f t="shared" si="76"/>
        <v/>
      </c>
      <c r="AV273" s="317" t="str">
        <f t="shared" si="77"/>
        <v/>
      </c>
      <c r="AW273" s="321" t="str">
        <f t="shared" si="78"/>
        <v/>
      </c>
      <c r="AX273" s="321" t="str">
        <f t="shared" si="79"/>
        <v/>
      </c>
      <c r="AY273" s="325" t="str">
        <f t="shared" si="91"/>
        <v/>
      </c>
      <c r="AZ273" s="327" t="str">
        <f t="shared" si="80"/>
        <v/>
      </c>
      <c r="BA273" s="329" t="str">
        <f t="shared" si="81"/>
        <v/>
      </c>
      <c r="BB273" s="329" t="str">
        <f t="shared" si="82"/>
        <v/>
      </c>
      <c r="BC273" s="329" t="str">
        <f t="shared" si="92"/>
        <v/>
      </c>
      <c r="BD273" s="329" t="str">
        <f t="shared" si="88"/>
        <v/>
      </c>
      <c r="BE273" s="332"/>
      <c r="BF273" s="333"/>
      <c r="BG273" s="327" t="str">
        <f t="shared" si="83"/>
        <v/>
      </c>
      <c r="BH273" s="327" t="str">
        <f t="shared" si="84"/>
        <v/>
      </c>
      <c r="BI273" s="327" t="str">
        <f t="shared" si="85"/>
        <v/>
      </c>
      <c r="BJ273" s="333"/>
      <c r="BK273" s="333"/>
      <c r="BL273" s="333"/>
      <c r="BM273" s="333"/>
      <c r="BN273" s="327" t="str">
        <f t="shared" si="93"/>
        <v/>
      </c>
      <c r="BO273" s="327" t="str">
        <f t="shared" si="89"/>
        <v/>
      </c>
      <c r="BP273" s="327" t="str">
        <f t="shared" si="94"/>
        <v/>
      </c>
      <c r="BQ273" s="327" t="str">
        <f t="shared" si="95"/>
        <v/>
      </c>
      <c r="BR273" s="327" t="str">
        <f>IF(F273="","",IF(AND(AI273="－",OR(分岐管理シート!AK273&lt;1,分岐管理シート!AK273&gt;12)),"error",IF(AND(AI273="○",分岐管理シート!AK273&lt;1),"error","")))</f>
        <v/>
      </c>
      <c r="BS273" s="327" t="str">
        <f>IF(F273="","",IF(VLOOKUP(AJ273,―!$AD$2:$AE$14,2,FALSE)&lt;=VLOOKUP(AK273,―!$AD$2:$AE$14,2,FALSE),"","error"))</f>
        <v/>
      </c>
      <c r="BT273" s="333"/>
      <c r="BU273" s="333"/>
      <c r="BV273" s="333"/>
      <c r="BW273" s="327" t="str">
        <f t="shared" si="96"/>
        <v/>
      </c>
      <c r="BX273" s="327" t="str">
        <f t="shared" si="90"/>
        <v/>
      </c>
      <c r="BY273" s="327" t="str">
        <f t="shared" si="97"/>
        <v/>
      </c>
      <c r="BZ273" s="333"/>
      <c r="CA273" s="348" t="str">
        <f>分岐管理シート!BB273</f>
        <v/>
      </c>
      <c r="CB273" s="350" t="str">
        <f t="shared" si="98"/>
        <v/>
      </c>
    </row>
    <row r="274" spans="1:80" x14ac:dyDescent="0.15">
      <c r="A274" s="202"/>
      <c r="B274" s="203"/>
      <c r="C274" s="197">
        <v>193</v>
      </c>
      <c r="D274" s="126"/>
      <c r="E274" s="126"/>
      <c r="F274" s="126"/>
      <c r="G274" s="128"/>
      <c r="H274" s="128"/>
      <c r="I274" s="123"/>
      <c r="J274" s="123"/>
      <c r="K274" s="123"/>
      <c r="L274" s="123"/>
      <c r="M274" s="131"/>
      <c r="N274" s="199">
        <f t="shared" si="86"/>
        <v>0</v>
      </c>
      <c r="O274" s="200">
        <f t="shared" si="87"/>
        <v>0</v>
      </c>
      <c r="P274" s="141"/>
      <c r="Q274" s="188"/>
      <c r="R274" s="188"/>
      <c r="S274" s="188"/>
      <c r="T274" s="188"/>
      <c r="U274" s="188"/>
      <c r="V274" s="188"/>
      <c r="W274" s="188"/>
      <c r="X274" s="188"/>
      <c r="Y274" s="188"/>
      <c r="Z274" s="188"/>
      <c r="AA274" s="188"/>
      <c r="AB274" s="188"/>
      <c r="AC274" s="188"/>
      <c r="AD274" s="188"/>
      <c r="AE274" s="142"/>
      <c r="AF274" s="131"/>
      <c r="AG274" s="123"/>
      <c r="AH274" s="123"/>
      <c r="AI274" s="128"/>
      <c r="AJ274" s="128"/>
      <c r="AK274" s="128"/>
      <c r="AL274" s="143"/>
      <c r="AM274" s="143"/>
      <c r="AN274" s="131"/>
      <c r="AO274" s="818"/>
      <c r="AP274" s="819"/>
      <c r="AQ274" s="164"/>
      <c r="AR274" s="89"/>
      <c r="AS274" s="78"/>
      <c r="AT274" s="309" t="str">
        <f t="shared" si="75"/>
        <v/>
      </c>
      <c r="AU274" s="313" t="str">
        <f t="shared" si="76"/>
        <v/>
      </c>
      <c r="AV274" s="317" t="str">
        <f t="shared" si="77"/>
        <v/>
      </c>
      <c r="AW274" s="321" t="str">
        <f t="shared" si="78"/>
        <v/>
      </c>
      <c r="AX274" s="321" t="str">
        <f t="shared" si="79"/>
        <v/>
      </c>
      <c r="AY274" s="325" t="str">
        <f t="shared" si="91"/>
        <v/>
      </c>
      <c r="AZ274" s="327" t="str">
        <f t="shared" si="80"/>
        <v/>
      </c>
      <c r="BA274" s="329" t="str">
        <f t="shared" si="81"/>
        <v/>
      </c>
      <c r="BB274" s="329" t="str">
        <f t="shared" si="82"/>
        <v/>
      </c>
      <c r="BC274" s="329" t="str">
        <f t="shared" si="92"/>
        <v/>
      </c>
      <c r="BD274" s="329" t="str">
        <f t="shared" si="88"/>
        <v/>
      </c>
      <c r="BE274" s="332"/>
      <c r="BF274" s="333"/>
      <c r="BG274" s="327" t="str">
        <f t="shared" si="83"/>
        <v/>
      </c>
      <c r="BH274" s="327" t="str">
        <f t="shared" si="84"/>
        <v/>
      </c>
      <c r="BI274" s="327" t="str">
        <f t="shared" si="85"/>
        <v/>
      </c>
      <c r="BJ274" s="333"/>
      <c r="BK274" s="333"/>
      <c r="BL274" s="333"/>
      <c r="BM274" s="333"/>
      <c r="BN274" s="327" t="str">
        <f t="shared" si="93"/>
        <v/>
      </c>
      <c r="BO274" s="327" t="str">
        <f t="shared" si="89"/>
        <v/>
      </c>
      <c r="BP274" s="327" t="str">
        <f t="shared" si="94"/>
        <v/>
      </c>
      <c r="BQ274" s="327" t="str">
        <f t="shared" si="95"/>
        <v/>
      </c>
      <c r="BR274" s="327" t="str">
        <f>IF(F274="","",IF(AND(AI274="－",OR(分岐管理シート!AK274&lt;1,分岐管理シート!AK274&gt;12)),"error",IF(AND(AI274="○",分岐管理シート!AK274&lt;1),"error","")))</f>
        <v/>
      </c>
      <c r="BS274" s="327" t="str">
        <f>IF(F274="","",IF(VLOOKUP(AJ274,―!$AD$2:$AE$14,2,FALSE)&lt;=VLOOKUP(AK274,―!$AD$2:$AE$14,2,FALSE),"","error"))</f>
        <v/>
      </c>
      <c r="BT274" s="333"/>
      <c r="BU274" s="333"/>
      <c r="BV274" s="333"/>
      <c r="BW274" s="327" t="str">
        <f t="shared" si="96"/>
        <v/>
      </c>
      <c r="BX274" s="327" t="str">
        <f t="shared" si="90"/>
        <v/>
      </c>
      <c r="BY274" s="327" t="str">
        <f t="shared" si="97"/>
        <v/>
      </c>
      <c r="BZ274" s="333"/>
      <c r="CA274" s="348" t="str">
        <f>分岐管理シート!BB274</f>
        <v/>
      </c>
      <c r="CB274" s="350" t="str">
        <f t="shared" si="98"/>
        <v/>
      </c>
    </row>
    <row r="275" spans="1:80" x14ac:dyDescent="0.15">
      <c r="A275" s="202"/>
      <c r="B275" s="203"/>
      <c r="C275" s="197">
        <v>194</v>
      </c>
      <c r="D275" s="126"/>
      <c r="E275" s="126"/>
      <c r="F275" s="126"/>
      <c r="G275" s="128"/>
      <c r="H275" s="128"/>
      <c r="I275" s="123"/>
      <c r="J275" s="123"/>
      <c r="K275" s="123"/>
      <c r="L275" s="123"/>
      <c r="M275" s="131"/>
      <c r="N275" s="199">
        <f t="shared" si="86"/>
        <v>0</v>
      </c>
      <c r="O275" s="200">
        <f t="shared" si="87"/>
        <v>0</v>
      </c>
      <c r="P275" s="141"/>
      <c r="Q275" s="188"/>
      <c r="R275" s="188"/>
      <c r="S275" s="188"/>
      <c r="T275" s="188"/>
      <c r="U275" s="188"/>
      <c r="V275" s="188"/>
      <c r="W275" s="188"/>
      <c r="X275" s="188"/>
      <c r="Y275" s="188"/>
      <c r="Z275" s="188"/>
      <c r="AA275" s="188"/>
      <c r="AB275" s="188"/>
      <c r="AC275" s="188"/>
      <c r="AD275" s="188"/>
      <c r="AE275" s="142"/>
      <c r="AF275" s="131"/>
      <c r="AG275" s="123"/>
      <c r="AH275" s="123"/>
      <c r="AI275" s="128"/>
      <c r="AJ275" s="128"/>
      <c r="AK275" s="128"/>
      <c r="AL275" s="143"/>
      <c r="AM275" s="143"/>
      <c r="AN275" s="131"/>
      <c r="AO275" s="818"/>
      <c r="AP275" s="819"/>
      <c r="AQ275" s="164"/>
      <c r="AR275" s="89"/>
      <c r="AS275" s="78"/>
      <c r="AT275" s="309" t="str">
        <f t="shared" si="75"/>
        <v/>
      </c>
      <c r="AU275" s="313" t="str">
        <f t="shared" si="76"/>
        <v/>
      </c>
      <c r="AV275" s="317" t="str">
        <f t="shared" si="77"/>
        <v/>
      </c>
      <c r="AW275" s="321" t="str">
        <f t="shared" si="78"/>
        <v/>
      </c>
      <c r="AX275" s="321" t="str">
        <f t="shared" si="79"/>
        <v/>
      </c>
      <c r="AY275" s="325" t="str">
        <f t="shared" si="91"/>
        <v/>
      </c>
      <c r="AZ275" s="327" t="str">
        <f t="shared" si="80"/>
        <v/>
      </c>
      <c r="BA275" s="329" t="str">
        <f t="shared" si="81"/>
        <v/>
      </c>
      <c r="BB275" s="329" t="str">
        <f t="shared" si="82"/>
        <v/>
      </c>
      <c r="BC275" s="329" t="str">
        <f t="shared" si="92"/>
        <v/>
      </c>
      <c r="BD275" s="329" t="str">
        <f t="shared" si="88"/>
        <v/>
      </c>
      <c r="BE275" s="332"/>
      <c r="BF275" s="333"/>
      <c r="BG275" s="327" t="str">
        <f t="shared" si="83"/>
        <v/>
      </c>
      <c r="BH275" s="327" t="str">
        <f t="shared" si="84"/>
        <v/>
      </c>
      <c r="BI275" s="327" t="str">
        <f t="shared" si="85"/>
        <v/>
      </c>
      <c r="BJ275" s="333"/>
      <c r="BK275" s="333"/>
      <c r="BL275" s="333"/>
      <c r="BM275" s="333"/>
      <c r="BN275" s="327" t="str">
        <f t="shared" si="93"/>
        <v/>
      </c>
      <c r="BO275" s="327" t="str">
        <f t="shared" si="89"/>
        <v/>
      </c>
      <c r="BP275" s="327" t="str">
        <f t="shared" si="94"/>
        <v/>
      </c>
      <c r="BQ275" s="327" t="str">
        <f t="shared" si="95"/>
        <v/>
      </c>
      <c r="BR275" s="327" t="str">
        <f>IF(F275="","",IF(AND(AI275="－",OR(分岐管理シート!AK275&lt;1,分岐管理シート!AK275&gt;12)),"error",IF(AND(AI275="○",分岐管理シート!AK275&lt;1),"error","")))</f>
        <v/>
      </c>
      <c r="BS275" s="327" t="str">
        <f>IF(F275="","",IF(VLOOKUP(AJ275,―!$AD$2:$AE$14,2,FALSE)&lt;=VLOOKUP(AK275,―!$AD$2:$AE$14,2,FALSE),"","error"))</f>
        <v/>
      </c>
      <c r="BT275" s="333"/>
      <c r="BU275" s="333"/>
      <c r="BV275" s="333"/>
      <c r="BW275" s="327" t="str">
        <f t="shared" si="96"/>
        <v/>
      </c>
      <c r="BX275" s="327" t="str">
        <f t="shared" si="90"/>
        <v/>
      </c>
      <c r="BY275" s="327" t="str">
        <f t="shared" si="97"/>
        <v/>
      </c>
      <c r="BZ275" s="333"/>
      <c r="CA275" s="348" t="str">
        <f>分岐管理シート!BB275</f>
        <v/>
      </c>
      <c r="CB275" s="350" t="str">
        <f t="shared" si="98"/>
        <v/>
      </c>
    </row>
    <row r="276" spans="1:80" x14ac:dyDescent="0.15">
      <c r="A276" s="202"/>
      <c r="B276" s="203"/>
      <c r="C276" s="196">
        <v>195</v>
      </c>
      <c r="D276" s="126"/>
      <c r="E276" s="126"/>
      <c r="F276" s="126"/>
      <c r="G276" s="128"/>
      <c r="H276" s="128"/>
      <c r="I276" s="123"/>
      <c r="J276" s="123"/>
      <c r="K276" s="123"/>
      <c r="L276" s="123"/>
      <c r="M276" s="131"/>
      <c r="N276" s="199">
        <f t="shared" si="86"/>
        <v>0</v>
      </c>
      <c r="O276" s="200">
        <f t="shared" si="87"/>
        <v>0</v>
      </c>
      <c r="P276" s="141"/>
      <c r="Q276" s="188"/>
      <c r="R276" s="188"/>
      <c r="S276" s="188"/>
      <c r="T276" s="188"/>
      <c r="U276" s="188"/>
      <c r="V276" s="188"/>
      <c r="W276" s="188"/>
      <c r="X276" s="188"/>
      <c r="Y276" s="188"/>
      <c r="Z276" s="188"/>
      <c r="AA276" s="188"/>
      <c r="AB276" s="188"/>
      <c r="AC276" s="188"/>
      <c r="AD276" s="188"/>
      <c r="AE276" s="142"/>
      <c r="AF276" s="131"/>
      <c r="AG276" s="123"/>
      <c r="AH276" s="123"/>
      <c r="AI276" s="128"/>
      <c r="AJ276" s="128"/>
      <c r="AK276" s="128"/>
      <c r="AL276" s="143"/>
      <c r="AM276" s="143"/>
      <c r="AN276" s="131"/>
      <c r="AO276" s="818"/>
      <c r="AP276" s="819"/>
      <c r="AQ276" s="164"/>
      <c r="AR276" s="89"/>
      <c r="AS276" s="78"/>
      <c r="AT276" s="309" t="str">
        <f t="shared" si="75"/>
        <v/>
      </c>
      <c r="AU276" s="313" t="str">
        <f t="shared" si="76"/>
        <v/>
      </c>
      <c r="AV276" s="317" t="str">
        <f t="shared" si="77"/>
        <v/>
      </c>
      <c r="AW276" s="321" t="str">
        <f t="shared" si="78"/>
        <v/>
      </c>
      <c r="AX276" s="321" t="str">
        <f t="shared" si="79"/>
        <v/>
      </c>
      <c r="AY276" s="325" t="str">
        <f t="shared" si="91"/>
        <v/>
      </c>
      <c r="AZ276" s="327" t="str">
        <f t="shared" si="80"/>
        <v/>
      </c>
      <c r="BA276" s="329" t="str">
        <f t="shared" si="81"/>
        <v/>
      </c>
      <c r="BB276" s="329" t="str">
        <f t="shared" si="82"/>
        <v/>
      </c>
      <c r="BC276" s="329" t="str">
        <f t="shared" si="92"/>
        <v/>
      </c>
      <c r="BD276" s="329" t="str">
        <f t="shared" si="88"/>
        <v/>
      </c>
      <c r="BE276" s="332"/>
      <c r="BF276" s="333"/>
      <c r="BG276" s="327" t="str">
        <f t="shared" si="83"/>
        <v/>
      </c>
      <c r="BH276" s="327" t="str">
        <f t="shared" si="84"/>
        <v/>
      </c>
      <c r="BI276" s="327" t="str">
        <f t="shared" si="85"/>
        <v/>
      </c>
      <c r="BJ276" s="333"/>
      <c r="BK276" s="333"/>
      <c r="BL276" s="333"/>
      <c r="BM276" s="333"/>
      <c r="BN276" s="327" t="str">
        <f t="shared" si="93"/>
        <v/>
      </c>
      <c r="BO276" s="327" t="str">
        <f t="shared" si="89"/>
        <v/>
      </c>
      <c r="BP276" s="327" t="str">
        <f t="shared" si="94"/>
        <v/>
      </c>
      <c r="BQ276" s="327" t="str">
        <f t="shared" si="95"/>
        <v/>
      </c>
      <c r="BR276" s="327" t="str">
        <f>IF(F276="","",IF(AND(AI276="－",OR(分岐管理シート!AK276&lt;1,分岐管理シート!AK276&gt;12)),"error",IF(AND(AI276="○",分岐管理シート!AK276&lt;1),"error","")))</f>
        <v/>
      </c>
      <c r="BS276" s="327" t="str">
        <f>IF(F276="","",IF(VLOOKUP(AJ276,―!$AD$2:$AE$14,2,FALSE)&lt;=VLOOKUP(AK276,―!$AD$2:$AE$14,2,FALSE),"","error"))</f>
        <v/>
      </c>
      <c r="BT276" s="333"/>
      <c r="BU276" s="333"/>
      <c r="BV276" s="333"/>
      <c r="BW276" s="327" t="str">
        <f t="shared" si="96"/>
        <v/>
      </c>
      <c r="BX276" s="327" t="str">
        <f t="shared" si="90"/>
        <v/>
      </c>
      <c r="BY276" s="327" t="str">
        <f t="shared" si="97"/>
        <v/>
      </c>
      <c r="BZ276" s="333"/>
      <c r="CA276" s="348" t="str">
        <f>分岐管理シート!BB276</f>
        <v/>
      </c>
      <c r="CB276" s="350" t="str">
        <f t="shared" si="98"/>
        <v/>
      </c>
    </row>
    <row r="277" spans="1:80" x14ac:dyDescent="0.15">
      <c r="A277" s="202"/>
      <c r="B277" s="203"/>
      <c r="C277" s="197">
        <v>196</v>
      </c>
      <c r="D277" s="126"/>
      <c r="E277" s="126"/>
      <c r="F277" s="126"/>
      <c r="G277" s="128"/>
      <c r="H277" s="128"/>
      <c r="I277" s="123"/>
      <c r="J277" s="123"/>
      <c r="K277" s="123"/>
      <c r="L277" s="123"/>
      <c r="M277" s="131"/>
      <c r="N277" s="199">
        <f t="shared" si="86"/>
        <v>0</v>
      </c>
      <c r="O277" s="200">
        <f t="shared" si="87"/>
        <v>0</v>
      </c>
      <c r="P277" s="141"/>
      <c r="Q277" s="188"/>
      <c r="R277" s="188"/>
      <c r="S277" s="188"/>
      <c r="T277" s="188"/>
      <c r="U277" s="188"/>
      <c r="V277" s="188"/>
      <c r="W277" s="188"/>
      <c r="X277" s="188"/>
      <c r="Y277" s="188"/>
      <c r="Z277" s="188"/>
      <c r="AA277" s="188"/>
      <c r="AB277" s="188"/>
      <c r="AC277" s="188"/>
      <c r="AD277" s="188"/>
      <c r="AE277" s="142"/>
      <c r="AF277" s="131"/>
      <c r="AG277" s="123"/>
      <c r="AH277" s="123"/>
      <c r="AI277" s="128"/>
      <c r="AJ277" s="128"/>
      <c r="AK277" s="128"/>
      <c r="AL277" s="143"/>
      <c r="AM277" s="143"/>
      <c r="AN277" s="131"/>
      <c r="AO277" s="818"/>
      <c r="AP277" s="819"/>
      <c r="AQ277" s="164"/>
      <c r="AR277" s="89"/>
      <c r="AS277" s="78"/>
      <c r="AT277" s="309" t="str">
        <f t="shared" si="75"/>
        <v/>
      </c>
      <c r="AU277" s="313" t="str">
        <f t="shared" si="76"/>
        <v/>
      </c>
      <c r="AV277" s="317" t="str">
        <f t="shared" si="77"/>
        <v/>
      </c>
      <c r="AW277" s="321" t="str">
        <f t="shared" si="78"/>
        <v/>
      </c>
      <c r="AX277" s="321" t="str">
        <f t="shared" si="79"/>
        <v/>
      </c>
      <c r="AY277" s="325" t="str">
        <f t="shared" si="91"/>
        <v/>
      </c>
      <c r="AZ277" s="327" t="str">
        <f t="shared" si="80"/>
        <v/>
      </c>
      <c r="BA277" s="329" t="str">
        <f t="shared" si="81"/>
        <v/>
      </c>
      <c r="BB277" s="329" t="str">
        <f t="shared" si="82"/>
        <v/>
      </c>
      <c r="BC277" s="329" t="str">
        <f t="shared" si="92"/>
        <v/>
      </c>
      <c r="BD277" s="329" t="str">
        <f t="shared" si="88"/>
        <v/>
      </c>
      <c r="BE277" s="332"/>
      <c r="BF277" s="333"/>
      <c r="BG277" s="327" t="str">
        <f t="shared" si="83"/>
        <v/>
      </c>
      <c r="BH277" s="327" t="str">
        <f t="shared" si="84"/>
        <v/>
      </c>
      <c r="BI277" s="327" t="str">
        <f t="shared" si="85"/>
        <v/>
      </c>
      <c r="BJ277" s="333"/>
      <c r="BK277" s="333"/>
      <c r="BL277" s="333"/>
      <c r="BM277" s="333"/>
      <c r="BN277" s="327" t="str">
        <f t="shared" si="93"/>
        <v/>
      </c>
      <c r="BO277" s="327" t="str">
        <f t="shared" si="89"/>
        <v/>
      </c>
      <c r="BP277" s="327" t="str">
        <f t="shared" si="94"/>
        <v/>
      </c>
      <c r="BQ277" s="327" t="str">
        <f t="shared" si="95"/>
        <v/>
      </c>
      <c r="BR277" s="327" t="str">
        <f>IF(F277="","",IF(AND(AI277="－",OR(分岐管理シート!AK277&lt;1,分岐管理シート!AK277&gt;12)),"error",IF(AND(AI277="○",分岐管理シート!AK277&lt;1),"error","")))</f>
        <v/>
      </c>
      <c r="BS277" s="327" t="str">
        <f>IF(F277="","",IF(VLOOKUP(AJ277,―!$AD$2:$AE$14,2,FALSE)&lt;=VLOOKUP(AK277,―!$AD$2:$AE$14,2,FALSE),"","error"))</f>
        <v/>
      </c>
      <c r="BT277" s="333"/>
      <c r="BU277" s="333"/>
      <c r="BV277" s="333"/>
      <c r="BW277" s="327" t="str">
        <f t="shared" si="96"/>
        <v/>
      </c>
      <c r="BX277" s="327" t="str">
        <f t="shared" si="90"/>
        <v/>
      </c>
      <c r="BY277" s="327" t="str">
        <f t="shared" si="97"/>
        <v/>
      </c>
      <c r="BZ277" s="333"/>
      <c r="CA277" s="348" t="str">
        <f>分岐管理シート!BB277</f>
        <v/>
      </c>
      <c r="CB277" s="350" t="str">
        <f t="shared" si="98"/>
        <v/>
      </c>
    </row>
    <row r="278" spans="1:80" x14ac:dyDescent="0.15">
      <c r="A278" s="202"/>
      <c r="B278" s="203"/>
      <c r="C278" s="197">
        <v>197</v>
      </c>
      <c r="D278" s="126"/>
      <c r="E278" s="126"/>
      <c r="F278" s="126"/>
      <c r="G278" s="128"/>
      <c r="H278" s="128"/>
      <c r="I278" s="123"/>
      <c r="J278" s="123"/>
      <c r="K278" s="123"/>
      <c r="L278" s="123"/>
      <c r="M278" s="131"/>
      <c r="N278" s="199">
        <f t="shared" si="86"/>
        <v>0</v>
      </c>
      <c r="O278" s="200">
        <f t="shared" si="87"/>
        <v>0</v>
      </c>
      <c r="P278" s="141"/>
      <c r="Q278" s="188"/>
      <c r="R278" s="188"/>
      <c r="S278" s="188"/>
      <c r="T278" s="188"/>
      <c r="U278" s="188"/>
      <c r="V278" s="188"/>
      <c r="W278" s="188"/>
      <c r="X278" s="188"/>
      <c r="Y278" s="188"/>
      <c r="Z278" s="188"/>
      <c r="AA278" s="188"/>
      <c r="AB278" s="188"/>
      <c r="AC278" s="188"/>
      <c r="AD278" s="188"/>
      <c r="AE278" s="142"/>
      <c r="AF278" s="131"/>
      <c r="AG278" s="123"/>
      <c r="AH278" s="123"/>
      <c r="AI278" s="128"/>
      <c r="AJ278" s="128"/>
      <c r="AK278" s="128"/>
      <c r="AL278" s="143"/>
      <c r="AM278" s="143"/>
      <c r="AN278" s="131"/>
      <c r="AO278" s="818"/>
      <c r="AP278" s="819"/>
      <c r="AQ278" s="164"/>
      <c r="AR278" s="89"/>
      <c r="AS278" s="78"/>
      <c r="AT278" s="309" t="str">
        <f t="shared" si="75"/>
        <v/>
      </c>
      <c r="AU278" s="313" t="str">
        <f t="shared" si="76"/>
        <v/>
      </c>
      <c r="AV278" s="317" t="str">
        <f t="shared" si="77"/>
        <v/>
      </c>
      <c r="AW278" s="321" t="str">
        <f t="shared" si="78"/>
        <v/>
      </c>
      <c r="AX278" s="321" t="str">
        <f t="shared" si="79"/>
        <v/>
      </c>
      <c r="AY278" s="325" t="str">
        <f t="shared" si="91"/>
        <v/>
      </c>
      <c r="AZ278" s="327" t="str">
        <f t="shared" si="80"/>
        <v/>
      </c>
      <c r="BA278" s="329" t="str">
        <f t="shared" si="81"/>
        <v/>
      </c>
      <c r="BB278" s="329" t="str">
        <f t="shared" si="82"/>
        <v/>
      </c>
      <c r="BC278" s="329" t="str">
        <f t="shared" si="92"/>
        <v/>
      </c>
      <c r="BD278" s="329" t="str">
        <f t="shared" si="88"/>
        <v/>
      </c>
      <c r="BE278" s="332"/>
      <c r="BF278" s="333"/>
      <c r="BG278" s="327" t="str">
        <f t="shared" si="83"/>
        <v/>
      </c>
      <c r="BH278" s="327" t="str">
        <f t="shared" si="84"/>
        <v/>
      </c>
      <c r="BI278" s="327" t="str">
        <f t="shared" si="85"/>
        <v/>
      </c>
      <c r="BJ278" s="333"/>
      <c r="BK278" s="333"/>
      <c r="BL278" s="333"/>
      <c r="BM278" s="333"/>
      <c r="BN278" s="327" t="str">
        <f t="shared" si="93"/>
        <v/>
      </c>
      <c r="BO278" s="327" t="str">
        <f t="shared" si="89"/>
        <v/>
      </c>
      <c r="BP278" s="327" t="str">
        <f t="shared" si="94"/>
        <v/>
      </c>
      <c r="BQ278" s="327" t="str">
        <f t="shared" si="95"/>
        <v/>
      </c>
      <c r="BR278" s="327" t="str">
        <f>IF(F278="","",IF(AND(AI278="－",OR(分岐管理シート!AK278&lt;1,分岐管理シート!AK278&gt;12)),"error",IF(AND(AI278="○",分岐管理シート!AK278&lt;1),"error","")))</f>
        <v/>
      </c>
      <c r="BS278" s="327" t="str">
        <f>IF(F278="","",IF(VLOOKUP(AJ278,―!$AD$2:$AE$14,2,FALSE)&lt;=VLOOKUP(AK278,―!$AD$2:$AE$14,2,FALSE),"","error"))</f>
        <v/>
      </c>
      <c r="BT278" s="333"/>
      <c r="BU278" s="333"/>
      <c r="BV278" s="333"/>
      <c r="BW278" s="327" t="str">
        <f t="shared" si="96"/>
        <v/>
      </c>
      <c r="BX278" s="327" t="str">
        <f t="shared" si="90"/>
        <v/>
      </c>
      <c r="BY278" s="327" t="str">
        <f t="shared" si="97"/>
        <v/>
      </c>
      <c r="BZ278" s="333"/>
      <c r="CA278" s="348" t="str">
        <f>分岐管理シート!BB278</f>
        <v/>
      </c>
      <c r="CB278" s="350" t="str">
        <f t="shared" si="98"/>
        <v/>
      </c>
    </row>
    <row r="279" spans="1:80" x14ac:dyDescent="0.15">
      <c r="A279" s="202"/>
      <c r="B279" s="203"/>
      <c r="C279" s="196">
        <v>198</v>
      </c>
      <c r="D279" s="126"/>
      <c r="E279" s="126"/>
      <c r="F279" s="126"/>
      <c r="G279" s="128"/>
      <c r="H279" s="128"/>
      <c r="I279" s="123"/>
      <c r="J279" s="123"/>
      <c r="K279" s="123"/>
      <c r="L279" s="123"/>
      <c r="M279" s="131"/>
      <c r="N279" s="199">
        <f t="shared" si="86"/>
        <v>0</v>
      </c>
      <c r="O279" s="200">
        <f t="shared" si="87"/>
        <v>0</v>
      </c>
      <c r="P279" s="141"/>
      <c r="Q279" s="188"/>
      <c r="R279" s="188"/>
      <c r="S279" s="188"/>
      <c r="T279" s="188"/>
      <c r="U279" s="188"/>
      <c r="V279" s="188"/>
      <c r="W279" s="188"/>
      <c r="X279" s="188"/>
      <c r="Y279" s="188"/>
      <c r="Z279" s="188"/>
      <c r="AA279" s="188"/>
      <c r="AB279" s="188"/>
      <c r="AC279" s="188"/>
      <c r="AD279" s="188"/>
      <c r="AE279" s="142"/>
      <c r="AF279" s="131"/>
      <c r="AG279" s="123"/>
      <c r="AH279" s="123"/>
      <c r="AI279" s="128"/>
      <c r="AJ279" s="128"/>
      <c r="AK279" s="128"/>
      <c r="AL279" s="143"/>
      <c r="AM279" s="143"/>
      <c r="AN279" s="131"/>
      <c r="AO279" s="818"/>
      <c r="AP279" s="819"/>
      <c r="AQ279" s="164"/>
      <c r="AR279" s="89"/>
      <c r="AS279" s="78"/>
      <c r="AT279" s="309" t="str">
        <f t="shared" ref="AT279:AT342" si="99">IF(F279="","",IF(D279="","error",""))</f>
        <v/>
      </c>
      <c r="AU279" s="313" t="str">
        <f t="shared" ref="AU279:AU342" si="100">IF(F279="","",IF(E279="","error",""))</f>
        <v/>
      </c>
      <c r="AV279" s="317" t="str">
        <f t="shared" ref="AV279:AV342" si="101">IF(F279="","",IF(G279="","error",""))</f>
        <v/>
      </c>
      <c r="AW279" s="321" t="str">
        <f t="shared" ref="AW279:AW342" si="102">IF(F279="","",IF(H279="","error",""))</f>
        <v/>
      </c>
      <c r="AX279" s="321" t="str">
        <f t="shared" ref="AX279:AX342" si="103">IF(F279="","",IF(I279="","error",""))</f>
        <v/>
      </c>
      <c r="AY279" s="325" t="str">
        <f t="shared" si="91"/>
        <v/>
      </c>
      <c r="AZ279" s="327" t="str">
        <f t="shared" ref="AZ279:AZ342" si="104">IF(F279="","",IF(K279="","error",""))</f>
        <v/>
      </c>
      <c r="BA279" s="329" t="str">
        <f t="shared" ref="BA279:BA342" si="105">IF(F279="","",IF(L279="","error",""))</f>
        <v/>
      </c>
      <c r="BB279" s="329" t="str">
        <f t="shared" ref="BB279:BB342" si="106">IF(L279="⑨推奨事業メニュー例よりも更に効果があると判断する地方単独事業",IF(M279="","error",""),"")</f>
        <v/>
      </c>
      <c r="BC279" s="329" t="str">
        <f t="shared" si="92"/>
        <v/>
      </c>
      <c r="BD279" s="329" t="str">
        <f t="shared" si="88"/>
        <v/>
      </c>
      <c r="BE279" s="332"/>
      <c r="BF279" s="333"/>
      <c r="BG279" s="327" t="str">
        <f t="shared" ref="BG279:BG342" si="107">IF(F279="","",IF(O279&gt;0,"","error"))</f>
        <v/>
      </c>
      <c r="BH279" s="327" t="str">
        <f t="shared" ref="BH279:BH342" si="108">IF(F279="","",IF(O279=INT(O279),"","error"))</f>
        <v/>
      </c>
      <c r="BI279" s="327" t="str">
        <f t="shared" ref="BI279:BI342" si="109">IF(F279="","",IF(N279&gt;0,"","error"))</f>
        <v/>
      </c>
      <c r="BJ279" s="333"/>
      <c r="BK279" s="333"/>
      <c r="BL279" s="333"/>
      <c r="BM279" s="333"/>
      <c r="BN279" s="327" t="str">
        <f t="shared" si="93"/>
        <v/>
      </c>
      <c r="BO279" s="327" t="str">
        <f t="shared" si="89"/>
        <v/>
      </c>
      <c r="BP279" s="327" t="str">
        <f t="shared" si="94"/>
        <v/>
      </c>
      <c r="BQ279" s="327" t="str">
        <f t="shared" si="95"/>
        <v/>
      </c>
      <c r="BR279" s="327" t="str">
        <f>IF(F279="","",IF(AND(AI279="－",OR(分岐管理シート!AK279&lt;1,分岐管理シート!AK279&gt;12)),"error",IF(AND(AI279="○",分岐管理シート!AK279&lt;1),"error","")))</f>
        <v/>
      </c>
      <c r="BS279" s="327" t="str">
        <f>IF(F279="","",IF(VLOOKUP(AJ279,―!$AD$2:$AE$14,2,FALSE)&lt;=VLOOKUP(AK279,―!$AD$2:$AE$14,2,FALSE),"","error"))</f>
        <v/>
      </c>
      <c r="BT279" s="333"/>
      <c r="BU279" s="333"/>
      <c r="BV279" s="333"/>
      <c r="BW279" s="327" t="str">
        <f t="shared" si="96"/>
        <v/>
      </c>
      <c r="BX279" s="327" t="str">
        <f t="shared" si="90"/>
        <v/>
      </c>
      <c r="BY279" s="327" t="str">
        <f t="shared" si="97"/>
        <v/>
      </c>
      <c r="BZ279" s="333"/>
      <c r="CA279" s="348" t="str">
        <f>分岐管理シート!BB279</f>
        <v/>
      </c>
      <c r="CB279" s="350" t="str">
        <f t="shared" si="98"/>
        <v/>
      </c>
    </row>
    <row r="280" spans="1:80" x14ac:dyDescent="0.15">
      <c r="A280" s="202"/>
      <c r="B280" s="203"/>
      <c r="C280" s="197">
        <v>199</v>
      </c>
      <c r="D280" s="126"/>
      <c r="E280" s="126"/>
      <c r="F280" s="126"/>
      <c r="G280" s="128"/>
      <c r="H280" s="128"/>
      <c r="I280" s="123"/>
      <c r="J280" s="123"/>
      <c r="K280" s="123"/>
      <c r="L280" s="123"/>
      <c r="M280" s="131"/>
      <c r="N280" s="199">
        <f t="shared" ref="N280:N343" si="110">O280+AE280</f>
        <v>0</v>
      </c>
      <c r="O280" s="200">
        <f t="shared" ref="O280:O343" si="111">P280+Q280+R280+AB280+AC280+AD280</f>
        <v>0</v>
      </c>
      <c r="P280" s="141"/>
      <c r="Q280" s="188"/>
      <c r="R280" s="188"/>
      <c r="S280" s="188"/>
      <c r="T280" s="188"/>
      <c r="U280" s="188"/>
      <c r="V280" s="188"/>
      <c r="W280" s="188"/>
      <c r="X280" s="188"/>
      <c r="Y280" s="188"/>
      <c r="Z280" s="188"/>
      <c r="AA280" s="188"/>
      <c r="AB280" s="188"/>
      <c r="AC280" s="188"/>
      <c r="AD280" s="188"/>
      <c r="AE280" s="142"/>
      <c r="AF280" s="131"/>
      <c r="AG280" s="123"/>
      <c r="AH280" s="123"/>
      <c r="AI280" s="128"/>
      <c r="AJ280" s="128"/>
      <c r="AK280" s="128"/>
      <c r="AL280" s="143"/>
      <c r="AM280" s="143"/>
      <c r="AN280" s="131"/>
      <c r="AO280" s="818"/>
      <c r="AP280" s="819"/>
      <c r="AQ280" s="164"/>
      <c r="AR280" s="89"/>
      <c r="AS280" s="78"/>
      <c r="AT280" s="309" t="str">
        <f t="shared" si="99"/>
        <v/>
      </c>
      <c r="AU280" s="313" t="str">
        <f t="shared" si="100"/>
        <v/>
      </c>
      <c r="AV280" s="317" t="str">
        <f t="shared" si="101"/>
        <v/>
      </c>
      <c r="AW280" s="321" t="str">
        <f t="shared" si="102"/>
        <v/>
      </c>
      <c r="AX280" s="321" t="str">
        <f t="shared" si="103"/>
        <v/>
      </c>
      <c r="AY280" s="325" t="str">
        <f t="shared" si="91"/>
        <v/>
      </c>
      <c r="AZ280" s="327" t="str">
        <f t="shared" si="104"/>
        <v/>
      </c>
      <c r="BA280" s="329" t="str">
        <f t="shared" si="105"/>
        <v/>
      </c>
      <c r="BB280" s="329" t="str">
        <f t="shared" si="106"/>
        <v/>
      </c>
      <c r="BC280" s="329" t="str">
        <f t="shared" si="92"/>
        <v/>
      </c>
      <c r="BD280" s="329" t="str">
        <f t="shared" si="88"/>
        <v/>
      </c>
      <c r="BE280" s="332"/>
      <c r="BF280" s="333"/>
      <c r="BG280" s="327" t="str">
        <f t="shared" si="107"/>
        <v/>
      </c>
      <c r="BH280" s="327" t="str">
        <f t="shared" si="108"/>
        <v/>
      </c>
      <c r="BI280" s="327" t="str">
        <f t="shared" si="109"/>
        <v/>
      </c>
      <c r="BJ280" s="333"/>
      <c r="BK280" s="333"/>
      <c r="BL280" s="333"/>
      <c r="BM280" s="333"/>
      <c r="BN280" s="327" t="str">
        <f t="shared" si="93"/>
        <v/>
      </c>
      <c r="BO280" s="327" t="str">
        <f t="shared" si="89"/>
        <v/>
      </c>
      <c r="BP280" s="327" t="str">
        <f t="shared" si="94"/>
        <v/>
      </c>
      <c r="BQ280" s="327" t="str">
        <f t="shared" si="95"/>
        <v/>
      </c>
      <c r="BR280" s="327" t="str">
        <f>IF(F280="","",IF(AND(AI280="－",OR(分岐管理シート!AK280&lt;1,分岐管理シート!AK280&gt;12)),"error",IF(AND(AI280="○",分岐管理シート!AK280&lt;1),"error","")))</f>
        <v/>
      </c>
      <c r="BS280" s="327" t="str">
        <f>IF(F280="","",IF(VLOOKUP(AJ280,―!$AD$2:$AE$14,2,FALSE)&lt;=VLOOKUP(AK280,―!$AD$2:$AE$14,2,FALSE),"","error"))</f>
        <v/>
      </c>
      <c r="BT280" s="333"/>
      <c r="BU280" s="333"/>
      <c r="BV280" s="333"/>
      <c r="BW280" s="327" t="str">
        <f t="shared" si="96"/>
        <v/>
      </c>
      <c r="BX280" s="327" t="str">
        <f t="shared" si="90"/>
        <v/>
      </c>
      <c r="BY280" s="327" t="str">
        <f t="shared" si="97"/>
        <v/>
      </c>
      <c r="BZ280" s="333"/>
      <c r="CA280" s="348" t="str">
        <f>分岐管理シート!BB280</f>
        <v/>
      </c>
      <c r="CB280" s="350" t="str">
        <f t="shared" si="98"/>
        <v/>
      </c>
    </row>
    <row r="281" spans="1:80" x14ac:dyDescent="0.15">
      <c r="A281" s="202"/>
      <c r="B281" s="203"/>
      <c r="C281" s="197">
        <v>200</v>
      </c>
      <c r="D281" s="126"/>
      <c r="E281" s="126"/>
      <c r="F281" s="126"/>
      <c r="G281" s="128"/>
      <c r="H281" s="128"/>
      <c r="I281" s="123"/>
      <c r="J281" s="123"/>
      <c r="K281" s="123"/>
      <c r="L281" s="123"/>
      <c r="M281" s="131"/>
      <c r="N281" s="199">
        <f t="shared" si="110"/>
        <v>0</v>
      </c>
      <c r="O281" s="200">
        <f t="shared" si="111"/>
        <v>0</v>
      </c>
      <c r="P281" s="141"/>
      <c r="Q281" s="188"/>
      <c r="R281" s="188"/>
      <c r="S281" s="188"/>
      <c r="T281" s="188"/>
      <c r="U281" s="188"/>
      <c r="V281" s="188"/>
      <c r="W281" s="188"/>
      <c r="X281" s="188"/>
      <c r="Y281" s="188"/>
      <c r="Z281" s="188"/>
      <c r="AA281" s="188"/>
      <c r="AB281" s="188"/>
      <c r="AC281" s="188"/>
      <c r="AD281" s="188"/>
      <c r="AE281" s="142"/>
      <c r="AF281" s="131"/>
      <c r="AG281" s="123"/>
      <c r="AH281" s="123"/>
      <c r="AI281" s="128"/>
      <c r="AJ281" s="128"/>
      <c r="AK281" s="128"/>
      <c r="AL281" s="143"/>
      <c r="AM281" s="143"/>
      <c r="AN281" s="131"/>
      <c r="AO281" s="818"/>
      <c r="AP281" s="819"/>
      <c r="AQ281" s="164"/>
      <c r="AR281" s="89"/>
      <c r="AS281" s="78"/>
      <c r="AT281" s="309" t="str">
        <f t="shared" si="99"/>
        <v/>
      </c>
      <c r="AU281" s="313" t="str">
        <f t="shared" si="100"/>
        <v/>
      </c>
      <c r="AV281" s="317" t="str">
        <f t="shared" si="101"/>
        <v/>
      </c>
      <c r="AW281" s="321" t="str">
        <f t="shared" si="102"/>
        <v/>
      </c>
      <c r="AX281" s="321" t="str">
        <f t="shared" si="103"/>
        <v/>
      </c>
      <c r="AY281" s="325" t="str">
        <f t="shared" si="91"/>
        <v/>
      </c>
      <c r="AZ281" s="327" t="str">
        <f t="shared" si="104"/>
        <v/>
      </c>
      <c r="BA281" s="329" t="str">
        <f t="shared" si="105"/>
        <v/>
      </c>
      <c r="BB281" s="329" t="str">
        <f t="shared" si="106"/>
        <v/>
      </c>
      <c r="BC281" s="329" t="str">
        <f t="shared" si="92"/>
        <v/>
      </c>
      <c r="BD281" s="329" t="str">
        <f t="shared" si="88"/>
        <v/>
      </c>
      <c r="BE281" s="332"/>
      <c r="BF281" s="333"/>
      <c r="BG281" s="327" t="str">
        <f t="shared" si="107"/>
        <v/>
      </c>
      <c r="BH281" s="327" t="str">
        <f t="shared" si="108"/>
        <v/>
      </c>
      <c r="BI281" s="327" t="str">
        <f t="shared" si="109"/>
        <v/>
      </c>
      <c r="BJ281" s="333"/>
      <c r="BK281" s="333"/>
      <c r="BL281" s="333"/>
      <c r="BM281" s="333"/>
      <c r="BN281" s="327" t="str">
        <f t="shared" si="93"/>
        <v/>
      </c>
      <c r="BO281" s="327" t="str">
        <f t="shared" si="89"/>
        <v/>
      </c>
      <c r="BP281" s="327" t="str">
        <f t="shared" si="94"/>
        <v/>
      </c>
      <c r="BQ281" s="327" t="str">
        <f t="shared" si="95"/>
        <v/>
      </c>
      <c r="BR281" s="327" t="str">
        <f>IF(F281="","",IF(AND(AI281="－",OR(分岐管理シート!AK281&lt;1,分岐管理シート!AK281&gt;12)),"error",IF(AND(AI281="○",分岐管理シート!AK281&lt;1),"error","")))</f>
        <v/>
      </c>
      <c r="BS281" s="327" t="str">
        <f>IF(F281="","",IF(VLOOKUP(AJ281,―!$AD$2:$AE$14,2,FALSE)&lt;=VLOOKUP(AK281,―!$AD$2:$AE$14,2,FALSE),"","error"))</f>
        <v/>
      </c>
      <c r="BT281" s="333"/>
      <c r="BU281" s="333"/>
      <c r="BV281" s="333"/>
      <c r="BW281" s="327" t="str">
        <f t="shared" si="96"/>
        <v/>
      </c>
      <c r="BX281" s="327" t="str">
        <f t="shared" si="90"/>
        <v/>
      </c>
      <c r="BY281" s="327" t="str">
        <f t="shared" si="97"/>
        <v/>
      </c>
      <c r="BZ281" s="333"/>
      <c r="CA281" s="348" t="str">
        <f>分岐管理シート!BB281</f>
        <v/>
      </c>
      <c r="CB281" s="350" t="str">
        <f t="shared" si="98"/>
        <v/>
      </c>
    </row>
    <row r="282" spans="1:80" x14ac:dyDescent="0.15">
      <c r="A282" s="202"/>
      <c r="B282" s="203"/>
      <c r="C282" s="196">
        <v>201</v>
      </c>
      <c r="D282" s="126"/>
      <c r="E282" s="126"/>
      <c r="F282" s="126"/>
      <c r="G282" s="128"/>
      <c r="H282" s="128"/>
      <c r="I282" s="123"/>
      <c r="J282" s="123"/>
      <c r="K282" s="123"/>
      <c r="L282" s="123"/>
      <c r="M282" s="131"/>
      <c r="N282" s="199">
        <f t="shared" si="110"/>
        <v>0</v>
      </c>
      <c r="O282" s="200">
        <f t="shared" si="111"/>
        <v>0</v>
      </c>
      <c r="P282" s="141"/>
      <c r="Q282" s="188"/>
      <c r="R282" s="188"/>
      <c r="S282" s="188"/>
      <c r="T282" s="188"/>
      <c r="U282" s="188"/>
      <c r="V282" s="188"/>
      <c r="W282" s="188"/>
      <c r="X282" s="188"/>
      <c r="Y282" s="188"/>
      <c r="Z282" s="188"/>
      <c r="AA282" s="188"/>
      <c r="AB282" s="188"/>
      <c r="AC282" s="188"/>
      <c r="AD282" s="188"/>
      <c r="AE282" s="142"/>
      <c r="AF282" s="131"/>
      <c r="AG282" s="123"/>
      <c r="AH282" s="123"/>
      <c r="AI282" s="128"/>
      <c r="AJ282" s="128"/>
      <c r="AK282" s="128"/>
      <c r="AL282" s="143"/>
      <c r="AM282" s="143"/>
      <c r="AN282" s="131"/>
      <c r="AO282" s="818"/>
      <c r="AP282" s="819"/>
      <c r="AQ282" s="164"/>
      <c r="AR282" s="89"/>
      <c r="AS282" s="78"/>
      <c r="AT282" s="309" t="str">
        <f t="shared" si="99"/>
        <v/>
      </c>
      <c r="AU282" s="313" t="str">
        <f t="shared" si="100"/>
        <v/>
      </c>
      <c r="AV282" s="317" t="str">
        <f t="shared" si="101"/>
        <v/>
      </c>
      <c r="AW282" s="321" t="str">
        <f t="shared" si="102"/>
        <v/>
      </c>
      <c r="AX282" s="321" t="str">
        <f t="shared" si="103"/>
        <v/>
      </c>
      <c r="AY282" s="325" t="str">
        <f t="shared" si="91"/>
        <v/>
      </c>
      <c r="AZ282" s="327" t="str">
        <f t="shared" si="104"/>
        <v/>
      </c>
      <c r="BA282" s="329" t="str">
        <f t="shared" si="105"/>
        <v/>
      </c>
      <c r="BB282" s="329" t="str">
        <f t="shared" si="106"/>
        <v/>
      </c>
      <c r="BC282" s="329" t="str">
        <f t="shared" si="92"/>
        <v/>
      </c>
      <c r="BD282" s="329" t="str">
        <f t="shared" si="88"/>
        <v/>
      </c>
      <c r="BE282" s="332"/>
      <c r="BF282" s="333"/>
      <c r="BG282" s="327" t="str">
        <f t="shared" si="107"/>
        <v/>
      </c>
      <c r="BH282" s="327" t="str">
        <f t="shared" si="108"/>
        <v/>
      </c>
      <c r="BI282" s="327" t="str">
        <f t="shared" si="109"/>
        <v/>
      </c>
      <c r="BJ282" s="333"/>
      <c r="BK282" s="333"/>
      <c r="BL282" s="333"/>
      <c r="BM282" s="333"/>
      <c r="BN282" s="327" t="str">
        <f t="shared" si="93"/>
        <v/>
      </c>
      <c r="BO282" s="327" t="str">
        <f t="shared" si="89"/>
        <v/>
      </c>
      <c r="BP282" s="327" t="str">
        <f t="shared" si="94"/>
        <v/>
      </c>
      <c r="BQ282" s="327" t="str">
        <f t="shared" si="95"/>
        <v/>
      </c>
      <c r="BR282" s="327" t="str">
        <f>IF(F282="","",IF(AND(AI282="－",OR(分岐管理シート!AK282&lt;1,分岐管理シート!AK282&gt;12)),"error",IF(AND(AI282="○",分岐管理シート!AK282&lt;1),"error","")))</f>
        <v/>
      </c>
      <c r="BS282" s="327" t="str">
        <f>IF(F282="","",IF(VLOOKUP(AJ282,―!$AD$2:$AE$14,2,FALSE)&lt;=VLOOKUP(AK282,―!$AD$2:$AE$14,2,FALSE),"","error"))</f>
        <v/>
      </c>
      <c r="BT282" s="333"/>
      <c r="BU282" s="333"/>
      <c r="BV282" s="333"/>
      <c r="BW282" s="327" t="str">
        <f t="shared" si="96"/>
        <v/>
      </c>
      <c r="BX282" s="327" t="str">
        <f t="shared" si="90"/>
        <v/>
      </c>
      <c r="BY282" s="327" t="str">
        <f t="shared" si="97"/>
        <v/>
      </c>
      <c r="BZ282" s="333"/>
      <c r="CA282" s="348" t="str">
        <f>分岐管理シート!BB282</f>
        <v/>
      </c>
      <c r="CB282" s="350" t="str">
        <f t="shared" si="98"/>
        <v/>
      </c>
    </row>
    <row r="283" spans="1:80" x14ac:dyDescent="0.15">
      <c r="A283" s="202"/>
      <c r="B283" s="203"/>
      <c r="C283" s="197">
        <v>202</v>
      </c>
      <c r="D283" s="126"/>
      <c r="E283" s="126"/>
      <c r="F283" s="126"/>
      <c r="G283" s="128"/>
      <c r="H283" s="128"/>
      <c r="I283" s="123"/>
      <c r="J283" s="123"/>
      <c r="K283" s="123"/>
      <c r="L283" s="123"/>
      <c r="M283" s="131"/>
      <c r="N283" s="199">
        <f t="shared" si="110"/>
        <v>0</v>
      </c>
      <c r="O283" s="200">
        <f t="shared" si="111"/>
        <v>0</v>
      </c>
      <c r="P283" s="141"/>
      <c r="Q283" s="188"/>
      <c r="R283" s="188"/>
      <c r="S283" s="188"/>
      <c r="T283" s="188"/>
      <c r="U283" s="188"/>
      <c r="V283" s="188"/>
      <c r="W283" s="188"/>
      <c r="X283" s="188"/>
      <c r="Y283" s="188"/>
      <c r="Z283" s="188"/>
      <c r="AA283" s="188"/>
      <c r="AB283" s="188"/>
      <c r="AC283" s="188"/>
      <c r="AD283" s="188"/>
      <c r="AE283" s="142"/>
      <c r="AF283" s="131"/>
      <c r="AG283" s="123"/>
      <c r="AH283" s="123"/>
      <c r="AI283" s="128"/>
      <c r="AJ283" s="128"/>
      <c r="AK283" s="128"/>
      <c r="AL283" s="143"/>
      <c r="AM283" s="143"/>
      <c r="AN283" s="131"/>
      <c r="AO283" s="818"/>
      <c r="AP283" s="819"/>
      <c r="AQ283" s="164"/>
      <c r="AR283" s="89"/>
      <c r="AS283" s="78"/>
      <c r="AT283" s="309" t="str">
        <f t="shared" si="99"/>
        <v/>
      </c>
      <c r="AU283" s="313" t="str">
        <f t="shared" si="100"/>
        <v/>
      </c>
      <c r="AV283" s="317" t="str">
        <f t="shared" si="101"/>
        <v/>
      </c>
      <c r="AW283" s="321" t="str">
        <f t="shared" si="102"/>
        <v/>
      </c>
      <c r="AX283" s="321" t="str">
        <f t="shared" si="103"/>
        <v/>
      </c>
      <c r="AY283" s="325" t="str">
        <f t="shared" si="91"/>
        <v/>
      </c>
      <c r="AZ283" s="327" t="str">
        <f t="shared" si="104"/>
        <v/>
      </c>
      <c r="BA283" s="329" t="str">
        <f t="shared" si="105"/>
        <v/>
      </c>
      <c r="BB283" s="329" t="str">
        <f t="shared" si="106"/>
        <v/>
      </c>
      <c r="BC283" s="329" t="str">
        <f t="shared" si="92"/>
        <v/>
      </c>
      <c r="BD283" s="329" t="str">
        <f t="shared" ref="BD283:BD346" si="112">IF(F283="","",IF(P283&gt;0,"","error"))</f>
        <v/>
      </c>
      <c r="BE283" s="332"/>
      <c r="BF283" s="333"/>
      <c r="BG283" s="327" t="str">
        <f t="shared" si="107"/>
        <v/>
      </c>
      <c r="BH283" s="327" t="str">
        <f t="shared" si="108"/>
        <v/>
      </c>
      <c r="BI283" s="327" t="str">
        <f t="shared" si="109"/>
        <v/>
      </c>
      <c r="BJ283" s="333"/>
      <c r="BK283" s="333"/>
      <c r="BL283" s="333"/>
      <c r="BM283" s="333"/>
      <c r="BN283" s="327" t="str">
        <f t="shared" si="93"/>
        <v/>
      </c>
      <c r="BO283" s="327" t="str">
        <f t="shared" ref="BO283:BO346" si="113">IF(F283="","",IF(OR(AG283="",AH283="",AI283=""),"error",""))</f>
        <v/>
      </c>
      <c r="BP283" s="327" t="str">
        <f t="shared" si="94"/>
        <v/>
      </c>
      <c r="BQ283" s="327" t="str">
        <f t="shared" si="95"/>
        <v/>
      </c>
      <c r="BR283" s="327" t="str">
        <f>IF(F283="","",IF(AND(AI283="－",OR(分岐管理シート!AK283&lt;1,分岐管理シート!AK283&gt;12)),"error",IF(AND(AI283="○",分岐管理シート!AK283&lt;1),"error","")))</f>
        <v/>
      </c>
      <c r="BS283" s="327" t="str">
        <f>IF(F283="","",IF(VLOOKUP(AJ283,―!$AD$2:$AE$14,2,FALSE)&lt;=VLOOKUP(AK283,―!$AD$2:$AE$14,2,FALSE),"","error"))</f>
        <v/>
      </c>
      <c r="BT283" s="333"/>
      <c r="BU283" s="333"/>
      <c r="BV283" s="333"/>
      <c r="BW283" s="327" t="str">
        <f t="shared" si="96"/>
        <v/>
      </c>
      <c r="BX283" s="327" t="str">
        <f t="shared" ref="BX283:BX346" si="114">IF(F283="","",IF(OR(AL283="",AM283=""),"error",""))</f>
        <v/>
      </c>
      <c r="BY283" s="327" t="str">
        <f t="shared" si="97"/>
        <v/>
      </c>
      <c r="BZ283" s="333"/>
      <c r="CA283" s="348" t="str">
        <f>分岐管理シート!BB283</f>
        <v/>
      </c>
      <c r="CB283" s="350" t="str">
        <f t="shared" si="98"/>
        <v/>
      </c>
    </row>
    <row r="284" spans="1:80" x14ac:dyDescent="0.15">
      <c r="A284" s="202"/>
      <c r="B284" s="203"/>
      <c r="C284" s="197">
        <v>203</v>
      </c>
      <c r="D284" s="126"/>
      <c r="E284" s="126"/>
      <c r="F284" s="126"/>
      <c r="G284" s="128"/>
      <c r="H284" s="128"/>
      <c r="I284" s="123"/>
      <c r="J284" s="123"/>
      <c r="K284" s="123"/>
      <c r="L284" s="123"/>
      <c r="M284" s="131"/>
      <c r="N284" s="199">
        <f t="shared" si="110"/>
        <v>0</v>
      </c>
      <c r="O284" s="200">
        <f t="shared" si="111"/>
        <v>0</v>
      </c>
      <c r="P284" s="141"/>
      <c r="Q284" s="188"/>
      <c r="R284" s="188"/>
      <c r="S284" s="188"/>
      <c r="T284" s="188"/>
      <c r="U284" s="188"/>
      <c r="V284" s="188"/>
      <c r="W284" s="188"/>
      <c r="X284" s="188"/>
      <c r="Y284" s="188"/>
      <c r="Z284" s="188"/>
      <c r="AA284" s="188"/>
      <c r="AB284" s="188"/>
      <c r="AC284" s="188"/>
      <c r="AD284" s="188"/>
      <c r="AE284" s="142"/>
      <c r="AF284" s="131"/>
      <c r="AG284" s="123"/>
      <c r="AH284" s="123"/>
      <c r="AI284" s="128"/>
      <c r="AJ284" s="128"/>
      <c r="AK284" s="128"/>
      <c r="AL284" s="143"/>
      <c r="AM284" s="143"/>
      <c r="AN284" s="131"/>
      <c r="AO284" s="818"/>
      <c r="AP284" s="819"/>
      <c r="AQ284" s="164"/>
      <c r="AR284" s="89"/>
      <c r="AS284" s="78"/>
      <c r="AT284" s="309" t="str">
        <f t="shared" si="99"/>
        <v/>
      </c>
      <c r="AU284" s="313" t="str">
        <f t="shared" si="100"/>
        <v/>
      </c>
      <c r="AV284" s="317" t="str">
        <f t="shared" si="101"/>
        <v/>
      </c>
      <c r="AW284" s="321" t="str">
        <f t="shared" si="102"/>
        <v/>
      </c>
      <c r="AX284" s="321" t="str">
        <f t="shared" si="103"/>
        <v/>
      </c>
      <c r="AY284" s="325" t="str">
        <f t="shared" ref="AY284:AY347" si="115">IF(F284="","",IF(J284="","error",""))</f>
        <v/>
      </c>
      <c r="AZ284" s="327" t="str">
        <f t="shared" si="104"/>
        <v/>
      </c>
      <c r="BA284" s="329" t="str">
        <f t="shared" si="105"/>
        <v/>
      </c>
      <c r="BB284" s="329" t="str">
        <f t="shared" si="106"/>
        <v/>
      </c>
      <c r="BC284" s="329" t="str">
        <f t="shared" ref="BC284:BC347" si="116">IF(L284&lt;&gt;"⑨推奨事業メニュー例よりも更に効果があると判断する地方単独事業",IF(M284&lt;&gt;"","error",""),"")</f>
        <v/>
      </c>
      <c r="BD284" s="329" t="str">
        <f t="shared" si="112"/>
        <v/>
      </c>
      <c r="BE284" s="332"/>
      <c r="BF284" s="333"/>
      <c r="BG284" s="327" t="str">
        <f t="shared" si="107"/>
        <v/>
      </c>
      <c r="BH284" s="327" t="str">
        <f t="shared" si="108"/>
        <v/>
      </c>
      <c r="BI284" s="327" t="str">
        <f t="shared" si="109"/>
        <v/>
      </c>
      <c r="BJ284" s="333"/>
      <c r="BK284" s="333"/>
      <c r="BL284" s="333"/>
      <c r="BM284" s="333"/>
      <c r="BN284" s="327" t="str">
        <f t="shared" ref="BN284:BN347" si="117">IF(F284="","",IF(AF284="","error",""))</f>
        <v/>
      </c>
      <c r="BO284" s="327" t="str">
        <f t="shared" si="113"/>
        <v/>
      </c>
      <c r="BP284" s="327" t="str">
        <f t="shared" ref="BP284:BP347" si="118">IF(F284="","",IF(AJ284&lt;&gt;"","","error"))</f>
        <v/>
      </c>
      <c r="BQ284" s="327" t="str">
        <f t="shared" ref="BQ284:BQ347" si="119">IF(F284="","",IF(AK284&lt;&gt;"","","error"))</f>
        <v/>
      </c>
      <c r="BR284" s="327" t="str">
        <f>IF(F284="","",IF(AND(AI284="－",OR(分岐管理シート!AK284&lt;1,分岐管理シート!AK284&gt;12)),"error",IF(AND(AI284="○",分岐管理シート!AK284&lt;1),"error","")))</f>
        <v/>
      </c>
      <c r="BS284" s="327" t="str">
        <f>IF(F284="","",IF(VLOOKUP(AJ284,―!$AD$2:$AE$14,2,FALSE)&lt;=VLOOKUP(AK284,―!$AD$2:$AE$14,2,FALSE),"","error"))</f>
        <v/>
      </c>
      <c r="BT284" s="333"/>
      <c r="BU284" s="333"/>
      <c r="BV284" s="333"/>
      <c r="BW284" s="327" t="str">
        <f t="shared" ref="BW284:BW347" si="120">IF(F284="","",IF(AN284="","error",""))</f>
        <v/>
      </c>
      <c r="BX284" s="327" t="str">
        <f t="shared" si="114"/>
        <v/>
      </c>
      <c r="BY284" s="327" t="str">
        <f t="shared" ref="BY284:BY347" si="121">IF(F284="","",IF(AQ284&lt;&gt;"","","error"))</f>
        <v/>
      </c>
      <c r="BZ284" s="333"/>
      <c r="CA284" s="348" t="str">
        <f>分岐管理シート!BB284</f>
        <v/>
      </c>
      <c r="CB284" s="350" t="str">
        <f t="shared" ref="CB284:CB347" si="122">IF(AND(F284="",OR(D284&lt;&gt;"",E284&lt;&gt;"",G284&lt;&gt;"",H284&lt;&gt;"",I284&lt;&gt;"",J284&lt;&gt;"",K284&lt;&gt;"",L284&lt;&gt;"",M284&lt;&gt;"",P284&lt;&gt;"",AE284&lt;&gt;"",AF284&lt;&gt;"",AG284&lt;&gt;"",AH284&lt;&gt;"",AI284&lt;&gt;"",AJ284&lt;&gt;"",AK284&lt;&gt;"",AL284&lt;&gt;"",AM284&lt;&gt;"",AN284&lt;&gt;"",AO284&lt;&gt;"",AP284&lt;&gt;"",AQ284&lt;&gt;"")),"error","")</f>
        <v/>
      </c>
    </row>
    <row r="285" spans="1:80" x14ac:dyDescent="0.15">
      <c r="A285" s="202"/>
      <c r="B285" s="203"/>
      <c r="C285" s="196">
        <v>204</v>
      </c>
      <c r="D285" s="126"/>
      <c r="E285" s="126"/>
      <c r="F285" s="126"/>
      <c r="G285" s="128"/>
      <c r="H285" s="128"/>
      <c r="I285" s="123"/>
      <c r="J285" s="123"/>
      <c r="K285" s="123"/>
      <c r="L285" s="123"/>
      <c r="M285" s="131"/>
      <c r="N285" s="199">
        <f t="shared" si="110"/>
        <v>0</v>
      </c>
      <c r="O285" s="200">
        <f t="shared" si="111"/>
        <v>0</v>
      </c>
      <c r="P285" s="141"/>
      <c r="Q285" s="188"/>
      <c r="R285" s="188"/>
      <c r="S285" s="188"/>
      <c r="T285" s="188"/>
      <c r="U285" s="188"/>
      <c r="V285" s="188"/>
      <c r="W285" s="188"/>
      <c r="X285" s="188"/>
      <c r="Y285" s="188"/>
      <c r="Z285" s="188"/>
      <c r="AA285" s="188"/>
      <c r="AB285" s="188"/>
      <c r="AC285" s="188"/>
      <c r="AD285" s="188"/>
      <c r="AE285" s="142"/>
      <c r="AF285" s="131"/>
      <c r="AG285" s="123"/>
      <c r="AH285" s="123"/>
      <c r="AI285" s="128"/>
      <c r="AJ285" s="128"/>
      <c r="AK285" s="128"/>
      <c r="AL285" s="143"/>
      <c r="AM285" s="143"/>
      <c r="AN285" s="131"/>
      <c r="AO285" s="818"/>
      <c r="AP285" s="819"/>
      <c r="AQ285" s="164"/>
      <c r="AR285" s="89"/>
      <c r="AS285" s="78"/>
      <c r="AT285" s="309" t="str">
        <f t="shared" si="99"/>
        <v/>
      </c>
      <c r="AU285" s="313" t="str">
        <f t="shared" si="100"/>
        <v/>
      </c>
      <c r="AV285" s="317" t="str">
        <f t="shared" si="101"/>
        <v/>
      </c>
      <c r="AW285" s="321" t="str">
        <f t="shared" si="102"/>
        <v/>
      </c>
      <c r="AX285" s="321" t="str">
        <f t="shared" si="103"/>
        <v/>
      </c>
      <c r="AY285" s="325" t="str">
        <f t="shared" si="115"/>
        <v/>
      </c>
      <c r="AZ285" s="327" t="str">
        <f t="shared" si="104"/>
        <v/>
      </c>
      <c r="BA285" s="329" t="str">
        <f t="shared" si="105"/>
        <v/>
      </c>
      <c r="BB285" s="329" t="str">
        <f t="shared" si="106"/>
        <v/>
      </c>
      <c r="BC285" s="329" t="str">
        <f t="shared" si="116"/>
        <v/>
      </c>
      <c r="BD285" s="329" t="str">
        <f t="shared" si="112"/>
        <v/>
      </c>
      <c r="BE285" s="332"/>
      <c r="BF285" s="333"/>
      <c r="BG285" s="327" t="str">
        <f t="shared" si="107"/>
        <v/>
      </c>
      <c r="BH285" s="327" t="str">
        <f t="shared" si="108"/>
        <v/>
      </c>
      <c r="BI285" s="327" t="str">
        <f t="shared" si="109"/>
        <v/>
      </c>
      <c r="BJ285" s="333"/>
      <c r="BK285" s="333"/>
      <c r="BL285" s="333"/>
      <c r="BM285" s="333"/>
      <c r="BN285" s="327" t="str">
        <f t="shared" si="117"/>
        <v/>
      </c>
      <c r="BO285" s="327" t="str">
        <f t="shared" si="113"/>
        <v/>
      </c>
      <c r="BP285" s="327" t="str">
        <f t="shared" si="118"/>
        <v/>
      </c>
      <c r="BQ285" s="327" t="str">
        <f t="shared" si="119"/>
        <v/>
      </c>
      <c r="BR285" s="327" t="str">
        <f>IF(F285="","",IF(AND(AI285="－",OR(分岐管理シート!AK285&lt;1,分岐管理シート!AK285&gt;12)),"error",IF(AND(AI285="○",分岐管理シート!AK285&lt;1),"error","")))</f>
        <v/>
      </c>
      <c r="BS285" s="327" t="str">
        <f>IF(F285="","",IF(VLOOKUP(AJ285,―!$AD$2:$AE$14,2,FALSE)&lt;=VLOOKUP(AK285,―!$AD$2:$AE$14,2,FALSE),"","error"))</f>
        <v/>
      </c>
      <c r="BT285" s="333"/>
      <c r="BU285" s="333"/>
      <c r="BV285" s="333"/>
      <c r="BW285" s="327" t="str">
        <f t="shared" si="120"/>
        <v/>
      </c>
      <c r="BX285" s="327" t="str">
        <f t="shared" si="114"/>
        <v/>
      </c>
      <c r="BY285" s="327" t="str">
        <f t="shared" si="121"/>
        <v/>
      </c>
      <c r="BZ285" s="333"/>
      <c r="CA285" s="348" t="str">
        <f>分岐管理シート!BB285</f>
        <v/>
      </c>
      <c r="CB285" s="350" t="str">
        <f t="shared" si="122"/>
        <v/>
      </c>
    </row>
    <row r="286" spans="1:80" x14ac:dyDescent="0.15">
      <c r="A286" s="202"/>
      <c r="B286" s="203"/>
      <c r="C286" s="197">
        <v>205</v>
      </c>
      <c r="D286" s="126"/>
      <c r="E286" s="126"/>
      <c r="F286" s="126"/>
      <c r="G286" s="128"/>
      <c r="H286" s="128"/>
      <c r="I286" s="123"/>
      <c r="J286" s="123"/>
      <c r="K286" s="123"/>
      <c r="L286" s="123"/>
      <c r="M286" s="131"/>
      <c r="N286" s="199">
        <f t="shared" si="110"/>
        <v>0</v>
      </c>
      <c r="O286" s="200">
        <f t="shared" si="111"/>
        <v>0</v>
      </c>
      <c r="P286" s="141"/>
      <c r="Q286" s="188"/>
      <c r="R286" s="188"/>
      <c r="S286" s="188"/>
      <c r="T286" s="188"/>
      <c r="U286" s="188"/>
      <c r="V286" s="188"/>
      <c r="W286" s="188"/>
      <c r="X286" s="188"/>
      <c r="Y286" s="188"/>
      <c r="Z286" s="188"/>
      <c r="AA286" s="188"/>
      <c r="AB286" s="188"/>
      <c r="AC286" s="188"/>
      <c r="AD286" s="188"/>
      <c r="AE286" s="142"/>
      <c r="AF286" s="131"/>
      <c r="AG286" s="123"/>
      <c r="AH286" s="123"/>
      <c r="AI286" s="128"/>
      <c r="AJ286" s="128"/>
      <c r="AK286" s="128"/>
      <c r="AL286" s="143"/>
      <c r="AM286" s="143"/>
      <c r="AN286" s="131"/>
      <c r="AO286" s="818"/>
      <c r="AP286" s="819"/>
      <c r="AQ286" s="164"/>
      <c r="AR286" s="89"/>
      <c r="AS286" s="78"/>
      <c r="AT286" s="309" t="str">
        <f t="shared" si="99"/>
        <v/>
      </c>
      <c r="AU286" s="313" t="str">
        <f t="shared" si="100"/>
        <v/>
      </c>
      <c r="AV286" s="317" t="str">
        <f t="shared" si="101"/>
        <v/>
      </c>
      <c r="AW286" s="321" t="str">
        <f t="shared" si="102"/>
        <v/>
      </c>
      <c r="AX286" s="321" t="str">
        <f t="shared" si="103"/>
        <v/>
      </c>
      <c r="AY286" s="325" t="str">
        <f t="shared" si="115"/>
        <v/>
      </c>
      <c r="AZ286" s="327" t="str">
        <f t="shared" si="104"/>
        <v/>
      </c>
      <c r="BA286" s="329" t="str">
        <f t="shared" si="105"/>
        <v/>
      </c>
      <c r="BB286" s="329" t="str">
        <f t="shared" si="106"/>
        <v/>
      </c>
      <c r="BC286" s="329" t="str">
        <f t="shared" si="116"/>
        <v/>
      </c>
      <c r="BD286" s="329" t="str">
        <f t="shared" si="112"/>
        <v/>
      </c>
      <c r="BE286" s="332"/>
      <c r="BF286" s="333"/>
      <c r="BG286" s="327" t="str">
        <f t="shared" si="107"/>
        <v/>
      </c>
      <c r="BH286" s="327" t="str">
        <f t="shared" si="108"/>
        <v/>
      </c>
      <c r="BI286" s="327" t="str">
        <f t="shared" si="109"/>
        <v/>
      </c>
      <c r="BJ286" s="333"/>
      <c r="BK286" s="333"/>
      <c r="BL286" s="333"/>
      <c r="BM286" s="333"/>
      <c r="BN286" s="327" t="str">
        <f t="shared" si="117"/>
        <v/>
      </c>
      <c r="BO286" s="327" t="str">
        <f t="shared" si="113"/>
        <v/>
      </c>
      <c r="BP286" s="327" t="str">
        <f t="shared" si="118"/>
        <v/>
      </c>
      <c r="BQ286" s="327" t="str">
        <f t="shared" si="119"/>
        <v/>
      </c>
      <c r="BR286" s="327" t="str">
        <f>IF(F286="","",IF(AND(AI286="－",OR(分岐管理シート!AK286&lt;1,分岐管理シート!AK286&gt;12)),"error",IF(AND(AI286="○",分岐管理シート!AK286&lt;1),"error","")))</f>
        <v/>
      </c>
      <c r="BS286" s="327" t="str">
        <f>IF(F286="","",IF(VLOOKUP(AJ286,―!$AD$2:$AE$14,2,FALSE)&lt;=VLOOKUP(AK286,―!$AD$2:$AE$14,2,FALSE),"","error"))</f>
        <v/>
      </c>
      <c r="BT286" s="333"/>
      <c r="BU286" s="333"/>
      <c r="BV286" s="333"/>
      <c r="BW286" s="327" t="str">
        <f t="shared" si="120"/>
        <v/>
      </c>
      <c r="BX286" s="327" t="str">
        <f t="shared" si="114"/>
        <v/>
      </c>
      <c r="BY286" s="327" t="str">
        <f t="shared" si="121"/>
        <v/>
      </c>
      <c r="BZ286" s="333"/>
      <c r="CA286" s="348" t="str">
        <f>分岐管理シート!BB286</f>
        <v/>
      </c>
      <c r="CB286" s="350" t="str">
        <f t="shared" si="122"/>
        <v/>
      </c>
    </row>
    <row r="287" spans="1:80" x14ac:dyDescent="0.15">
      <c r="A287" s="202"/>
      <c r="B287" s="203"/>
      <c r="C287" s="197">
        <v>206</v>
      </c>
      <c r="D287" s="126"/>
      <c r="E287" s="126"/>
      <c r="F287" s="126"/>
      <c r="G287" s="128"/>
      <c r="H287" s="128"/>
      <c r="I287" s="123"/>
      <c r="J287" s="123"/>
      <c r="K287" s="123"/>
      <c r="L287" s="123"/>
      <c r="M287" s="131"/>
      <c r="N287" s="199">
        <f t="shared" si="110"/>
        <v>0</v>
      </c>
      <c r="O287" s="200">
        <f t="shared" si="111"/>
        <v>0</v>
      </c>
      <c r="P287" s="141"/>
      <c r="Q287" s="188"/>
      <c r="R287" s="188"/>
      <c r="S287" s="188"/>
      <c r="T287" s="188"/>
      <c r="U287" s="188"/>
      <c r="V287" s="188"/>
      <c r="W287" s="188"/>
      <c r="X287" s="188"/>
      <c r="Y287" s="188"/>
      <c r="Z287" s="188"/>
      <c r="AA287" s="188"/>
      <c r="AB287" s="188"/>
      <c r="AC287" s="188"/>
      <c r="AD287" s="188"/>
      <c r="AE287" s="142"/>
      <c r="AF287" s="131"/>
      <c r="AG287" s="123"/>
      <c r="AH287" s="123"/>
      <c r="AI287" s="128"/>
      <c r="AJ287" s="128"/>
      <c r="AK287" s="128"/>
      <c r="AL287" s="143"/>
      <c r="AM287" s="143"/>
      <c r="AN287" s="131"/>
      <c r="AO287" s="818"/>
      <c r="AP287" s="819"/>
      <c r="AQ287" s="164"/>
      <c r="AR287" s="89"/>
      <c r="AS287" s="78"/>
      <c r="AT287" s="309" t="str">
        <f t="shared" si="99"/>
        <v/>
      </c>
      <c r="AU287" s="313" t="str">
        <f t="shared" si="100"/>
        <v/>
      </c>
      <c r="AV287" s="317" t="str">
        <f t="shared" si="101"/>
        <v/>
      </c>
      <c r="AW287" s="321" t="str">
        <f t="shared" si="102"/>
        <v/>
      </c>
      <c r="AX287" s="321" t="str">
        <f t="shared" si="103"/>
        <v/>
      </c>
      <c r="AY287" s="325" t="str">
        <f t="shared" si="115"/>
        <v/>
      </c>
      <c r="AZ287" s="327" t="str">
        <f t="shared" si="104"/>
        <v/>
      </c>
      <c r="BA287" s="329" t="str">
        <f t="shared" si="105"/>
        <v/>
      </c>
      <c r="BB287" s="329" t="str">
        <f t="shared" si="106"/>
        <v/>
      </c>
      <c r="BC287" s="329" t="str">
        <f t="shared" si="116"/>
        <v/>
      </c>
      <c r="BD287" s="329" t="str">
        <f t="shared" si="112"/>
        <v/>
      </c>
      <c r="BE287" s="332"/>
      <c r="BF287" s="333"/>
      <c r="BG287" s="327" t="str">
        <f t="shared" si="107"/>
        <v/>
      </c>
      <c r="BH287" s="327" t="str">
        <f t="shared" si="108"/>
        <v/>
      </c>
      <c r="BI287" s="327" t="str">
        <f t="shared" si="109"/>
        <v/>
      </c>
      <c r="BJ287" s="333"/>
      <c r="BK287" s="333"/>
      <c r="BL287" s="333"/>
      <c r="BM287" s="333"/>
      <c r="BN287" s="327" t="str">
        <f t="shared" si="117"/>
        <v/>
      </c>
      <c r="BO287" s="327" t="str">
        <f t="shared" si="113"/>
        <v/>
      </c>
      <c r="BP287" s="327" t="str">
        <f t="shared" si="118"/>
        <v/>
      </c>
      <c r="BQ287" s="327" t="str">
        <f t="shared" si="119"/>
        <v/>
      </c>
      <c r="BR287" s="327" t="str">
        <f>IF(F287="","",IF(AND(AI287="－",OR(分岐管理シート!AK287&lt;1,分岐管理シート!AK287&gt;12)),"error",IF(AND(AI287="○",分岐管理シート!AK287&lt;1),"error","")))</f>
        <v/>
      </c>
      <c r="BS287" s="327" t="str">
        <f>IF(F287="","",IF(VLOOKUP(AJ287,―!$AD$2:$AE$14,2,FALSE)&lt;=VLOOKUP(AK287,―!$AD$2:$AE$14,2,FALSE),"","error"))</f>
        <v/>
      </c>
      <c r="BT287" s="333"/>
      <c r="BU287" s="333"/>
      <c r="BV287" s="333"/>
      <c r="BW287" s="327" t="str">
        <f t="shared" si="120"/>
        <v/>
      </c>
      <c r="BX287" s="327" t="str">
        <f t="shared" si="114"/>
        <v/>
      </c>
      <c r="BY287" s="327" t="str">
        <f t="shared" si="121"/>
        <v/>
      </c>
      <c r="BZ287" s="333"/>
      <c r="CA287" s="348" t="str">
        <f>分岐管理シート!BB287</f>
        <v/>
      </c>
      <c r="CB287" s="350" t="str">
        <f t="shared" si="122"/>
        <v/>
      </c>
    </row>
    <row r="288" spans="1:80" x14ac:dyDescent="0.15">
      <c r="A288" s="202"/>
      <c r="B288" s="203"/>
      <c r="C288" s="196">
        <v>207</v>
      </c>
      <c r="D288" s="126"/>
      <c r="E288" s="126"/>
      <c r="F288" s="126"/>
      <c r="G288" s="128"/>
      <c r="H288" s="128"/>
      <c r="I288" s="123"/>
      <c r="J288" s="123"/>
      <c r="K288" s="123"/>
      <c r="L288" s="123"/>
      <c r="M288" s="131"/>
      <c r="N288" s="199">
        <f t="shared" si="110"/>
        <v>0</v>
      </c>
      <c r="O288" s="200">
        <f t="shared" si="111"/>
        <v>0</v>
      </c>
      <c r="P288" s="141"/>
      <c r="Q288" s="188"/>
      <c r="R288" s="188"/>
      <c r="S288" s="188"/>
      <c r="T288" s="188"/>
      <c r="U288" s="188"/>
      <c r="V288" s="188"/>
      <c r="W288" s="188"/>
      <c r="X288" s="188"/>
      <c r="Y288" s="188"/>
      <c r="Z288" s="188"/>
      <c r="AA288" s="188"/>
      <c r="AB288" s="188"/>
      <c r="AC288" s="188"/>
      <c r="AD288" s="188"/>
      <c r="AE288" s="142"/>
      <c r="AF288" s="131"/>
      <c r="AG288" s="123"/>
      <c r="AH288" s="123"/>
      <c r="AI288" s="128"/>
      <c r="AJ288" s="128"/>
      <c r="AK288" s="128"/>
      <c r="AL288" s="143"/>
      <c r="AM288" s="143"/>
      <c r="AN288" s="131"/>
      <c r="AO288" s="818"/>
      <c r="AP288" s="819"/>
      <c r="AQ288" s="164"/>
      <c r="AR288" s="89"/>
      <c r="AS288" s="78"/>
      <c r="AT288" s="309" t="str">
        <f t="shared" si="99"/>
        <v/>
      </c>
      <c r="AU288" s="313" t="str">
        <f t="shared" si="100"/>
        <v/>
      </c>
      <c r="AV288" s="317" t="str">
        <f t="shared" si="101"/>
        <v/>
      </c>
      <c r="AW288" s="321" t="str">
        <f t="shared" si="102"/>
        <v/>
      </c>
      <c r="AX288" s="321" t="str">
        <f t="shared" si="103"/>
        <v/>
      </c>
      <c r="AY288" s="325" t="str">
        <f t="shared" si="115"/>
        <v/>
      </c>
      <c r="AZ288" s="327" t="str">
        <f t="shared" si="104"/>
        <v/>
      </c>
      <c r="BA288" s="329" t="str">
        <f t="shared" si="105"/>
        <v/>
      </c>
      <c r="BB288" s="329" t="str">
        <f t="shared" si="106"/>
        <v/>
      </c>
      <c r="BC288" s="329" t="str">
        <f t="shared" si="116"/>
        <v/>
      </c>
      <c r="BD288" s="329" t="str">
        <f t="shared" si="112"/>
        <v/>
      </c>
      <c r="BE288" s="332"/>
      <c r="BF288" s="333"/>
      <c r="BG288" s="327" t="str">
        <f t="shared" si="107"/>
        <v/>
      </c>
      <c r="BH288" s="327" t="str">
        <f t="shared" si="108"/>
        <v/>
      </c>
      <c r="BI288" s="327" t="str">
        <f t="shared" si="109"/>
        <v/>
      </c>
      <c r="BJ288" s="333"/>
      <c r="BK288" s="333"/>
      <c r="BL288" s="333"/>
      <c r="BM288" s="333"/>
      <c r="BN288" s="327" t="str">
        <f t="shared" si="117"/>
        <v/>
      </c>
      <c r="BO288" s="327" t="str">
        <f t="shared" si="113"/>
        <v/>
      </c>
      <c r="BP288" s="327" t="str">
        <f t="shared" si="118"/>
        <v/>
      </c>
      <c r="BQ288" s="327" t="str">
        <f t="shared" si="119"/>
        <v/>
      </c>
      <c r="BR288" s="327" t="str">
        <f>IF(F288="","",IF(AND(AI288="－",OR(分岐管理シート!AK288&lt;1,分岐管理シート!AK288&gt;12)),"error",IF(AND(AI288="○",分岐管理シート!AK288&lt;1),"error","")))</f>
        <v/>
      </c>
      <c r="BS288" s="327" t="str">
        <f>IF(F288="","",IF(VLOOKUP(AJ288,―!$AD$2:$AE$14,2,FALSE)&lt;=VLOOKUP(AK288,―!$AD$2:$AE$14,2,FALSE),"","error"))</f>
        <v/>
      </c>
      <c r="BT288" s="333"/>
      <c r="BU288" s="333"/>
      <c r="BV288" s="333"/>
      <c r="BW288" s="327" t="str">
        <f t="shared" si="120"/>
        <v/>
      </c>
      <c r="BX288" s="327" t="str">
        <f t="shared" si="114"/>
        <v/>
      </c>
      <c r="BY288" s="327" t="str">
        <f t="shared" si="121"/>
        <v/>
      </c>
      <c r="BZ288" s="333"/>
      <c r="CA288" s="348" t="str">
        <f>分岐管理シート!BB288</f>
        <v/>
      </c>
      <c r="CB288" s="350" t="str">
        <f t="shared" si="122"/>
        <v/>
      </c>
    </row>
    <row r="289" spans="1:80" x14ac:dyDescent="0.15">
      <c r="A289" s="202"/>
      <c r="B289" s="203"/>
      <c r="C289" s="197">
        <v>208</v>
      </c>
      <c r="D289" s="126"/>
      <c r="E289" s="126"/>
      <c r="F289" s="126"/>
      <c r="G289" s="128"/>
      <c r="H289" s="128"/>
      <c r="I289" s="123"/>
      <c r="J289" s="123"/>
      <c r="K289" s="123"/>
      <c r="L289" s="123"/>
      <c r="M289" s="131"/>
      <c r="N289" s="199">
        <f t="shared" si="110"/>
        <v>0</v>
      </c>
      <c r="O289" s="200">
        <f t="shared" si="111"/>
        <v>0</v>
      </c>
      <c r="P289" s="141"/>
      <c r="Q289" s="188"/>
      <c r="R289" s="188"/>
      <c r="S289" s="188"/>
      <c r="T289" s="188"/>
      <c r="U289" s="188"/>
      <c r="V289" s="188"/>
      <c r="W289" s="188"/>
      <c r="X289" s="188"/>
      <c r="Y289" s="188"/>
      <c r="Z289" s="188"/>
      <c r="AA289" s="188"/>
      <c r="AB289" s="188"/>
      <c r="AC289" s="188"/>
      <c r="AD289" s="188"/>
      <c r="AE289" s="142"/>
      <c r="AF289" s="131"/>
      <c r="AG289" s="123"/>
      <c r="AH289" s="123"/>
      <c r="AI289" s="128"/>
      <c r="AJ289" s="128"/>
      <c r="AK289" s="128"/>
      <c r="AL289" s="143"/>
      <c r="AM289" s="143"/>
      <c r="AN289" s="131"/>
      <c r="AO289" s="818"/>
      <c r="AP289" s="819"/>
      <c r="AQ289" s="164"/>
      <c r="AR289" s="89"/>
      <c r="AS289" s="78"/>
      <c r="AT289" s="309" t="str">
        <f t="shared" si="99"/>
        <v/>
      </c>
      <c r="AU289" s="313" t="str">
        <f t="shared" si="100"/>
        <v/>
      </c>
      <c r="AV289" s="317" t="str">
        <f t="shared" si="101"/>
        <v/>
      </c>
      <c r="AW289" s="321" t="str">
        <f t="shared" si="102"/>
        <v/>
      </c>
      <c r="AX289" s="321" t="str">
        <f t="shared" si="103"/>
        <v/>
      </c>
      <c r="AY289" s="325" t="str">
        <f t="shared" si="115"/>
        <v/>
      </c>
      <c r="AZ289" s="327" t="str">
        <f t="shared" si="104"/>
        <v/>
      </c>
      <c r="BA289" s="329" t="str">
        <f t="shared" si="105"/>
        <v/>
      </c>
      <c r="BB289" s="329" t="str">
        <f t="shared" si="106"/>
        <v/>
      </c>
      <c r="BC289" s="329" t="str">
        <f t="shared" si="116"/>
        <v/>
      </c>
      <c r="BD289" s="329" t="str">
        <f t="shared" si="112"/>
        <v/>
      </c>
      <c r="BE289" s="332"/>
      <c r="BF289" s="333"/>
      <c r="BG289" s="327" t="str">
        <f t="shared" si="107"/>
        <v/>
      </c>
      <c r="BH289" s="327" t="str">
        <f t="shared" si="108"/>
        <v/>
      </c>
      <c r="BI289" s="327" t="str">
        <f t="shared" si="109"/>
        <v/>
      </c>
      <c r="BJ289" s="333"/>
      <c r="BK289" s="333"/>
      <c r="BL289" s="333"/>
      <c r="BM289" s="333"/>
      <c r="BN289" s="327" t="str">
        <f t="shared" si="117"/>
        <v/>
      </c>
      <c r="BO289" s="327" t="str">
        <f t="shared" si="113"/>
        <v/>
      </c>
      <c r="BP289" s="327" t="str">
        <f t="shared" si="118"/>
        <v/>
      </c>
      <c r="BQ289" s="327" t="str">
        <f t="shared" si="119"/>
        <v/>
      </c>
      <c r="BR289" s="327" t="str">
        <f>IF(F289="","",IF(AND(AI289="－",OR(分岐管理シート!AK289&lt;1,分岐管理シート!AK289&gt;12)),"error",IF(AND(AI289="○",分岐管理シート!AK289&lt;1),"error","")))</f>
        <v/>
      </c>
      <c r="BS289" s="327" t="str">
        <f>IF(F289="","",IF(VLOOKUP(AJ289,―!$AD$2:$AE$14,2,FALSE)&lt;=VLOOKUP(AK289,―!$AD$2:$AE$14,2,FALSE),"","error"))</f>
        <v/>
      </c>
      <c r="BT289" s="333"/>
      <c r="BU289" s="333"/>
      <c r="BV289" s="333"/>
      <c r="BW289" s="327" t="str">
        <f t="shared" si="120"/>
        <v/>
      </c>
      <c r="BX289" s="327" t="str">
        <f t="shared" si="114"/>
        <v/>
      </c>
      <c r="BY289" s="327" t="str">
        <f t="shared" si="121"/>
        <v/>
      </c>
      <c r="BZ289" s="333"/>
      <c r="CA289" s="348" t="str">
        <f>分岐管理シート!BB289</f>
        <v/>
      </c>
      <c r="CB289" s="350" t="str">
        <f t="shared" si="122"/>
        <v/>
      </c>
    </row>
    <row r="290" spans="1:80" x14ac:dyDescent="0.15">
      <c r="A290" s="202"/>
      <c r="B290" s="203"/>
      <c r="C290" s="197">
        <v>209</v>
      </c>
      <c r="D290" s="126"/>
      <c r="E290" s="126"/>
      <c r="F290" s="126"/>
      <c r="G290" s="128"/>
      <c r="H290" s="128"/>
      <c r="I290" s="123"/>
      <c r="J290" s="123"/>
      <c r="K290" s="123"/>
      <c r="L290" s="123"/>
      <c r="M290" s="131"/>
      <c r="N290" s="199">
        <f t="shared" si="110"/>
        <v>0</v>
      </c>
      <c r="O290" s="200">
        <f t="shared" si="111"/>
        <v>0</v>
      </c>
      <c r="P290" s="141"/>
      <c r="Q290" s="188"/>
      <c r="R290" s="188"/>
      <c r="S290" s="188"/>
      <c r="T290" s="188"/>
      <c r="U290" s="188"/>
      <c r="V290" s="188"/>
      <c r="W290" s="188"/>
      <c r="X290" s="188"/>
      <c r="Y290" s="188"/>
      <c r="Z290" s="188"/>
      <c r="AA290" s="188"/>
      <c r="AB290" s="188"/>
      <c r="AC290" s="188"/>
      <c r="AD290" s="188"/>
      <c r="AE290" s="142"/>
      <c r="AF290" s="131"/>
      <c r="AG290" s="123"/>
      <c r="AH290" s="123"/>
      <c r="AI290" s="128"/>
      <c r="AJ290" s="128"/>
      <c r="AK290" s="128"/>
      <c r="AL290" s="143"/>
      <c r="AM290" s="143"/>
      <c r="AN290" s="131"/>
      <c r="AO290" s="818"/>
      <c r="AP290" s="819"/>
      <c r="AQ290" s="164"/>
      <c r="AR290" s="89"/>
      <c r="AS290" s="78"/>
      <c r="AT290" s="309" t="str">
        <f t="shared" si="99"/>
        <v/>
      </c>
      <c r="AU290" s="313" t="str">
        <f t="shared" si="100"/>
        <v/>
      </c>
      <c r="AV290" s="317" t="str">
        <f t="shared" si="101"/>
        <v/>
      </c>
      <c r="AW290" s="321" t="str">
        <f t="shared" si="102"/>
        <v/>
      </c>
      <c r="AX290" s="321" t="str">
        <f t="shared" si="103"/>
        <v/>
      </c>
      <c r="AY290" s="325" t="str">
        <f t="shared" si="115"/>
        <v/>
      </c>
      <c r="AZ290" s="327" t="str">
        <f t="shared" si="104"/>
        <v/>
      </c>
      <c r="BA290" s="329" t="str">
        <f t="shared" si="105"/>
        <v/>
      </c>
      <c r="BB290" s="329" t="str">
        <f t="shared" si="106"/>
        <v/>
      </c>
      <c r="BC290" s="329" t="str">
        <f t="shared" si="116"/>
        <v/>
      </c>
      <c r="BD290" s="329" t="str">
        <f t="shared" si="112"/>
        <v/>
      </c>
      <c r="BE290" s="332"/>
      <c r="BF290" s="333"/>
      <c r="BG290" s="327" t="str">
        <f t="shared" si="107"/>
        <v/>
      </c>
      <c r="BH290" s="327" t="str">
        <f t="shared" si="108"/>
        <v/>
      </c>
      <c r="BI290" s="327" t="str">
        <f t="shared" si="109"/>
        <v/>
      </c>
      <c r="BJ290" s="333"/>
      <c r="BK290" s="333"/>
      <c r="BL290" s="333"/>
      <c r="BM290" s="333"/>
      <c r="BN290" s="327" t="str">
        <f t="shared" si="117"/>
        <v/>
      </c>
      <c r="BO290" s="327" t="str">
        <f t="shared" si="113"/>
        <v/>
      </c>
      <c r="BP290" s="327" t="str">
        <f t="shared" si="118"/>
        <v/>
      </c>
      <c r="BQ290" s="327" t="str">
        <f t="shared" si="119"/>
        <v/>
      </c>
      <c r="BR290" s="327" t="str">
        <f>IF(F290="","",IF(AND(AI290="－",OR(分岐管理シート!AK290&lt;1,分岐管理シート!AK290&gt;12)),"error",IF(AND(AI290="○",分岐管理シート!AK290&lt;1),"error","")))</f>
        <v/>
      </c>
      <c r="BS290" s="327" t="str">
        <f>IF(F290="","",IF(VLOOKUP(AJ290,―!$AD$2:$AE$14,2,FALSE)&lt;=VLOOKUP(AK290,―!$AD$2:$AE$14,2,FALSE),"","error"))</f>
        <v/>
      </c>
      <c r="BT290" s="333"/>
      <c r="BU290" s="333"/>
      <c r="BV290" s="333"/>
      <c r="BW290" s="327" t="str">
        <f t="shared" si="120"/>
        <v/>
      </c>
      <c r="BX290" s="327" t="str">
        <f t="shared" si="114"/>
        <v/>
      </c>
      <c r="BY290" s="327" t="str">
        <f t="shared" si="121"/>
        <v/>
      </c>
      <c r="BZ290" s="333"/>
      <c r="CA290" s="348" t="str">
        <f>分岐管理シート!BB290</f>
        <v/>
      </c>
      <c r="CB290" s="350" t="str">
        <f t="shared" si="122"/>
        <v/>
      </c>
    </row>
    <row r="291" spans="1:80" x14ac:dyDescent="0.15">
      <c r="A291" s="202"/>
      <c r="B291" s="203"/>
      <c r="C291" s="196">
        <v>210</v>
      </c>
      <c r="D291" s="126"/>
      <c r="E291" s="126"/>
      <c r="F291" s="126"/>
      <c r="G291" s="128"/>
      <c r="H291" s="128"/>
      <c r="I291" s="123"/>
      <c r="J291" s="123"/>
      <c r="K291" s="123"/>
      <c r="L291" s="123"/>
      <c r="M291" s="131"/>
      <c r="N291" s="199">
        <f t="shared" si="110"/>
        <v>0</v>
      </c>
      <c r="O291" s="200">
        <f t="shared" si="111"/>
        <v>0</v>
      </c>
      <c r="P291" s="141"/>
      <c r="Q291" s="188"/>
      <c r="R291" s="188"/>
      <c r="S291" s="188"/>
      <c r="T291" s="188"/>
      <c r="U291" s="188"/>
      <c r="V291" s="188"/>
      <c r="W291" s="188"/>
      <c r="X291" s="188"/>
      <c r="Y291" s="188"/>
      <c r="Z291" s="188"/>
      <c r="AA291" s="188"/>
      <c r="AB291" s="188"/>
      <c r="AC291" s="188"/>
      <c r="AD291" s="188"/>
      <c r="AE291" s="142"/>
      <c r="AF291" s="131"/>
      <c r="AG291" s="123"/>
      <c r="AH291" s="123"/>
      <c r="AI291" s="128"/>
      <c r="AJ291" s="128"/>
      <c r="AK291" s="128"/>
      <c r="AL291" s="143"/>
      <c r="AM291" s="143"/>
      <c r="AN291" s="131"/>
      <c r="AO291" s="818"/>
      <c r="AP291" s="819"/>
      <c r="AQ291" s="164"/>
      <c r="AR291" s="89"/>
      <c r="AS291" s="78"/>
      <c r="AT291" s="309" t="str">
        <f t="shared" si="99"/>
        <v/>
      </c>
      <c r="AU291" s="313" t="str">
        <f t="shared" si="100"/>
        <v/>
      </c>
      <c r="AV291" s="317" t="str">
        <f t="shared" si="101"/>
        <v/>
      </c>
      <c r="AW291" s="321" t="str">
        <f t="shared" si="102"/>
        <v/>
      </c>
      <c r="AX291" s="321" t="str">
        <f t="shared" si="103"/>
        <v/>
      </c>
      <c r="AY291" s="325" t="str">
        <f t="shared" si="115"/>
        <v/>
      </c>
      <c r="AZ291" s="327" t="str">
        <f t="shared" si="104"/>
        <v/>
      </c>
      <c r="BA291" s="329" t="str">
        <f t="shared" si="105"/>
        <v/>
      </c>
      <c r="BB291" s="329" t="str">
        <f t="shared" si="106"/>
        <v/>
      </c>
      <c r="BC291" s="329" t="str">
        <f t="shared" si="116"/>
        <v/>
      </c>
      <c r="BD291" s="329" t="str">
        <f t="shared" si="112"/>
        <v/>
      </c>
      <c r="BE291" s="332"/>
      <c r="BF291" s="333"/>
      <c r="BG291" s="327" t="str">
        <f t="shared" si="107"/>
        <v/>
      </c>
      <c r="BH291" s="327" t="str">
        <f t="shared" si="108"/>
        <v/>
      </c>
      <c r="BI291" s="327" t="str">
        <f t="shared" si="109"/>
        <v/>
      </c>
      <c r="BJ291" s="333"/>
      <c r="BK291" s="333"/>
      <c r="BL291" s="333"/>
      <c r="BM291" s="333"/>
      <c r="BN291" s="327" t="str">
        <f t="shared" si="117"/>
        <v/>
      </c>
      <c r="BO291" s="327" t="str">
        <f t="shared" si="113"/>
        <v/>
      </c>
      <c r="BP291" s="327" t="str">
        <f t="shared" si="118"/>
        <v/>
      </c>
      <c r="BQ291" s="327" t="str">
        <f t="shared" si="119"/>
        <v/>
      </c>
      <c r="BR291" s="327" t="str">
        <f>IF(F291="","",IF(AND(AI291="－",OR(分岐管理シート!AK291&lt;1,分岐管理シート!AK291&gt;12)),"error",IF(AND(AI291="○",分岐管理シート!AK291&lt;1),"error","")))</f>
        <v/>
      </c>
      <c r="BS291" s="327" t="str">
        <f>IF(F291="","",IF(VLOOKUP(AJ291,―!$AD$2:$AE$14,2,FALSE)&lt;=VLOOKUP(AK291,―!$AD$2:$AE$14,2,FALSE),"","error"))</f>
        <v/>
      </c>
      <c r="BT291" s="333"/>
      <c r="BU291" s="333"/>
      <c r="BV291" s="333"/>
      <c r="BW291" s="327" t="str">
        <f t="shared" si="120"/>
        <v/>
      </c>
      <c r="BX291" s="327" t="str">
        <f t="shared" si="114"/>
        <v/>
      </c>
      <c r="BY291" s="327" t="str">
        <f t="shared" si="121"/>
        <v/>
      </c>
      <c r="BZ291" s="333"/>
      <c r="CA291" s="348" t="str">
        <f>分岐管理シート!BB291</f>
        <v/>
      </c>
      <c r="CB291" s="350" t="str">
        <f t="shared" si="122"/>
        <v/>
      </c>
    </row>
    <row r="292" spans="1:80" x14ac:dyDescent="0.15">
      <c r="A292" s="202"/>
      <c r="B292" s="203"/>
      <c r="C292" s="197">
        <v>211</v>
      </c>
      <c r="D292" s="126"/>
      <c r="E292" s="126"/>
      <c r="F292" s="126"/>
      <c r="G292" s="128"/>
      <c r="H292" s="128"/>
      <c r="I292" s="123"/>
      <c r="J292" s="123"/>
      <c r="K292" s="123"/>
      <c r="L292" s="123"/>
      <c r="M292" s="131"/>
      <c r="N292" s="199">
        <f t="shared" si="110"/>
        <v>0</v>
      </c>
      <c r="O292" s="200">
        <f t="shared" si="111"/>
        <v>0</v>
      </c>
      <c r="P292" s="141"/>
      <c r="Q292" s="188"/>
      <c r="R292" s="188"/>
      <c r="S292" s="188"/>
      <c r="T292" s="188"/>
      <c r="U292" s="188"/>
      <c r="V292" s="188"/>
      <c r="W292" s="188"/>
      <c r="X292" s="188"/>
      <c r="Y292" s="188"/>
      <c r="Z292" s="188"/>
      <c r="AA292" s="188"/>
      <c r="AB292" s="188"/>
      <c r="AC292" s="188"/>
      <c r="AD292" s="188"/>
      <c r="AE292" s="142"/>
      <c r="AF292" s="131"/>
      <c r="AG292" s="123"/>
      <c r="AH292" s="123"/>
      <c r="AI292" s="128"/>
      <c r="AJ292" s="128"/>
      <c r="AK292" s="128"/>
      <c r="AL292" s="143"/>
      <c r="AM292" s="143"/>
      <c r="AN292" s="131"/>
      <c r="AO292" s="818"/>
      <c r="AP292" s="819"/>
      <c r="AQ292" s="164"/>
      <c r="AR292" s="89"/>
      <c r="AS292" s="78"/>
      <c r="AT292" s="309" t="str">
        <f t="shared" si="99"/>
        <v/>
      </c>
      <c r="AU292" s="313" t="str">
        <f t="shared" si="100"/>
        <v/>
      </c>
      <c r="AV292" s="317" t="str">
        <f t="shared" si="101"/>
        <v/>
      </c>
      <c r="AW292" s="321" t="str">
        <f t="shared" si="102"/>
        <v/>
      </c>
      <c r="AX292" s="321" t="str">
        <f t="shared" si="103"/>
        <v/>
      </c>
      <c r="AY292" s="325" t="str">
        <f t="shared" si="115"/>
        <v/>
      </c>
      <c r="AZ292" s="327" t="str">
        <f t="shared" si="104"/>
        <v/>
      </c>
      <c r="BA292" s="329" t="str">
        <f t="shared" si="105"/>
        <v/>
      </c>
      <c r="BB292" s="329" t="str">
        <f t="shared" si="106"/>
        <v/>
      </c>
      <c r="BC292" s="329" t="str">
        <f t="shared" si="116"/>
        <v/>
      </c>
      <c r="BD292" s="329" t="str">
        <f t="shared" si="112"/>
        <v/>
      </c>
      <c r="BE292" s="332"/>
      <c r="BF292" s="333"/>
      <c r="BG292" s="327" t="str">
        <f t="shared" si="107"/>
        <v/>
      </c>
      <c r="BH292" s="327" t="str">
        <f t="shared" si="108"/>
        <v/>
      </c>
      <c r="BI292" s="327" t="str">
        <f t="shared" si="109"/>
        <v/>
      </c>
      <c r="BJ292" s="333"/>
      <c r="BK292" s="333"/>
      <c r="BL292" s="333"/>
      <c r="BM292" s="333"/>
      <c r="BN292" s="327" t="str">
        <f t="shared" si="117"/>
        <v/>
      </c>
      <c r="BO292" s="327" t="str">
        <f t="shared" si="113"/>
        <v/>
      </c>
      <c r="BP292" s="327" t="str">
        <f t="shared" si="118"/>
        <v/>
      </c>
      <c r="BQ292" s="327" t="str">
        <f t="shared" si="119"/>
        <v/>
      </c>
      <c r="BR292" s="327" t="str">
        <f>IF(F292="","",IF(AND(AI292="－",OR(分岐管理シート!AK292&lt;1,分岐管理シート!AK292&gt;12)),"error",IF(AND(AI292="○",分岐管理シート!AK292&lt;1),"error","")))</f>
        <v/>
      </c>
      <c r="BS292" s="327" t="str">
        <f>IF(F292="","",IF(VLOOKUP(AJ292,―!$AD$2:$AE$14,2,FALSE)&lt;=VLOOKUP(AK292,―!$AD$2:$AE$14,2,FALSE),"","error"))</f>
        <v/>
      </c>
      <c r="BT292" s="333"/>
      <c r="BU292" s="333"/>
      <c r="BV292" s="333"/>
      <c r="BW292" s="327" t="str">
        <f t="shared" si="120"/>
        <v/>
      </c>
      <c r="BX292" s="327" t="str">
        <f t="shared" si="114"/>
        <v/>
      </c>
      <c r="BY292" s="327" t="str">
        <f t="shared" si="121"/>
        <v/>
      </c>
      <c r="BZ292" s="333"/>
      <c r="CA292" s="348" t="str">
        <f>分岐管理シート!BB292</f>
        <v/>
      </c>
      <c r="CB292" s="350" t="str">
        <f t="shared" si="122"/>
        <v/>
      </c>
    </row>
    <row r="293" spans="1:80" x14ac:dyDescent="0.15">
      <c r="A293" s="202"/>
      <c r="B293" s="203"/>
      <c r="C293" s="197">
        <v>212</v>
      </c>
      <c r="D293" s="126"/>
      <c r="E293" s="126"/>
      <c r="F293" s="126"/>
      <c r="G293" s="128"/>
      <c r="H293" s="128"/>
      <c r="I293" s="123"/>
      <c r="J293" s="123"/>
      <c r="K293" s="123"/>
      <c r="L293" s="123"/>
      <c r="M293" s="131"/>
      <c r="N293" s="199">
        <f t="shared" si="110"/>
        <v>0</v>
      </c>
      <c r="O293" s="200">
        <f t="shared" si="111"/>
        <v>0</v>
      </c>
      <c r="P293" s="141"/>
      <c r="Q293" s="188"/>
      <c r="R293" s="188"/>
      <c r="S293" s="188"/>
      <c r="T293" s="188"/>
      <c r="U293" s="188"/>
      <c r="V293" s="188"/>
      <c r="W293" s="188"/>
      <c r="X293" s="188"/>
      <c r="Y293" s="188"/>
      <c r="Z293" s="188"/>
      <c r="AA293" s="188"/>
      <c r="AB293" s="188"/>
      <c r="AC293" s="188"/>
      <c r="AD293" s="188"/>
      <c r="AE293" s="142"/>
      <c r="AF293" s="131"/>
      <c r="AG293" s="123"/>
      <c r="AH293" s="123"/>
      <c r="AI293" s="128"/>
      <c r="AJ293" s="128"/>
      <c r="AK293" s="128"/>
      <c r="AL293" s="143"/>
      <c r="AM293" s="143"/>
      <c r="AN293" s="131"/>
      <c r="AO293" s="818"/>
      <c r="AP293" s="819"/>
      <c r="AQ293" s="164"/>
      <c r="AR293" s="89"/>
      <c r="AS293" s="78"/>
      <c r="AT293" s="309" t="str">
        <f t="shared" si="99"/>
        <v/>
      </c>
      <c r="AU293" s="313" t="str">
        <f t="shared" si="100"/>
        <v/>
      </c>
      <c r="AV293" s="317" t="str">
        <f t="shared" si="101"/>
        <v/>
      </c>
      <c r="AW293" s="321" t="str">
        <f t="shared" si="102"/>
        <v/>
      </c>
      <c r="AX293" s="321" t="str">
        <f t="shared" si="103"/>
        <v/>
      </c>
      <c r="AY293" s="325" t="str">
        <f t="shared" si="115"/>
        <v/>
      </c>
      <c r="AZ293" s="327" t="str">
        <f t="shared" si="104"/>
        <v/>
      </c>
      <c r="BA293" s="329" t="str">
        <f t="shared" si="105"/>
        <v/>
      </c>
      <c r="BB293" s="329" t="str">
        <f t="shared" si="106"/>
        <v/>
      </c>
      <c r="BC293" s="329" t="str">
        <f t="shared" si="116"/>
        <v/>
      </c>
      <c r="BD293" s="329" t="str">
        <f t="shared" si="112"/>
        <v/>
      </c>
      <c r="BE293" s="332"/>
      <c r="BF293" s="333"/>
      <c r="BG293" s="327" t="str">
        <f t="shared" si="107"/>
        <v/>
      </c>
      <c r="BH293" s="327" t="str">
        <f t="shared" si="108"/>
        <v/>
      </c>
      <c r="BI293" s="327" t="str">
        <f t="shared" si="109"/>
        <v/>
      </c>
      <c r="BJ293" s="333"/>
      <c r="BK293" s="333"/>
      <c r="BL293" s="333"/>
      <c r="BM293" s="333"/>
      <c r="BN293" s="327" t="str">
        <f t="shared" si="117"/>
        <v/>
      </c>
      <c r="BO293" s="327" t="str">
        <f t="shared" si="113"/>
        <v/>
      </c>
      <c r="BP293" s="327" t="str">
        <f t="shared" si="118"/>
        <v/>
      </c>
      <c r="BQ293" s="327" t="str">
        <f t="shared" si="119"/>
        <v/>
      </c>
      <c r="BR293" s="327" t="str">
        <f>IF(F293="","",IF(AND(AI293="－",OR(分岐管理シート!AK293&lt;1,分岐管理シート!AK293&gt;12)),"error",IF(AND(AI293="○",分岐管理シート!AK293&lt;1),"error","")))</f>
        <v/>
      </c>
      <c r="BS293" s="327" t="str">
        <f>IF(F293="","",IF(VLOOKUP(AJ293,―!$AD$2:$AE$14,2,FALSE)&lt;=VLOOKUP(AK293,―!$AD$2:$AE$14,2,FALSE),"","error"))</f>
        <v/>
      </c>
      <c r="BT293" s="333"/>
      <c r="BU293" s="333"/>
      <c r="BV293" s="333"/>
      <c r="BW293" s="327" t="str">
        <f t="shared" si="120"/>
        <v/>
      </c>
      <c r="BX293" s="327" t="str">
        <f t="shared" si="114"/>
        <v/>
      </c>
      <c r="BY293" s="327" t="str">
        <f t="shared" si="121"/>
        <v/>
      </c>
      <c r="BZ293" s="333"/>
      <c r="CA293" s="348" t="str">
        <f>分岐管理シート!BB293</f>
        <v/>
      </c>
      <c r="CB293" s="350" t="str">
        <f t="shared" si="122"/>
        <v/>
      </c>
    </row>
    <row r="294" spans="1:80" x14ac:dyDescent="0.15">
      <c r="A294" s="202"/>
      <c r="B294" s="203"/>
      <c r="C294" s="196">
        <v>213</v>
      </c>
      <c r="D294" s="126"/>
      <c r="E294" s="126"/>
      <c r="F294" s="126"/>
      <c r="G294" s="128"/>
      <c r="H294" s="128"/>
      <c r="I294" s="123"/>
      <c r="J294" s="123"/>
      <c r="K294" s="123"/>
      <c r="L294" s="123"/>
      <c r="M294" s="131"/>
      <c r="N294" s="199">
        <f t="shared" si="110"/>
        <v>0</v>
      </c>
      <c r="O294" s="200">
        <f t="shared" si="111"/>
        <v>0</v>
      </c>
      <c r="P294" s="141"/>
      <c r="Q294" s="188"/>
      <c r="R294" s="188"/>
      <c r="S294" s="188"/>
      <c r="T294" s="188"/>
      <c r="U294" s="188"/>
      <c r="V294" s="188"/>
      <c r="W294" s="188"/>
      <c r="X294" s="188"/>
      <c r="Y294" s="188"/>
      <c r="Z294" s="188"/>
      <c r="AA294" s="188"/>
      <c r="AB294" s="188"/>
      <c r="AC294" s="188"/>
      <c r="AD294" s="188"/>
      <c r="AE294" s="142"/>
      <c r="AF294" s="131"/>
      <c r="AG294" s="123"/>
      <c r="AH294" s="123"/>
      <c r="AI294" s="128"/>
      <c r="AJ294" s="128"/>
      <c r="AK294" s="128"/>
      <c r="AL294" s="143"/>
      <c r="AM294" s="143"/>
      <c r="AN294" s="131"/>
      <c r="AO294" s="818"/>
      <c r="AP294" s="819"/>
      <c r="AQ294" s="164"/>
      <c r="AR294" s="89"/>
      <c r="AS294" s="78"/>
      <c r="AT294" s="309" t="str">
        <f t="shared" si="99"/>
        <v/>
      </c>
      <c r="AU294" s="313" t="str">
        <f t="shared" si="100"/>
        <v/>
      </c>
      <c r="AV294" s="317" t="str">
        <f t="shared" si="101"/>
        <v/>
      </c>
      <c r="AW294" s="321" t="str">
        <f t="shared" si="102"/>
        <v/>
      </c>
      <c r="AX294" s="321" t="str">
        <f t="shared" si="103"/>
        <v/>
      </c>
      <c r="AY294" s="325" t="str">
        <f t="shared" si="115"/>
        <v/>
      </c>
      <c r="AZ294" s="327" t="str">
        <f t="shared" si="104"/>
        <v/>
      </c>
      <c r="BA294" s="329" t="str">
        <f t="shared" si="105"/>
        <v/>
      </c>
      <c r="BB294" s="329" t="str">
        <f t="shared" si="106"/>
        <v/>
      </c>
      <c r="BC294" s="329" t="str">
        <f t="shared" si="116"/>
        <v/>
      </c>
      <c r="BD294" s="329" t="str">
        <f t="shared" si="112"/>
        <v/>
      </c>
      <c r="BE294" s="332"/>
      <c r="BF294" s="333"/>
      <c r="BG294" s="327" t="str">
        <f t="shared" si="107"/>
        <v/>
      </c>
      <c r="BH294" s="327" t="str">
        <f t="shared" si="108"/>
        <v/>
      </c>
      <c r="BI294" s="327" t="str">
        <f t="shared" si="109"/>
        <v/>
      </c>
      <c r="BJ294" s="333"/>
      <c r="BK294" s="333"/>
      <c r="BL294" s="333"/>
      <c r="BM294" s="333"/>
      <c r="BN294" s="327" t="str">
        <f t="shared" si="117"/>
        <v/>
      </c>
      <c r="BO294" s="327" t="str">
        <f t="shared" si="113"/>
        <v/>
      </c>
      <c r="BP294" s="327" t="str">
        <f t="shared" si="118"/>
        <v/>
      </c>
      <c r="BQ294" s="327" t="str">
        <f t="shared" si="119"/>
        <v/>
      </c>
      <c r="BR294" s="327" t="str">
        <f>IF(F294="","",IF(AND(AI294="－",OR(分岐管理シート!AK294&lt;1,分岐管理シート!AK294&gt;12)),"error",IF(AND(AI294="○",分岐管理シート!AK294&lt;1),"error","")))</f>
        <v/>
      </c>
      <c r="BS294" s="327" t="str">
        <f>IF(F294="","",IF(VLOOKUP(AJ294,―!$AD$2:$AE$14,2,FALSE)&lt;=VLOOKUP(AK294,―!$AD$2:$AE$14,2,FALSE),"","error"))</f>
        <v/>
      </c>
      <c r="BT294" s="333"/>
      <c r="BU294" s="333"/>
      <c r="BV294" s="333"/>
      <c r="BW294" s="327" t="str">
        <f t="shared" si="120"/>
        <v/>
      </c>
      <c r="BX294" s="327" t="str">
        <f t="shared" si="114"/>
        <v/>
      </c>
      <c r="BY294" s="327" t="str">
        <f t="shared" si="121"/>
        <v/>
      </c>
      <c r="BZ294" s="333"/>
      <c r="CA294" s="348" t="str">
        <f>分岐管理シート!BB294</f>
        <v/>
      </c>
      <c r="CB294" s="350" t="str">
        <f t="shared" si="122"/>
        <v/>
      </c>
    </row>
    <row r="295" spans="1:80" x14ac:dyDescent="0.15">
      <c r="A295" s="202"/>
      <c r="B295" s="203"/>
      <c r="C295" s="197">
        <v>214</v>
      </c>
      <c r="D295" s="126"/>
      <c r="E295" s="126"/>
      <c r="F295" s="126"/>
      <c r="G295" s="128"/>
      <c r="H295" s="128"/>
      <c r="I295" s="123"/>
      <c r="J295" s="123"/>
      <c r="K295" s="123"/>
      <c r="L295" s="123"/>
      <c r="M295" s="131"/>
      <c r="N295" s="199">
        <f t="shared" si="110"/>
        <v>0</v>
      </c>
      <c r="O295" s="200">
        <f t="shared" si="111"/>
        <v>0</v>
      </c>
      <c r="P295" s="141"/>
      <c r="Q295" s="188"/>
      <c r="R295" s="188"/>
      <c r="S295" s="188"/>
      <c r="T295" s="188"/>
      <c r="U295" s="188"/>
      <c r="V295" s="188"/>
      <c r="W295" s="188"/>
      <c r="X295" s="188"/>
      <c r="Y295" s="188"/>
      <c r="Z295" s="188"/>
      <c r="AA295" s="188"/>
      <c r="AB295" s="188"/>
      <c r="AC295" s="188"/>
      <c r="AD295" s="188"/>
      <c r="AE295" s="142"/>
      <c r="AF295" s="131"/>
      <c r="AG295" s="123"/>
      <c r="AH295" s="123"/>
      <c r="AI295" s="128"/>
      <c r="AJ295" s="128"/>
      <c r="AK295" s="128"/>
      <c r="AL295" s="143"/>
      <c r="AM295" s="143"/>
      <c r="AN295" s="131"/>
      <c r="AO295" s="818"/>
      <c r="AP295" s="819"/>
      <c r="AQ295" s="164"/>
      <c r="AR295" s="89"/>
      <c r="AS295" s="78"/>
      <c r="AT295" s="309" t="str">
        <f t="shared" si="99"/>
        <v/>
      </c>
      <c r="AU295" s="313" t="str">
        <f t="shared" si="100"/>
        <v/>
      </c>
      <c r="AV295" s="317" t="str">
        <f t="shared" si="101"/>
        <v/>
      </c>
      <c r="AW295" s="321" t="str">
        <f t="shared" si="102"/>
        <v/>
      </c>
      <c r="AX295" s="321" t="str">
        <f t="shared" si="103"/>
        <v/>
      </c>
      <c r="AY295" s="325" t="str">
        <f t="shared" si="115"/>
        <v/>
      </c>
      <c r="AZ295" s="327" t="str">
        <f t="shared" si="104"/>
        <v/>
      </c>
      <c r="BA295" s="329" t="str">
        <f t="shared" si="105"/>
        <v/>
      </c>
      <c r="BB295" s="329" t="str">
        <f t="shared" si="106"/>
        <v/>
      </c>
      <c r="BC295" s="329" t="str">
        <f t="shared" si="116"/>
        <v/>
      </c>
      <c r="BD295" s="329" t="str">
        <f t="shared" si="112"/>
        <v/>
      </c>
      <c r="BE295" s="332"/>
      <c r="BF295" s="333"/>
      <c r="BG295" s="327" t="str">
        <f t="shared" si="107"/>
        <v/>
      </c>
      <c r="BH295" s="327" t="str">
        <f t="shared" si="108"/>
        <v/>
      </c>
      <c r="BI295" s="327" t="str">
        <f t="shared" si="109"/>
        <v/>
      </c>
      <c r="BJ295" s="333"/>
      <c r="BK295" s="333"/>
      <c r="BL295" s="333"/>
      <c r="BM295" s="333"/>
      <c r="BN295" s="327" t="str">
        <f t="shared" si="117"/>
        <v/>
      </c>
      <c r="BO295" s="327" t="str">
        <f t="shared" si="113"/>
        <v/>
      </c>
      <c r="BP295" s="327" t="str">
        <f t="shared" si="118"/>
        <v/>
      </c>
      <c r="BQ295" s="327" t="str">
        <f t="shared" si="119"/>
        <v/>
      </c>
      <c r="BR295" s="327" t="str">
        <f>IF(F295="","",IF(AND(AI295="－",OR(分岐管理シート!AK295&lt;1,分岐管理シート!AK295&gt;12)),"error",IF(AND(AI295="○",分岐管理シート!AK295&lt;1),"error","")))</f>
        <v/>
      </c>
      <c r="BS295" s="327" t="str">
        <f>IF(F295="","",IF(VLOOKUP(AJ295,―!$AD$2:$AE$14,2,FALSE)&lt;=VLOOKUP(AK295,―!$AD$2:$AE$14,2,FALSE),"","error"))</f>
        <v/>
      </c>
      <c r="BT295" s="333"/>
      <c r="BU295" s="333"/>
      <c r="BV295" s="333"/>
      <c r="BW295" s="327" t="str">
        <f t="shared" si="120"/>
        <v/>
      </c>
      <c r="BX295" s="327" t="str">
        <f t="shared" si="114"/>
        <v/>
      </c>
      <c r="BY295" s="327" t="str">
        <f t="shared" si="121"/>
        <v/>
      </c>
      <c r="BZ295" s="333"/>
      <c r="CA295" s="348" t="str">
        <f>分岐管理シート!BB295</f>
        <v/>
      </c>
      <c r="CB295" s="350" t="str">
        <f t="shared" si="122"/>
        <v/>
      </c>
    </row>
    <row r="296" spans="1:80" x14ac:dyDescent="0.15">
      <c r="A296" s="202"/>
      <c r="B296" s="203"/>
      <c r="C296" s="197">
        <v>215</v>
      </c>
      <c r="D296" s="126"/>
      <c r="E296" s="126"/>
      <c r="F296" s="126"/>
      <c r="G296" s="128"/>
      <c r="H296" s="128"/>
      <c r="I296" s="123"/>
      <c r="J296" s="123"/>
      <c r="K296" s="123"/>
      <c r="L296" s="123"/>
      <c r="M296" s="131"/>
      <c r="N296" s="199">
        <f t="shared" si="110"/>
        <v>0</v>
      </c>
      <c r="O296" s="200">
        <f t="shared" si="111"/>
        <v>0</v>
      </c>
      <c r="P296" s="141"/>
      <c r="Q296" s="188"/>
      <c r="R296" s="188"/>
      <c r="S296" s="188"/>
      <c r="T296" s="188"/>
      <c r="U296" s="188"/>
      <c r="V296" s="188"/>
      <c r="W296" s="188"/>
      <c r="X296" s="188"/>
      <c r="Y296" s="188"/>
      <c r="Z296" s="188"/>
      <c r="AA296" s="188"/>
      <c r="AB296" s="188"/>
      <c r="AC296" s="188"/>
      <c r="AD296" s="188"/>
      <c r="AE296" s="142"/>
      <c r="AF296" s="131"/>
      <c r="AG296" s="123"/>
      <c r="AH296" s="123"/>
      <c r="AI296" s="128"/>
      <c r="AJ296" s="128"/>
      <c r="AK296" s="128"/>
      <c r="AL296" s="143"/>
      <c r="AM296" s="143"/>
      <c r="AN296" s="131"/>
      <c r="AO296" s="818"/>
      <c r="AP296" s="819"/>
      <c r="AQ296" s="164"/>
      <c r="AR296" s="89"/>
      <c r="AS296" s="78"/>
      <c r="AT296" s="309" t="str">
        <f t="shared" si="99"/>
        <v/>
      </c>
      <c r="AU296" s="313" t="str">
        <f t="shared" si="100"/>
        <v/>
      </c>
      <c r="AV296" s="317" t="str">
        <f t="shared" si="101"/>
        <v/>
      </c>
      <c r="AW296" s="321" t="str">
        <f t="shared" si="102"/>
        <v/>
      </c>
      <c r="AX296" s="321" t="str">
        <f t="shared" si="103"/>
        <v/>
      </c>
      <c r="AY296" s="325" t="str">
        <f t="shared" si="115"/>
        <v/>
      </c>
      <c r="AZ296" s="327" t="str">
        <f t="shared" si="104"/>
        <v/>
      </c>
      <c r="BA296" s="329" t="str">
        <f t="shared" si="105"/>
        <v/>
      </c>
      <c r="BB296" s="329" t="str">
        <f t="shared" si="106"/>
        <v/>
      </c>
      <c r="BC296" s="329" t="str">
        <f t="shared" si="116"/>
        <v/>
      </c>
      <c r="BD296" s="329" t="str">
        <f t="shared" si="112"/>
        <v/>
      </c>
      <c r="BE296" s="332"/>
      <c r="BF296" s="333"/>
      <c r="BG296" s="327" t="str">
        <f t="shared" si="107"/>
        <v/>
      </c>
      <c r="BH296" s="327" t="str">
        <f t="shared" si="108"/>
        <v/>
      </c>
      <c r="BI296" s="327" t="str">
        <f t="shared" si="109"/>
        <v/>
      </c>
      <c r="BJ296" s="333"/>
      <c r="BK296" s="333"/>
      <c r="BL296" s="333"/>
      <c r="BM296" s="333"/>
      <c r="BN296" s="327" t="str">
        <f t="shared" si="117"/>
        <v/>
      </c>
      <c r="BO296" s="327" t="str">
        <f t="shared" si="113"/>
        <v/>
      </c>
      <c r="BP296" s="327" t="str">
        <f t="shared" si="118"/>
        <v/>
      </c>
      <c r="BQ296" s="327" t="str">
        <f t="shared" si="119"/>
        <v/>
      </c>
      <c r="BR296" s="327" t="str">
        <f>IF(F296="","",IF(AND(AI296="－",OR(分岐管理シート!AK296&lt;1,分岐管理シート!AK296&gt;12)),"error",IF(AND(AI296="○",分岐管理シート!AK296&lt;1),"error","")))</f>
        <v/>
      </c>
      <c r="BS296" s="327" t="str">
        <f>IF(F296="","",IF(VLOOKUP(AJ296,―!$AD$2:$AE$14,2,FALSE)&lt;=VLOOKUP(AK296,―!$AD$2:$AE$14,2,FALSE),"","error"))</f>
        <v/>
      </c>
      <c r="BT296" s="333"/>
      <c r="BU296" s="333"/>
      <c r="BV296" s="333"/>
      <c r="BW296" s="327" t="str">
        <f t="shared" si="120"/>
        <v/>
      </c>
      <c r="BX296" s="327" t="str">
        <f t="shared" si="114"/>
        <v/>
      </c>
      <c r="BY296" s="327" t="str">
        <f t="shared" si="121"/>
        <v/>
      </c>
      <c r="BZ296" s="333"/>
      <c r="CA296" s="348" t="str">
        <f>分岐管理シート!BB296</f>
        <v/>
      </c>
      <c r="CB296" s="350" t="str">
        <f t="shared" si="122"/>
        <v/>
      </c>
    </row>
    <row r="297" spans="1:80" x14ac:dyDescent="0.15">
      <c r="A297" s="202"/>
      <c r="B297" s="203"/>
      <c r="C297" s="196">
        <v>216</v>
      </c>
      <c r="D297" s="126"/>
      <c r="E297" s="126"/>
      <c r="F297" s="126"/>
      <c r="G297" s="128"/>
      <c r="H297" s="128"/>
      <c r="I297" s="123"/>
      <c r="J297" s="123"/>
      <c r="K297" s="123"/>
      <c r="L297" s="123"/>
      <c r="M297" s="131"/>
      <c r="N297" s="199">
        <f t="shared" si="110"/>
        <v>0</v>
      </c>
      <c r="O297" s="200">
        <f t="shared" si="111"/>
        <v>0</v>
      </c>
      <c r="P297" s="141"/>
      <c r="Q297" s="188"/>
      <c r="R297" s="188"/>
      <c r="S297" s="188"/>
      <c r="T297" s="188"/>
      <c r="U297" s="188"/>
      <c r="V297" s="188"/>
      <c r="W297" s="188"/>
      <c r="X297" s="188"/>
      <c r="Y297" s="188"/>
      <c r="Z297" s="188"/>
      <c r="AA297" s="188"/>
      <c r="AB297" s="188"/>
      <c r="AC297" s="188"/>
      <c r="AD297" s="188"/>
      <c r="AE297" s="142"/>
      <c r="AF297" s="131"/>
      <c r="AG297" s="123"/>
      <c r="AH297" s="123"/>
      <c r="AI297" s="128"/>
      <c r="AJ297" s="128"/>
      <c r="AK297" s="128"/>
      <c r="AL297" s="143"/>
      <c r="AM297" s="143"/>
      <c r="AN297" s="131"/>
      <c r="AO297" s="818"/>
      <c r="AP297" s="819"/>
      <c r="AQ297" s="164"/>
      <c r="AR297" s="89"/>
      <c r="AS297" s="78"/>
      <c r="AT297" s="309" t="str">
        <f t="shared" si="99"/>
        <v/>
      </c>
      <c r="AU297" s="313" t="str">
        <f t="shared" si="100"/>
        <v/>
      </c>
      <c r="AV297" s="317" t="str">
        <f t="shared" si="101"/>
        <v/>
      </c>
      <c r="AW297" s="321" t="str">
        <f t="shared" si="102"/>
        <v/>
      </c>
      <c r="AX297" s="321" t="str">
        <f t="shared" si="103"/>
        <v/>
      </c>
      <c r="AY297" s="325" t="str">
        <f t="shared" si="115"/>
        <v/>
      </c>
      <c r="AZ297" s="327" t="str">
        <f t="shared" si="104"/>
        <v/>
      </c>
      <c r="BA297" s="329" t="str">
        <f t="shared" si="105"/>
        <v/>
      </c>
      <c r="BB297" s="329" t="str">
        <f t="shared" si="106"/>
        <v/>
      </c>
      <c r="BC297" s="329" t="str">
        <f t="shared" si="116"/>
        <v/>
      </c>
      <c r="BD297" s="329" t="str">
        <f t="shared" si="112"/>
        <v/>
      </c>
      <c r="BE297" s="332"/>
      <c r="BF297" s="333"/>
      <c r="BG297" s="327" t="str">
        <f t="shared" si="107"/>
        <v/>
      </c>
      <c r="BH297" s="327" t="str">
        <f t="shared" si="108"/>
        <v/>
      </c>
      <c r="BI297" s="327" t="str">
        <f t="shared" si="109"/>
        <v/>
      </c>
      <c r="BJ297" s="333"/>
      <c r="BK297" s="333"/>
      <c r="BL297" s="333"/>
      <c r="BM297" s="333"/>
      <c r="BN297" s="327" t="str">
        <f t="shared" si="117"/>
        <v/>
      </c>
      <c r="BO297" s="327" t="str">
        <f t="shared" si="113"/>
        <v/>
      </c>
      <c r="BP297" s="327" t="str">
        <f t="shared" si="118"/>
        <v/>
      </c>
      <c r="BQ297" s="327" t="str">
        <f t="shared" si="119"/>
        <v/>
      </c>
      <c r="BR297" s="327" t="str">
        <f>IF(F297="","",IF(AND(AI297="－",OR(分岐管理シート!AK297&lt;1,分岐管理シート!AK297&gt;12)),"error",IF(AND(AI297="○",分岐管理シート!AK297&lt;1),"error","")))</f>
        <v/>
      </c>
      <c r="BS297" s="327" t="str">
        <f>IF(F297="","",IF(VLOOKUP(AJ297,―!$AD$2:$AE$14,2,FALSE)&lt;=VLOOKUP(AK297,―!$AD$2:$AE$14,2,FALSE),"","error"))</f>
        <v/>
      </c>
      <c r="BT297" s="333"/>
      <c r="BU297" s="333"/>
      <c r="BV297" s="333"/>
      <c r="BW297" s="327" t="str">
        <f t="shared" si="120"/>
        <v/>
      </c>
      <c r="BX297" s="327" t="str">
        <f t="shared" si="114"/>
        <v/>
      </c>
      <c r="BY297" s="327" t="str">
        <f t="shared" si="121"/>
        <v/>
      </c>
      <c r="BZ297" s="333"/>
      <c r="CA297" s="348" t="str">
        <f>分岐管理シート!BB297</f>
        <v/>
      </c>
      <c r="CB297" s="350" t="str">
        <f t="shared" si="122"/>
        <v/>
      </c>
    </row>
    <row r="298" spans="1:80" x14ac:dyDescent="0.15">
      <c r="A298" s="202"/>
      <c r="B298" s="203"/>
      <c r="C298" s="197">
        <v>217</v>
      </c>
      <c r="D298" s="126"/>
      <c r="E298" s="126"/>
      <c r="F298" s="126"/>
      <c r="G298" s="128"/>
      <c r="H298" s="128"/>
      <c r="I298" s="123"/>
      <c r="J298" s="123"/>
      <c r="K298" s="123"/>
      <c r="L298" s="123"/>
      <c r="M298" s="131"/>
      <c r="N298" s="199">
        <f t="shared" si="110"/>
        <v>0</v>
      </c>
      <c r="O298" s="200">
        <f t="shared" si="111"/>
        <v>0</v>
      </c>
      <c r="P298" s="141"/>
      <c r="Q298" s="188"/>
      <c r="R298" s="188"/>
      <c r="S298" s="188"/>
      <c r="T298" s="188"/>
      <c r="U298" s="188"/>
      <c r="V298" s="188"/>
      <c r="W298" s="188"/>
      <c r="X298" s="188"/>
      <c r="Y298" s="188"/>
      <c r="Z298" s="188"/>
      <c r="AA298" s="188"/>
      <c r="AB298" s="188"/>
      <c r="AC298" s="188"/>
      <c r="AD298" s="188"/>
      <c r="AE298" s="142"/>
      <c r="AF298" s="131"/>
      <c r="AG298" s="123"/>
      <c r="AH298" s="123"/>
      <c r="AI298" s="128"/>
      <c r="AJ298" s="128"/>
      <c r="AK298" s="128"/>
      <c r="AL298" s="143"/>
      <c r="AM298" s="143"/>
      <c r="AN298" s="131"/>
      <c r="AO298" s="818"/>
      <c r="AP298" s="819"/>
      <c r="AQ298" s="164"/>
      <c r="AR298" s="89"/>
      <c r="AS298" s="78"/>
      <c r="AT298" s="309" t="str">
        <f t="shared" si="99"/>
        <v/>
      </c>
      <c r="AU298" s="313" t="str">
        <f t="shared" si="100"/>
        <v/>
      </c>
      <c r="AV298" s="317" t="str">
        <f t="shared" si="101"/>
        <v/>
      </c>
      <c r="AW298" s="321" t="str">
        <f t="shared" si="102"/>
        <v/>
      </c>
      <c r="AX298" s="321" t="str">
        <f t="shared" si="103"/>
        <v/>
      </c>
      <c r="AY298" s="325" t="str">
        <f t="shared" si="115"/>
        <v/>
      </c>
      <c r="AZ298" s="327" t="str">
        <f t="shared" si="104"/>
        <v/>
      </c>
      <c r="BA298" s="329" t="str">
        <f t="shared" si="105"/>
        <v/>
      </c>
      <c r="BB298" s="329" t="str">
        <f t="shared" si="106"/>
        <v/>
      </c>
      <c r="BC298" s="329" t="str">
        <f t="shared" si="116"/>
        <v/>
      </c>
      <c r="BD298" s="329" t="str">
        <f t="shared" si="112"/>
        <v/>
      </c>
      <c r="BE298" s="332"/>
      <c r="BF298" s="333"/>
      <c r="BG298" s="327" t="str">
        <f t="shared" si="107"/>
        <v/>
      </c>
      <c r="BH298" s="327" t="str">
        <f t="shared" si="108"/>
        <v/>
      </c>
      <c r="BI298" s="327" t="str">
        <f t="shared" si="109"/>
        <v/>
      </c>
      <c r="BJ298" s="333"/>
      <c r="BK298" s="333"/>
      <c r="BL298" s="333"/>
      <c r="BM298" s="333"/>
      <c r="BN298" s="327" t="str">
        <f t="shared" si="117"/>
        <v/>
      </c>
      <c r="BO298" s="327" t="str">
        <f t="shared" si="113"/>
        <v/>
      </c>
      <c r="BP298" s="327" t="str">
        <f t="shared" si="118"/>
        <v/>
      </c>
      <c r="BQ298" s="327" t="str">
        <f t="shared" si="119"/>
        <v/>
      </c>
      <c r="BR298" s="327" t="str">
        <f>IF(F298="","",IF(AND(AI298="－",OR(分岐管理シート!AK298&lt;1,分岐管理シート!AK298&gt;12)),"error",IF(AND(AI298="○",分岐管理シート!AK298&lt;1),"error","")))</f>
        <v/>
      </c>
      <c r="BS298" s="327" t="str">
        <f>IF(F298="","",IF(VLOOKUP(AJ298,―!$AD$2:$AE$14,2,FALSE)&lt;=VLOOKUP(AK298,―!$AD$2:$AE$14,2,FALSE),"","error"))</f>
        <v/>
      </c>
      <c r="BT298" s="333"/>
      <c r="BU298" s="333"/>
      <c r="BV298" s="333"/>
      <c r="BW298" s="327" t="str">
        <f t="shared" si="120"/>
        <v/>
      </c>
      <c r="BX298" s="327" t="str">
        <f t="shared" si="114"/>
        <v/>
      </c>
      <c r="BY298" s="327" t="str">
        <f t="shared" si="121"/>
        <v/>
      </c>
      <c r="BZ298" s="333"/>
      <c r="CA298" s="348" t="str">
        <f>分岐管理シート!BB298</f>
        <v/>
      </c>
      <c r="CB298" s="350" t="str">
        <f t="shared" si="122"/>
        <v/>
      </c>
    </row>
    <row r="299" spans="1:80" x14ac:dyDescent="0.15">
      <c r="A299" s="202"/>
      <c r="B299" s="203"/>
      <c r="C299" s="197">
        <v>218</v>
      </c>
      <c r="D299" s="126"/>
      <c r="E299" s="126"/>
      <c r="F299" s="126"/>
      <c r="G299" s="128"/>
      <c r="H299" s="128"/>
      <c r="I299" s="123"/>
      <c r="J299" s="123"/>
      <c r="K299" s="123"/>
      <c r="L299" s="123"/>
      <c r="M299" s="131"/>
      <c r="N299" s="199">
        <f t="shared" si="110"/>
        <v>0</v>
      </c>
      <c r="O299" s="200">
        <f t="shared" si="111"/>
        <v>0</v>
      </c>
      <c r="P299" s="141"/>
      <c r="Q299" s="188"/>
      <c r="R299" s="188"/>
      <c r="S299" s="188"/>
      <c r="T299" s="188"/>
      <c r="U299" s="188"/>
      <c r="V299" s="188"/>
      <c r="W299" s="188"/>
      <c r="X299" s="188"/>
      <c r="Y299" s="188"/>
      <c r="Z299" s="188"/>
      <c r="AA299" s="188"/>
      <c r="AB299" s="188"/>
      <c r="AC299" s="188"/>
      <c r="AD299" s="188"/>
      <c r="AE299" s="142"/>
      <c r="AF299" s="131"/>
      <c r="AG299" s="123"/>
      <c r="AH299" s="123"/>
      <c r="AI299" s="128"/>
      <c r="AJ299" s="128"/>
      <c r="AK299" s="128"/>
      <c r="AL299" s="143"/>
      <c r="AM299" s="143"/>
      <c r="AN299" s="131"/>
      <c r="AO299" s="818"/>
      <c r="AP299" s="819"/>
      <c r="AQ299" s="164"/>
      <c r="AR299" s="89"/>
      <c r="AS299" s="78"/>
      <c r="AT299" s="309" t="str">
        <f t="shared" si="99"/>
        <v/>
      </c>
      <c r="AU299" s="313" t="str">
        <f t="shared" si="100"/>
        <v/>
      </c>
      <c r="AV299" s="317" t="str">
        <f t="shared" si="101"/>
        <v/>
      </c>
      <c r="AW299" s="321" t="str">
        <f t="shared" si="102"/>
        <v/>
      </c>
      <c r="AX299" s="321" t="str">
        <f t="shared" si="103"/>
        <v/>
      </c>
      <c r="AY299" s="325" t="str">
        <f t="shared" si="115"/>
        <v/>
      </c>
      <c r="AZ299" s="327" t="str">
        <f t="shared" si="104"/>
        <v/>
      </c>
      <c r="BA299" s="329" t="str">
        <f t="shared" si="105"/>
        <v/>
      </c>
      <c r="BB299" s="329" t="str">
        <f t="shared" si="106"/>
        <v/>
      </c>
      <c r="BC299" s="329" t="str">
        <f t="shared" si="116"/>
        <v/>
      </c>
      <c r="BD299" s="329" t="str">
        <f t="shared" si="112"/>
        <v/>
      </c>
      <c r="BE299" s="332"/>
      <c r="BF299" s="333"/>
      <c r="BG299" s="327" t="str">
        <f t="shared" si="107"/>
        <v/>
      </c>
      <c r="BH299" s="327" t="str">
        <f t="shared" si="108"/>
        <v/>
      </c>
      <c r="BI299" s="327" t="str">
        <f t="shared" si="109"/>
        <v/>
      </c>
      <c r="BJ299" s="333"/>
      <c r="BK299" s="333"/>
      <c r="BL299" s="333"/>
      <c r="BM299" s="333"/>
      <c r="BN299" s="327" t="str">
        <f t="shared" si="117"/>
        <v/>
      </c>
      <c r="BO299" s="327" t="str">
        <f t="shared" si="113"/>
        <v/>
      </c>
      <c r="BP299" s="327" t="str">
        <f t="shared" si="118"/>
        <v/>
      </c>
      <c r="BQ299" s="327" t="str">
        <f t="shared" si="119"/>
        <v/>
      </c>
      <c r="BR299" s="327" t="str">
        <f>IF(F299="","",IF(AND(AI299="－",OR(分岐管理シート!AK299&lt;1,分岐管理シート!AK299&gt;12)),"error",IF(AND(AI299="○",分岐管理シート!AK299&lt;1),"error","")))</f>
        <v/>
      </c>
      <c r="BS299" s="327" t="str">
        <f>IF(F299="","",IF(VLOOKUP(AJ299,―!$AD$2:$AE$14,2,FALSE)&lt;=VLOOKUP(AK299,―!$AD$2:$AE$14,2,FALSE),"","error"))</f>
        <v/>
      </c>
      <c r="BT299" s="333"/>
      <c r="BU299" s="333"/>
      <c r="BV299" s="333"/>
      <c r="BW299" s="327" t="str">
        <f t="shared" si="120"/>
        <v/>
      </c>
      <c r="BX299" s="327" t="str">
        <f t="shared" si="114"/>
        <v/>
      </c>
      <c r="BY299" s="327" t="str">
        <f t="shared" si="121"/>
        <v/>
      </c>
      <c r="BZ299" s="333"/>
      <c r="CA299" s="348" t="str">
        <f>分岐管理シート!BB299</f>
        <v/>
      </c>
      <c r="CB299" s="350" t="str">
        <f t="shared" si="122"/>
        <v/>
      </c>
    </row>
    <row r="300" spans="1:80" x14ac:dyDescent="0.15">
      <c r="A300" s="202"/>
      <c r="B300" s="203"/>
      <c r="C300" s="196">
        <v>219</v>
      </c>
      <c r="D300" s="126"/>
      <c r="E300" s="126"/>
      <c r="F300" s="126"/>
      <c r="G300" s="128"/>
      <c r="H300" s="128"/>
      <c r="I300" s="123"/>
      <c r="J300" s="123"/>
      <c r="K300" s="123"/>
      <c r="L300" s="123"/>
      <c r="M300" s="131"/>
      <c r="N300" s="199">
        <f t="shared" si="110"/>
        <v>0</v>
      </c>
      <c r="O300" s="200">
        <f t="shared" si="111"/>
        <v>0</v>
      </c>
      <c r="P300" s="141"/>
      <c r="Q300" s="188"/>
      <c r="R300" s="188"/>
      <c r="S300" s="188"/>
      <c r="T300" s="188"/>
      <c r="U300" s="188"/>
      <c r="V300" s="188"/>
      <c r="W300" s="188"/>
      <c r="X300" s="188"/>
      <c r="Y300" s="188"/>
      <c r="Z300" s="188"/>
      <c r="AA300" s="188"/>
      <c r="AB300" s="188"/>
      <c r="AC300" s="188"/>
      <c r="AD300" s="188"/>
      <c r="AE300" s="142"/>
      <c r="AF300" s="131"/>
      <c r="AG300" s="123"/>
      <c r="AH300" s="123"/>
      <c r="AI300" s="128"/>
      <c r="AJ300" s="128"/>
      <c r="AK300" s="128"/>
      <c r="AL300" s="143"/>
      <c r="AM300" s="143"/>
      <c r="AN300" s="131"/>
      <c r="AO300" s="818"/>
      <c r="AP300" s="819"/>
      <c r="AQ300" s="164"/>
      <c r="AR300" s="89"/>
      <c r="AS300" s="78"/>
      <c r="AT300" s="309" t="str">
        <f t="shared" si="99"/>
        <v/>
      </c>
      <c r="AU300" s="313" t="str">
        <f t="shared" si="100"/>
        <v/>
      </c>
      <c r="AV300" s="317" t="str">
        <f t="shared" si="101"/>
        <v/>
      </c>
      <c r="AW300" s="321" t="str">
        <f t="shared" si="102"/>
        <v/>
      </c>
      <c r="AX300" s="321" t="str">
        <f t="shared" si="103"/>
        <v/>
      </c>
      <c r="AY300" s="325" t="str">
        <f t="shared" si="115"/>
        <v/>
      </c>
      <c r="AZ300" s="327" t="str">
        <f t="shared" si="104"/>
        <v/>
      </c>
      <c r="BA300" s="329" t="str">
        <f t="shared" si="105"/>
        <v/>
      </c>
      <c r="BB300" s="329" t="str">
        <f t="shared" si="106"/>
        <v/>
      </c>
      <c r="BC300" s="329" t="str">
        <f t="shared" si="116"/>
        <v/>
      </c>
      <c r="BD300" s="329" t="str">
        <f t="shared" si="112"/>
        <v/>
      </c>
      <c r="BE300" s="332"/>
      <c r="BF300" s="333"/>
      <c r="BG300" s="327" t="str">
        <f t="shared" si="107"/>
        <v/>
      </c>
      <c r="BH300" s="327" t="str">
        <f t="shared" si="108"/>
        <v/>
      </c>
      <c r="BI300" s="327" t="str">
        <f t="shared" si="109"/>
        <v/>
      </c>
      <c r="BJ300" s="333"/>
      <c r="BK300" s="333"/>
      <c r="BL300" s="333"/>
      <c r="BM300" s="333"/>
      <c r="BN300" s="327" t="str">
        <f t="shared" si="117"/>
        <v/>
      </c>
      <c r="BO300" s="327" t="str">
        <f t="shared" si="113"/>
        <v/>
      </c>
      <c r="BP300" s="327" t="str">
        <f t="shared" si="118"/>
        <v/>
      </c>
      <c r="BQ300" s="327" t="str">
        <f t="shared" si="119"/>
        <v/>
      </c>
      <c r="BR300" s="327" t="str">
        <f>IF(F300="","",IF(AND(AI300="－",OR(分岐管理シート!AK300&lt;1,分岐管理シート!AK300&gt;12)),"error",IF(AND(AI300="○",分岐管理シート!AK300&lt;1),"error","")))</f>
        <v/>
      </c>
      <c r="BS300" s="327" t="str">
        <f>IF(F300="","",IF(VLOOKUP(AJ300,―!$AD$2:$AE$14,2,FALSE)&lt;=VLOOKUP(AK300,―!$AD$2:$AE$14,2,FALSE),"","error"))</f>
        <v/>
      </c>
      <c r="BT300" s="333"/>
      <c r="BU300" s="333"/>
      <c r="BV300" s="333"/>
      <c r="BW300" s="327" t="str">
        <f t="shared" si="120"/>
        <v/>
      </c>
      <c r="BX300" s="327" t="str">
        <f t="shared" si="114"/>
        <v/>
      </c>
      <c r="BY300" s="327" t="str">
        <f t="shared" si="121"/>
        <v/>
      </c>
      <c r="BZ300" s="333"/>
      <c r="CA300" s="348" t="str">
        <f>分岐管理シート!BB300</f>
        <v/>
      </c>
      <c r="CB300" s="350" t="str">
        <f t="shared" si="122"/>
        <v/>
      </c>
    </row>
    <row r="301" spans="1:80" x14ac:dyDescent="0.15">
      <c r="A301" s="202"/>
      <c r="B301" s="203"/>
      <c r="C301" s="197">
        <v>220</v>
      </c>
      <c r="D301" s="126"/>
      <c r="E301" s="126"/>
      <c r="F301" s="126"/>
      <c r="G301" s="128"/>
      <c r="H301" s="128"/>
      <c r="I301" s="123"/>
      <c r="J301" s="123"/>
      <c r="K301" s="123"/>
      <c r="L301" s="123"/>
      <c r="M301" s="131"/>
      <c r="N301" s="199">
        <f t="shared" si="110"/>
        <v>0</v>
      </c>
      <c r="O301" s="200">
        <f t="shared" si="111"/>
        <v>0</v>
      </c>
      <c r="P301" s="141"/>
      <c r="Q301" s="188"/>
      <c r="R301" s="188"/>
      <c r="S301" s="188"/>
      <c r="T301" s="188"/>
      <c r="U301" s="188"/>
      <c r="V301" s="188"/>
      <c r="W301" s="188"/>
      <c r="X301" s="188"/>
      <c r="Y301" s="188"/>
      <c r="Z301" s="188"/>
      <c r="AA301" s="188"/>
      <c r="AB301" s="188"/>
      <c r="AC301" s="188"/>
      <c r="AD301" s="188"/>
      <c r="AE301" s="142"/>
      <c r="AF301" s="131"/>
      <c r="AG301" s="123"/>
      <c r="AH301" s="123"/>
      <c r="AI301" s="128"/>
      <c r="AJ301" s="128"/>
      <c r="AK301" s="128"/>
      <c r="AL301" s="143"/>
      <c r="AM301" s="143"/>
      <c r="AN301" s="131"/>
      <c r="AO301" s="818"/>
      <c r="AP301" s="819"/>
      <c r="AQ301" s="164"/>
      <c r="AR301" s="89"/>
      <c r="AS301" s="78"/>
      <c r="AT301" s="309" t="str">
        <f t="shared" si="99"/>
        <v/>
      </c>
      <c r="AU301" s="313" t="str">
        <f t="shared" si="100"/>
        <v/>
      </c>
      <c r="AV301" s="317" t="str">
        <f t="shared" si="101"/>
        <v/>
      </c>
      <c r="AW301" s="321" t="str">
        <f t="shared" si="102"/>
        <v/>
      </c>
      <c r="AX301" s="321" t="str">
        <f t="shared" si="103"/>
        <v/>
      </c>
      <c r="AY301" s="325" t="str">
        <f t="shared" si="115"/>
        <v/>
      </c>
      <c r="AZ301" s="327" t="str">
        <f t="shared" si="104"/>
        <v/>
      </c>
      <c r="BA301" s="329" t="str">
        <f t="shared" si="105"/>
        <v/>
      </c>
      <c r="BB301" s="329" t="str">
        <f t="shared" si="106"/>
        <v/>
      </c>
      <c r="BC301" s="329" t="str">
        <f t="shared" si="116"/>
        <v/>
      </c>
      <c r="BD301" s="329" t="str">
        <f t="shared" si="112"/>
        <v/>
      </c>
      <c r="BE301" s="332"/>
      <c r="BF301" s="333"/>
      <c r="BG301" s="327" t="str">
        <f t="shared" si="107"/>
        <v/>
      </c>
      <c r="BH301" s="327" t="str">
        <f t="shared" si="108"/>
        <v/>
      </c>
      <c r="BI301" s="327" t="str">
        <f t="shared" si="109"/>
        <v/>
      </c>
      <c r="BJ301" s="333"/>
      <c r="BK301" s="333"/>
      <c r="BL301" s="333"/>
      <c r="BM301" s="333"/>
      <c r="BN301" s="327" t="str">
        <f t="shared" si="117"/>
        <v/>
      </c>
      <c r="BO301" s="327" t="str">
        <f t="shared" si="113"/>
        <v/>
      </c>
      <c r="BP301" s="327" t="str">
        <f t="shared" si="118"/>
        <v/>
      </c>
      <c r="BQ301" s="327" t="str">
        <f t="shared" si="119"/>
        <v/>
      </c>
      <c r="BR301" s="327" t="str">
        <f>IF(F301="","",IF(AND(AI301="－",OR(分岐管理シート!AK301&lt;1,分岐管理シート!AK301&gt;12)),"error",IF(AND(AI301="○",分岐管理シート!AK301&lt;1),"error","")))</f>
        <v/>
      </c>
      <c r="BS301" s="327" t="str">
        <f>IF(F301="","",IF(VLOOKUP(AJ301,―!$AD$2:$AE$14,2,FALSE)&lt;=VLOOKUP(AK301,―!$AD$2:$AE$14,2,FALSE),"","error"))</f>
        <v/>
      </c>
      <c r="BT301" s="333"/>
      <c r="BU301" s="333"/>
      <c r="BV301" s="333"/>
      <c r="BW301" s="327" t="str">
        <f t="shared" si="120"/>
        <v/>
      </c>
      <c r="BX301" s="327" t="str">
        <f t="shared" si="114"/>
        <v/>
      </c>
      <c r="BY301" s="327" t="str">
        <f t="shared" si="121"/>
        <v/>
      </c>
      <c r="BZ301" s="333"/>
      <c r="CA301" s="348" t="str">
        <f>分岐管理シート!BB301</f>
        <v/>
      </c>
      <c r="CB301" s="350" t="str">
        <f t="shared" si="122"/>
        <v/>
      </c>
    </row>
    <row r="302" spans="1:80" x14ac:dyDescent="0.15">
      <c r="A302" s="202"/>
      <c r="B302" s="203"/>
      <c r="C302" s="197">
        <v>221</v>
      </c>
      <c r="D302" s="126"/>
      <c r="E302" s="126"/>
      <c r="F302" s="126"/>
      <c r="G302" s="128"/>
      <c r="H302" s="128"/>
      <c r="I302" s="123"/>
      <c r="J302" s="123"/>
      <c r="K302" s="123"/>
      <c r="L302" s="123"/>
      <c r="M302" s="131"/>
      <c r="N302" s="199">
        <f t="shared" si="110"/>
        <v>0</v>
      </c>
      <c r="O302" s="200">
        <f t="shared" si="111"/>
        <v>0</v>
      </c>
      <c r="P302" s="141"/>
      <c r="Q302" s="188"/>
      <c r="R302" s="188"/>
      <c r="S302" s="188"/>
      <c r="T302" s="188"/>
      <c r="U302" s="188"/>
      <c r="V302" s="188"/>
      <c r="W302" s="188"/>
      <c r="X302" s="188"/>
      <c r="Y302" s="188"/>
      <c r="Z302" s="188"/>
      <c r="AA302" s="188"/>
      <c r="AB302" s="188"/>
      <c r="AC302" s="188"/>
      <c r="AD302" s="188"/>
      <c r="AE302" s="142"/>
      <c r="AF302" s="131"/>
      <c r="AG302" s="123"/>
      <c r="AH302" s="123"/>
      <c r="AI302" s="128"/>
      <c r="AJ302" s="128"/>
      <c r="AK302" s="128"/>
      <c r="AL302" s="143"/>
      <c r="AM302" s="143"/>
      <c r="AN302" s="131"/>
      <c r="AO302" s="818"/>
      <c r="AP302" s="819"/>
      <c r="AQ302" s="164"/>
      <c r="AR302" s="89"/>
      <c r="AS302" s="78"/>
      <c r="AT302" s="309" t="str">
        <f t="shared" si="99"/>
        <v/>
      </c>
      <c r="AU302" s="313" t="str">
        <f t="shared" si="100"/>
        <v/>
      </c>
      <c r="AV302" s="317" t="str">
        <f t="shared" si="101"/>
        <v/>
      </c>
      <c r="AW302" s="321" t="str">
        <f t="shared" si="102"/>
        <v/>
      </c>
      <c r="AX302" s="321" t="str">
        <f t="shared" si="103"/>
        <v/>
      </c>
      <c r="AY302" s="325" t="str">
        <f t="shared" si="115"/>
        <v/>
      </c>
      <c r="AZ302" s="327" t="str">
        <f t="shared" si="104"/>
        <v/>
      </c>
      <c r="BA302" s="329" t="str">
        <f t="shared" si="105"/>
        <v/>
      </c>
      <c r="BB302" s="329" t="str">
        <f t="shared" si="106"/>
        <v/>
      </c>
      <c r="BC302" s="329" t="str">
        <f t="shared" si="116"/>
        <v/>
      </c>
      <c r="BD302" s="329" t="str">
        <f t="shared" si="112"/>
        <v/>
      </c>
      <c r="BE302" s="332"/>
      <c r="BF302" s="333"/>
      <c r="BG302" s="327" t="str">
        <f t="shared" si="107"/>
        <v/>
      </c>
      <c r="BH302" s="327" t="str">
        <f t="shared" si="108"/>
        <v/>
      </c>
      <c r="BI302" s="327" t="str">
        <f t="shared" si="109"/>
        <v/>
      </c>
      <c r="BJ302" s="333"/>
      <c r="BK302" s="333"/>
      <c r="BL302" s="333"/>
      <c r="BM302" s="333"/>
      <c r="BN302" s="327" t="str">
        <f t="shared" si="117"/>
        <v/>
      </c>
      <c r="BO302" s="327" t="str">
        <f t="shared" si="113"/>
        <v/>
      </c>
      <c r="BP302" s="327" t="str">
        <f t="shared" si="118"/>
        <v/>
      </c>
      <c r="BQ302" s="327" t="str">
        <f t="shared" si="119"/>
        <v/>
      </c>
      <c r="BR302" s="327" t="str">
        <f>IF(F302="","",IF(AND(AI302="－",OR(分岐管理シート!AK302&lt;1,分岐管理シート!AK302&gt;12)),"error",IF(AND(AI302="○",分岐管理シート!AK302&lt;1),"error","")))</f>
        <v/>
      </c>
      <c r="BS302" s="327" t="str">
        <f>IF(F302="","",IF(VLOOKUP(AJ302,―!$AD$2:$AE$14,2,FALSE)&lt;=VLOOKUP(AK302,―!$AD$2:$AE$14,2,FALSE),"","error"))</f>
        <v/>
      </c>
      <c r="BT302" s="333"/>
      <c r="BU302" s="333"/>
      <c r="BV302" s="333"/>
      <c r="BW302" s="327" t="str">
        <f t="shared" si="120"/>
        <v/>
      </c>
      <c r="BX302" s="327" t="str">
        <f t="shared" si="114"/>
        <v/>
      </c>
      <c r="BY302" s="327" t="str">
        <f t="shared" si="121"/>
        <v/>
      </c>
      <c r="BZ302" s="333"/>
      <c r="CA302" s="348" t="str">
        <f>分岐管理シート!BB302</f>
        <v/>
      </c>
      <c r="CB302" s="350" t="str">
        <f t="shared" si="122"/>
        <v/>
      </c>
    </row>
    <row r="303" spans="1:80" x14ac:dyDescent="0.15">
      <c r="A303" s="202"/>
      <c r="B303" s="203"/>
      <c r="C303" s="196">
        <v>222</v>
      </c>
      <c r="D303" s="126"/>
      <c r="E303" s="126"/>
      <c r="F303" s="126"/>
      <c r="G303" s="128"/>
      <c r="H303" s="128"/>
      <c r="I303" s="123"/>
      <c r="J303" s="123"/>
      <c r="K303" s="123"/>
      <c r="L303" s="123"/>
      <c r="M303" s="131"/>
      <c r="N303" s="199">
        <f t="shared" si="110"/>
        <v>0</v>
      </c>
      <c r="O303" s="200">
        <f t="shared" si="111"/>
        <v>0</v>
      </c>
      <c r="P303" s="141"/>
      <c r="Q303" s="188"/>
      <c r="R303" s="188"/>
      <c r="S303" s="188"/>
      <c r="T303" s="188"/>
      <c r="U303" s="188"/>
      <c r="V303" s="188"/>
      <c r="W303" s="188"/>
      <c r="X303" s="188"/>
      <c r="Y303" s="188"/>
      <c r="Z303" s="188"/>
      <c r="AA303" s="188"/>
      <c r="AB303" s="188"/>
      <c r="AC303" s="188"/>
      <c r="AD303" s="188"/>
      <c r="AE303" s="142"/>
      <c r="AF303" s="131"/>
      <c r="AG303" s="123"/>
      <c r="AH303" s="123"/>
      <c r="AI303" s="128"/>
      <c r="AJ303" s="128"/>
      <c r="AK303" s="128"/>
      <c r="AL303" s="143"/>
      <c r="AM303" s="143"/>
      <c r="AN303" s="131"/>
      <c r="AO303" s="818"/>
      <c r="AP303" s="819"/>
      <c r="AQ303" s="164"/>
      <c r="AR303" s="89"/>
      <c r="AS303" s="78"/>
      <c r="AT303" s="309" t="str">
        <f t="shared" si="99"/>
        <v/>
      </c>
      <c r="AU303" s="313" t="str">
        <f t="shared" si="100"/>
        <v/>
      </c>
      <c r="AV303" s="317" t="str">
        <f t="shared" si="101"/>
        <v/>
      </c>
      <c r="AW303" s="321" t="str">
        <f t="shared" si="102"/>
        <v/>
      </c>
      <c r="AX303" s="321" t="str">
        <f t="shared" si="103"/>
        <v/>
      </c>
      <c r="AY303" s="325" t="str">
        <f t="shared" si="115"/>
        <v/>
      </c>
      <c r="AZ303" s="327" t="str">
        <f t="shared" si="104"/>
        <v/>
      </c>
      <c r="BA303" s="329" t="str">
        <f t="shared" si="105"/>
        <v/>
      </c>
      <c r="BB303" s="329" t="str">
        <f t="shared" si="106"/>
        <v/>
      </c>
      <c r="BC303" s="329" t="str">
        <f t="shared" si="116"/>
        <v/>
      </c>
      <c r="BD303" s="329" t="str">
        <f t="shared" si="112"/>
        <v/>
      </c>
      <c r="BE303" s="332"/>
      <c r="BF303" s="333"/>
      <c r="BG303" s="327" t="str">
        <f t="shared" si="107"/>
        <v/>
      </c>
      <c r="BH303" s="327" t="str">
        <f t="shared" si="108"/>
        <v/>
      </c>
      <c r="BI303" s="327" t="str">
        <f t="shared" si="109"/>
        <v/>
      </c>
      <c r="BJ303" s="333"/>
      <c r="BK303" s="333"/>
      <c r="BL303" s="333"/>
      <c r="BM303" s="333"/>
      <c r="BN303" s="327" t="str">
        <f t="shared" si="117"/>
        <v/>
      </c>
      <c r="BO303" s="327" t="str">
        <f t="shared" si="113"/>
        <v/>
      </c>
      <c r="BP303" s="327" t="str">
        <f t="shared" si="118"/>
        <v/>
      </c>
      <c r="BQ303" s="327" t="str">
        <f t="shared" si="119"/>
        <v/>
      </c>
      <c r="BR303" s="327" t="str">
        <f>IF(F303="","",IF(AND(AI303="－",OR(分岐管理シート!AK303&lt;1,分岐管理シート!AK303&gt;12)),"error",IF(AND(AI303="○",分岐管理シート!AK303&lt;1),"error","")))</f>
        <v/>
      </c>
      <c r="BS303" s="327" t="str">
        <f>IF(F303="","",IF(VLOOKUP(AJ303,―!$AD$2:$AE$14,2,FALSE)&lt;=VLOOKUP(AK303,―!$AD$2:$AE$14,2,FALSE),"","error"))</f>
        <v/>
      </c>
      <c r="BT303" s="333"/>
      <c r="BU303" s="333"/>
      <c r="BV303" s="333"/>
      <c r="BW303" s="327" t="str">
        <f t="shared" si="120"/>
        <v/>
      </c>
      <c r="BX303" s="327" t="str">
        <f t="shared" si="114"/>
        <v/>
      </c>
      <c r="BY303" s="327" t="str">
        <f t="shared" si="121"/>
        <v/>
      </c>
      <c r="BZ303" s="333"/>
      <c r="CA303" s="348" t="str">
        <f>分岐管理シート!BB303</f>
        <v/>
      </c>
      <c r="CB303" s="350" t="str">
        <f t="shared" si="122"/>
        <v/>
      </c>
    </row>
    <row r="304" spans="1:80" x14ac:dyDescent="0.15">
      <c r="A304" s="202"/>
      <c r="B304" s="203"/>
      <c r="C304" s="197">
        <v>223</v>
      </c>
      <c r="D304" s="126"/>
      <c r="E304" s="126"/>
      <c r="F304" s="126"/>
      <c r="G304" s="128"/>
      <c r="H304" s="128"/>
      <c r="I304" s="123"/>
      <c r="J304" s="123"/>
      <c r="K304" s="123"/>
      <c r="L304" s="123"/>
      <c r="M304" s="131"/>
      <c r="N304" s="199">
        <f t="shared" si="110"/>
        <v>0</v>
      </c>
      <c r="O304" s="200">
        <f t="shared" si="111"/>
        <v>0</v>
      </c>
      <c r="P304" s="141"/>
      <c r="Q304" s="188"/>
      <c r="R304" s="188"/>
      <c r="S304" s="188"/>
      <c r="T304" s="188"/>
      <c r="U304" s="188"/>
      <c r="V304" s="188"/>
      <c r="W304" s="188"/>
      <c r="X304" s="188"/>
      <c r="Y304" s="188"/>
      <c r="Z304" s="188"/>
      <c r="AA304" s="188"/>
      <c r="AB304" s="188"/>
      <c r="AC304" s="188"/>
      <c r="AD304" s="188"/>
      <c r="AE304" s="142"/>
      <c r="AF304" s="131"/>
      <c r="AG304" s="123"/>
      <c r="AH304" s="123"/>
      <c r="AI304" s="128"/>
      <c r="AJ304" s="128"/>
      <c r="AK304" s="128"/>
      <c r="AL304" s="143"/>
      <c r="AM304" s="143"/>
      <c r="AN304" s="131"/>
      <c r="AO304" s="818"/>
      <c r="AP304" s="819"/>
      <c r="AQ304" s="164"/>
      <c r="AR304" s="89"/>
      <c r="AS304" s="78"/>
      <c r="AT304" s="309" t="str">
        <f t="shared" si="99"/>
        <v/>
      </c>
      <c r="AU304" s="313" t="str">
        <f t="shared" si="100"/>
        <v/>
      </c>
      <c r="AV304" s="317" t="str">
        <f t="shared" si="101"/>
        <v/>
      </c>
      <c r="AW304" s="321" t="str">
        <f t="shared" si="102"/>
        <v/>
      </c>
      <c r="AX304" s="321" t="str">
        <f t="shared" si="103"/>
        <v/>
      </c>
      <c r="AY304" s="325" t="str">
        <f t="shared" si="115"/>
        <v/>
      </c>
      <c r="AZ304" s="327" t="str">
        <f t="shared" si="104"/>
        <v/>
      </c>
      <c r="BA304" s="329" t="str">
        <f t="shared" si="105"/>
        <v/>
      </c>
      <c r="BB304" s="329" t="str">
        <f t="shared" si="106"/>
        <v/>
      </c>
      <c r="BC304" s="329" t="str">
        <f t="shared" si="116"/>
        <v/>
      </c>
      <c r="BD304" s="329" t="str">
        <f t="shared" si="112"/>
        <v/>
      </c>
      <c r="BE304" s="332"/>
      <c r="BF304" s="333"/>
      <c r="BG304" s="327" t="str">
        <f t="shared" si="107"/>
        <v/>
      </c>
      <c r="BH304" s="327" t="str">
        <f t="shared" si="108"/>
        <v/>
      </c>
      <c r="BI304" s="327" t="str">
        <f t="shared" si="109"/>
        <v/>
      </c>
      <c r="BJ304" s="333"/>
      <c r="BK304" s="333"/>
      <c r="BL304" s="333"/>
      <c r="BM304" s="333"/>
      <c r="BN304" s="327" t="str">
        <f t="shared" si="117"/>
        <v/>
      </c>
      <c r="BO304" s="327" t="str">
        <f t="shared" si="113"/>
        <v/>
      </c>
      <c r="BP304" s="327" t="str">
        <f t="shared" si="118"/>
        <v/>
      </c>
      <c r="BQ304" s="327" t="str">
        <f t="shared" si="119"/>
        <v/>
      </c>
      <c r="BR304" s="327" t="str">
        <f>IF(F304="","",IF(AND(AI304="－",OR(分岐管理シート!AK304&lt;1,分岐管理シート!AK304&gt;12)),"error",IF(AND(AI304="○",分岐管理シート!AK304&lt;1),"error","")))</f>
        <v/>
      </c>
      <c r="BS304" s="327" t="str">
        <f>IF(F304="","",IF(VLOOKUP(AJ304,―!$AD$2:$AE$14,2,FALSE)&lt;=VLOOKUP(AK304,―!$AD$2:$AE$14,2,FALSE),"","error"))</f>
        <v/>
      </c>
      <c r="BT304" s="333"/>
      <c r="BU304" s="333"/>
      <c r="BV304" s="333"/>
      <c r="BW304" s="327" t="str">
        <f t="shared" si="120"/>
        <v/>
      </c>
      <c r="BX304" s="327" t="str">
        <f t="shared" si="114"/>
        <v/>
      </c>
      <c r="BY304" s="327" t="str">
        <f t="shared" si="121"/>
        <v/>
      </c>
      <c r="BZ304" s="333"/>
      <c r="CA304" s="348" t="str">
        <f>分岐管理シート!BB304</f>
        <v/>
      </c>
      <c r="CB304" s="350" t="str">
        <f t="shared" si="122"/>
        <v/>
      </c>
    </row>
    <row r="305" spans="1:80" x14ac:dyDescent="0.15">
      <c r="A305" s="202"/>
      <c r="B305" s="203"/>
      <c r="C305" s="197">
        <v>224</v>
      </c>
      <c r="D305" s="126"/>
      <c r="E305" s="126"/>
      <c r="F305" s="126"/>
      <c r="G305" s="128"/>
      <c r="H305" s="128"/>
      <c r="I305" s="123"/>
      <c r="J305" s="123"/>
      <c r="K305" s="123"/>
      <c r="L305" s="123"/>
      <c r="M305" s="131"/>
      <c r="N305" s="199">
        <f t="shared" si="110"/>
        <v>0</v>
      </c>
      <c r="O305" s="200">
        <f t="shared" si="111"/>
        <v>0</v>
      </c>
      <c r="P305" s="141"/>
      <c r="Q305" s="188"/>
      <c r="R305" s="188"/>
      <c r="S305" s="188"/>
      <c r="T305" s="188"/>
      <c r="U305" s="188"/>
      <c r="V305" s="188"/>
      <c r="W305" s="188"/>
      <c r="X305" s="188"/>
      <c r="Y305" s="188"/>
      <c r="Z305" s="188"/>
      <c r="AA305" s="188"/>
      <c r="AB305" s="188"/>
      <c r="AC305" s="188"/>
      <c r="AD305" s="188"/>
      <c r="AE305" s="142"/>
      <c r="AF305" s="131"/>
      <c r="AG305" s="123"/>
      <c r="AH305" s="123"/>
      <c r="AI305" s="128"/>
      <c r="AJ305" s="128"/>
      <c r="AK305" s="128"/>
      <c r="AL305" s="143"/>
      <c r="AM305" s="143"/>
      <c r="AN305" s="131"/>
      <c r="AO305" s="818"/>
      <c r="AP305" s="819"/>
      <c r="AQ305" s="164"/>
      <c r="AR305" s="89"/>
      <c r="AS305" s="78"/>
      <c r="AT305" s="309" t="str">
        <f t="shared" si="99"/>
        <v/>
      </c>
      <c r="AU305" s="313" t="str">
        <f t="shared" si="100"/>
        <v/>
      </c>
      <c r="AV305" s="317" t="str">
        <f t="shared" si="101"/>
        <v/>
      </c>
      <c r="AW305" s="321" t="str">
        <f t="shared" si="102"/>
        <v/>
      </c>
      <c r="AX305" s="321" t="str">
        <f t="shared" si="103"/>
        <v/>
      </c>
      <c r="AY305" s="325" t="str">
        <f t="shared" si="115"/>
        <v/>
      </c>
      <c r="AZ305" s="327" t="str">
        <f t="shared" si="104"/>
        <v/>
      </c>
      <c r="BA305" s="329" t="str">
        <f t="shared" si="105"/>
        <v/>
      </c>
      <c r="BB305" s="329" t="str">
        <f t="shared" si="106"/>
        <v/>
      </c>
      <c r="BC305" s="329" t="str">
        <f t="shared" si="116"/>
        <v/>
      </c>
      <c r="BD305" s="329" t="str">
        <f t="shared" si="112"/>
        <v/>
      </c>
      <c r="BE305" s="332"/>
      <c r="BF305" s="333"/>
      <c r="BG305" s="327" t="str">
        <f t="shared" si="107"/>
        <v/>
      </c>
      <c r="BH305" s="327" t="str">
        <f t="shared" si="108"/>
        <v/>
      </c>
      <c r="BI305" s="327" t="str">
        <f t="shared" si="109"/>
        <v/>
      </c>
      <c r="BJ305" s="333"/>
      <c r="BK305" s="333"/>
      <c r="BL305" s="333"/>
      <c r="BM305" s="333"/>
      <c r="BN305" s="327" t="str">
        <f t="shared" si="117"/>
        <v/>
      </c>
      <c r="BO305" s="327" t="str">
        <f t="shared" si="113"/>
        <v/>
      </c>
      <c r="BP305" s="327" t="str">
        <f t="shared" si="118"/>
        <v/>
      </c>
      <c r="BQ305" s="327" t="str">
        <f t="shared" si="119"/>
        <v/>
      </c>
      <c r="BR305" s="327" t="str">
        <f>IF(F305="","",IF(AND(AI305="－",OR(分岐管理シート!AK305&lt;1,分岐管理シート!AK305&gt;12)),"error",IF(AND(AI305="○",分岐管理シート!AK305&lt;1),"error","")))</f>
        <v/>
      </c>
      <c r="BS305" s="327" t="str">
        <f>IF(F305="","",IF(VLOOKUP(AJ305,―!$AD$2:$AE$14,2,FALSE)&lt;=VLOOKUP(AK305,―!$AD$2:$AE$14,2,FALSE),"","error"))</f>
        <v/>
      </c>
      <c r="BT305" s="333"/>
      <c r="BU305" s="333"/>
      <c r="BV305" s="333"/>
      <c r="BW305" s="327" t="str">
        <f t="shared" si="120"/>
        <v/>
      </c>
      <c r="BX305" s="327" t="str">
        <f t="shared" si="114"/>
        <v/>
      </c>
      <c r="BY305" s="327" t="str">
        <f t="shared" si="121"/>
        <v/>
      </c>
      <c r="BZ305" s="333"/>
      <c r="CA305" s="348" t="str">
        <f>分岐管理シート!BB305</f>
        <v/>
      </c>
      <c r="CB305" s="350" t="str">
        <f t="shared" si="122"/>
        <v/>
      </c>
    </row>
    <row r="306" spans="1:80" x14ac:dyDescent="0.15">
      <c r="A306" s="202"/>
      <c r="B306" s="203"/>
      <c r="C306" s="196">
        <v>225</v>
      </c>
      <c r="D306" s="126"/>
      <c r="E306" s="126"/>
      <c r="F306" s="126"/>
      <c r="G306" s="128"/>
      <c r="H306" s="128"/>
      <c r="I306" s="123"/>
      <c r="J306" s="123"/>
      <c r="K306" s="123"/>
      <c r="L306" s="123"/>
      <c r="M306" s="131"/>
      <c r="N306" s="199">
        <f t="shared" si="110"/>
        <v>0</v>
      </c>
      <c r="O306" s="200">
        <f t="shared" si="111"/>
        <v>0</v>
      </c>
      <c r="P306" s="141"/>
      <c r="Q306" s="188"/>
      <c r="R306" s="188"/>
      <c r="S306" s="188"/>
      <c r="T306" s="188"/>
      <c r="U306" s="188"/>
      <c r="V306" s="188"/>
      <c r="W306" s="188"/>
      <c r="X306" s="188"/>
      <c r="Y306" s="188"/>
      <c r="Z306" s="188"/>
      <c r="AA306" s="188"/>
      <c r="AB306" s="188"/>
      <c r="AC306" s="188"/>
      <c r="AD306" s="188"/>
      <c r="AE306" s="142"/>
      <c r="AF306" s="131"/>
      <c r="AG306" s="123"/>
      <c r="AH306" s="123"/>
      <c r="AI306" s="128"/>
      <c r="AJ306" s="128"/>
      <c r="AK306" s="128"/>
      <c r="AL306" s="143"/>
      <c r="AM306" s="143"/>
      <c r="AN306" s="131"/>
      <c r="AO306" s="818"/>
      <c r="AP306" s="819"/>
      <c r="AQ306" s="164"/>
      <c r="AR306" s="89"/>
      <c r="AS306" s="78"/>
      <c r="AT306" s="309" t="str">
        <f t="shared" si="99"/>
        <v/>
      </c>
      <c r="AU306" s="313" t="str">
        <f t="shared" si="100"/>
        <v/>
      </c>
      <c r="AV306" s="317" t="str">
        <f t="shared" si="101"/>
        <v/>
      </c>
      <c r="AW306" s="321" t="str">
        <f t="shared" si="102"/>
        <v/>
      </c>
      <c r="AX306" s="321" t="str">
        <f t="shared" si="103"/>
        <v/>
      </c>
      <c r="AY306" s="325" t="str">
        <f t="shared" si="115"/>
        <v/>
      </c>
      <c r="AZ306" s="327" t="str">
        <f t="shared" si="104"/>
        <v/>
      </c>
      <c r="BA306" s="329" t="str">
        <f t="shared" si="105"/>
        <v/>
      </c>
      <c r="BB306" s="329" t="str">
        <f t="shared" si="106"/>
        <v/>
      </c>
      <c r="BC306" s="329" t="str">
        <f t="shared" si="116"/>
        <v/>
      </c>
      <c r="BD306" s="329" t="str">
        <f t="shared" si="112"/>
        <v/>
      </c>
      <c r="BE306" s="332"/>
      <c r="BF306" s="333"/>
      <c r="BG306" s="327" t="str">
        <f t="shared" si="107"/>
        <v/>
      </c>
      <c r="BH306" s="327" t="str">
        <f t="shared" si="108"/>
        <v/>
      </c>
      <c r="BI306" s="327" t="str">
        <f t="shared" si="109"/>
        <v/>
      </c>
      <c r="BJ306" s="333"/>
      <c r="BK306" s="333"/>
      <c r="BL306" s="333"/>
      <c r="BM306" s="333"/>
      <c r="BN306" s="327" t="str">
        <f t="shared" si="117"/>
        <v/>
      </c>
      <c r="BO306" s="327" t="str">
        <f t="shared" si="113"/>
        <v/>
      </c>
      <c r="BP306" s="327" t="str">
        <f t="shared" si="118"/>
        <v/>
      </c>
      <c r="BQ306" s="327" t="str">
        <f t="shared" si="119"/>
        <v/>
      </c>
      <c r="BR306" s="327" t="str">
        <f>IF(F306="","",IF(AND(AI306="－",OR(分岐管理シート!AK306&lt;1,分岐管理シート!AK306&gt;12)),"error",IF(AND(AI306="○",分岐管理シート!AK306&lt;1),"error","")))</f>
        <v/>
      </c>
      <c r="BS306" s="327" t="str">
        <f>IF(F306="","",IF(VLOOKUP(AJ306,―!$AD$2:$AE$14,2,FALSE)&lt;=VLOOKUP(AK306,―!$AD$2:$AE$14,2,FALSE),"","error"))</f>
        <v/>
      </c>
      <c r="BT306" s="333"/>
      <c r="BU306" s="333"/>
      <c r="BV306" s="333"/>
      <c r="BW306" s="327" t="str">
        <f t="shared" si="120"/>
        <v/>
      </c>
      <c r="BX306" s="327" t="str">
        <f t="shared" si="114"/>
        <v/>
      </c>
      <c r="BY306" s="327" t="str">
        <f t="shared" si="121"/>
        <v/>
      </c>
      <c r="BZ306" s="333"/>
      <c r="CA306" s="348" t="str">
        <f>分岐管理シート!BB306</f>
        <v/>
      </c>
      <c r="CB306" s="350" t="str">
        <f t="shared" si="122"/>
        <v/>
      </c>
    </row>
    <row r="307" spans="1:80" x14ac:dyDescent="0.15">
      <c r="A307" s="202"/>
      <c r="B307" s="203"/>
      <c r="C307" s="197">
        <v>226</v>
      </c>
      <c r="D307" s="126"/>
      <c r="E307" s="126"/>
      <c r="F307" s="126"/>
      <c r="G307" s="128"/>
      <c r="H307" s="128"/>
      <c r="I307" s="123"/>
      <c r="J307" s="123"/>
      <c r="K307" s="123"/>
      <c r="L307" s="123"/>
      <c r="M307" s="131"/>
      <c r="N307" s="199">
        <f t="shared" si="110"/>
        <v>0</v>
      </c>
      <c r="O307" s="200">
        <f t="shared" si="111"/>
        <v>0</v>
      </c>
      <c r="P307" s="141"/>
      <c r="Q307" s="188"/>
      <c r="R307" s="188"/>
      <c r="S307" s="188"/>
      <c r="T307" s="188"/>
      <c r="U307" s="188"/>
      <c r="V307" s="188"/>
      <c r="W307" s="188"/>
      <c r="X307" s="188"/>
      <c r="Y307" s="188"/>
      <c r="Z307" s="188"/>
      <c r="AA307" s="188"/>
      <c r="AB307" s="188"/>
      <c r="AC307" s="188"/>
      <c r="AD307" s="188"/>
      <c r="AE307" s="142"/>
      <c r="AF307" s="131"/>
      <c r="AG307" s="123"/>
      <c r="AH307" s="123"/>
      <c r="AI307" s="128"/>
      <c r="AJ307" s="128"/>
      <c r="AK307" s="128"/>
      <c r="AL307" s="143"/>
      <c r="AM307" s="143"/>
      <c r="AN307" s="131"/>
      <c r="AO307" s="818"/>
      <c r="AP307" s="819"/>
      <c r="AQ307" s="164"/>
      <c r="AR307" s="89"/>
      <c r="AS307" s="78"/>
      <c r="AT307" s="309" t="str">
        <f t="shared" si="99"/>
        <v/>
      </c>
      <c r="AU307" s="313" t="str">
        <f t="shared" si="100"/>
        <v/>
      </c>
      <c r="AV307" s="317" t="str">
        <f t="shared" si="101"/>
        <v/>
      </c>
      <c r="AW307" s="321" t="str">
        <f t="shared" si="102"/>
        <v/>
      </c>
      <c r="AX307" s="321" t="str">
        <f t="shared" si="103"/>
        <v/>
      </c>
      <c r="AY307" s="325" t="str">
        <f t="shared" si="115"/>
        <v/>
      </c>
      <c r="AZ307" s="327" t="str">
        <f t="shared" si="104"/>
        <v/>
      </c>
      <c r="BA307" s="329" t="str">
        <f t="shared" si="105"/>
        <v/>
      </c>
      <c r="BB307" s="329" t="str">
        <f t="shared" si="106"/>
        <v/>
      </c>
      <c r="BC307" s="329" t="str">
        <f t="shared" si="116"/>
        <v/>
      </c>
      <c r="BD307" s="329" t="str">
        <f t="shared" si="112"/>
        <v/>
      </c>
      <c r="BE307" s="332"/>
      <c r="BF307" s="333"/>
      <c r="BG307" s="327" t="str">
        <f t="shared" si="107"/>
        <v/>
      </c>
      <c r="BH307" s="327" t="str">
        <f t="shared" si="108"/>
        <v/>
      </c>
      <c r="BI307" s="327" t="str">
        <f t="shared" si="109"/>
        <v/>
      </c>
      <c r="BJ307" s="333"/>
      <c r="BK307" s="333"/>
      <c r="BL307" s="333"/>
      <c r="BM307" s="333"/>
      <c r="BN307" s="327" t="str">
        <f t="shared" si="117"/>
        <v/>
      </c>
      <c r="BO307" s="327" t="str">
        <f t="shared" si="113"/>
        <v/>
      </c>
      <c r="BP307" s="327" t="str">
        <f t="shared" si="118"/>
        <v/>
      </c>
      <c r="BQ307" s="327" t="str">
        <f t="shared" si="119"/>
        <v/>
      </c>
      <c r="BR307" s="327" t="str">
        <f>IF(F307="","",IF(AND(AI307="－",OR(分岐管理シート!AK307&lt;1,分岐管理シート!AK307&gt;12)),"error",IF(AND(AI307="○",分岐管理シート!AK307&lt;1),"error","")))</f>
        <v/>
      </c>
      <c r="BS307" s="327" t="str">
        <f>IF(F307="","",IF(VLOOKUP(AJ307,―!$AD$2:$AE$14,2,FALSE)&lt;=VLOOKUP(AK307,―!$AD$2:$AE$14,2,FALSE),"","error"))</f>
        <v/>
      </c>
      <c r="BT307" s="333"/>
      <c r="BU307" s="333"/>
      <c r="BV307" s="333"/>
      <c r="BW307" s="327" t="str">
        <f t="shared" si="120"/>
        <v/>
      </c>
      <c r="BX307" s="327" t="str">
        <f t="shared" si="114"/>
        <v/>
      </c>
      <c r="BY307" s="327" t="str">
        <f t="shared" si="121"/>
        <v/>
      </c>
      <c r="BZ307" s="333"/>
      <c r="CA307" s="348" t="str">
        <f>分岐管理シート!BB307</f>
        <v/>
      </c>
      <c r="CB307" s="350" t="str">
        <f t="shared" si="122"/>
        <v/>
      </c>
    </row>
    <row r="308" spans="1:80" x14ac:dyDescent="0.15">
      <c r="A308" s="202"/>
      <c r="B308" s="203"/>
      <c r="C308" s="197">
        <v>227</v>
      </c>
      <c r="D308" s="126"/>
      <c r="E308" s="126"/>
      <c r="F308" s="126"/>
      <c r="G308" s="128"/>
      <c r="H308" s="128"/>
      <c r="I308" s="123"/>
      <c r="J308" s="123"/>
      <c r="K308" s="123"/>
      <c r="L308" s="123"/>
      <c r="M308" s="131"/>
      <c r="N308" s="199">
        <f t="shared" si="110"/>
        <v>0</v>
      </c>
      <c r="O308" s="200">
        <f t="shared" si="111"/>
        <v>0</v>
      </c>
      <c r="P308" s="141"/>
      <c r="Q308" s="188"/>
      <c r="R308" s="188"/>
      <c r="S308" s="188"/>
      <c r="T308" s="188"/>
      <c r="U308" s="188"/>
      <c r="V308" s="188"/>
      <c r="W308" s="188"/>
      <c r="X308" s="188"/>
      <c r="Y308" s="188"/>
      <c r="Z308" s="188"/>
      <c r="AA308" s="188"/>
      <c r="AB308" s="188"/>
      <c r="AC308" s="188"/>
      <c r="AD308" s="188"/>
      <c r="AE308" s="142"/>
      <c r="AF308" s="131"/>
      <c r="AG308" s="123"/>
      <c r="AH308" s="123"/>
      <c r="AI308" s="128"/>
      <c r="AJ308" s="128"/>
      <c r="AK308" s="128"/>
      <c r="AL308" s="143"/>
      <c r="AM308" s="143"/>
      <c r="AN308" s="131"/>
      <c r="AO308" s="818"/>
      <c r="AP308" s="819"/>
      <c r="AQ308" s="164"/>
      <c r="AR308" s="89"/>
      <c r="AS308" s="78"/>
      <c r="AT308" s="309" t="str">
        <f t="shared" si="99"/>
        <v/>
      </c>
      <c r="AU308" s="313" t="str">
        <f t="shared" si="100"/>
        <v/>
      </c>
      <c r="AV308" s="317" t="str">
        <f t="shared" si="101"/>
        <v/>
      </c>
      <c r="AW308" s="321" t="str">
        <f t="shared" si="102"/>
        <v/>
      </c>
      <c r="AX308" s="321" t="str">
        <f t="shared" si="103"/>
        <v/>
      </c>
      <c r="AY308" s="325" t="str">
        <f t="shared" si="115"/>
        <v/>
      </c>
      <c r="AZ308" s="327" t="str">
        <f t="shared" si="104"/>
        <v/>
      </c>
      <c r="BA308" s="329" t="str">
        <f t="shared" si="105"/>
        <v/>
      </c>
      <c r="BB308" s="329" t="str">
        <f t="shared" si="106"/>
        <v/>
      </c>
      <c r="BC308" s="329" t="str">
        <f t="shared" si="116"/>
        <v/>
      </c>
      <c r="BD308" s="329" t="str">
        <f t="shared" si="112"/>
        <v/>
      </c>
      <c r="BE308" s="332"/>
      <c r="BF308" s="333"/>
      <c r="BG308" s="327" t="str">
        <f t="shared" si="107"/>
        <v/>
      </c>
      <c r="BH308" s="327" t="str">
        <f t="shared" si="108"/>
        <v/>
      </c>
      <c r="BI308" s="327" t="str">
        <f t="shared" si="109"/>
        <v/>
      </c>
      <c r="BJ308" s="333"/>
      <c r="BK308" s="333"/>
      <c r="BL308" s="333"/>
      <c r="BM308" s="333"/>
      <c r="BN308" s="327" t="str">
        <f t="shared" si="117"/>
        <v/>
      </c>
      <c r="BO308" s="327" t="str">
        <f t="shared" si="113"/>
        <v/>
      </c>
      <c r="BP308" s="327" t="str">
        <f t="shared" si="118"/>
        <v/>
      </c>
      <c r="BQ308" s="327" t="str">
        <f t="shared" si="119"/>
        <v/>
      </c>
      <c r="BR308" s="327" t="str">
        <f>IF(F308="","",IF(AND(AI308="－",OR(分岐管理シート!AK308&lt;1,分岐管理シート!AK308&gt;12)),"error",IF(AND(AI308="○",分岐管理シート!AK308&lt;1),"error","")))</f>
        <v/>
      </c>
      <c r="BS308" s="327" t="str">
        <f>IF(F308="","",IF(VLOOKUP(AJ308,―!$AD$2:$AE$14,2,FALSE)&lt;=VLOOKUP(AK308,―!$AD$2:$AE$14,2,FALSE),"","error"))</f>
        <v/>
      </c>
      <c r="BT308" s="333"/>
      <c r="BU308" s="333"/>
      <c r="BV308" s="333"/>
      <c r="BW308" s="327" t="str">
        <f t="shared" si="120"/>
        <v/>
      </c>
      <c r="BX308" s="327" t="str">
        <f t="shared" si="114"/>
        <v/>
      </c>
      <c r="BY308" s="327" t="str">
        <f t="shared" si="121"/>
        <v/>
      </c>
      <c r="BZ308" s="333"/>
      <c r="CA308" s="348" t="str">
        <f>分岐管理シート!BB308</f>
        <v/>
      </c>
      <c r="CB308" s="350" t="str">
        <f t="shared" si="122"/>
        <v/>
      </c>
    </row>
    <row r="309" spans="1:80" x14ac:dyDescent="0.15">
      <c r="A309" s="202"/>
      <c r="B309" s="203"/>
      <c r="C309" s="196">
        <v>228</v>
      </c>
      <c r="D309" s="126"/>
      <c r="E309" s="126"/>
      <c r="F309" s="126"/>
      <c r="G309" s="128"/>
      <c r="H309" s="128"/>
      <c r="I309" s="123"/>
      <c r="J309" s="123"/>
      <c r="K309" s="123"/>
      <c r="L309" s="123"/>
      <c r="M309" s="131"/>
      <c r="N309" s="199">
        <f t="shared" si="110"/>
        <v>0</v>
      </c>
      <c r="O309" s="200">
        <f t="shared" si="111"/>
        <v>0</v>
      </c>
      <c r="P309" s="141"/>
      <c r="Q309" s="188"/>
      <c r="R309" s="188"/>
      <c r="S309" s="188"/>
      <c r="T309" s="188"/>
      <c r="U309" s="188"/>
      <c r="V309" s="188"/>
      <c r="W309" s="188"/>
      <c r="X309" s="188"/>
      <c r="Y309" s="188"/>
      <c r="Z309" s="188"/>
      <c r="AA309" s="188"/>
      <c r="AB309" s="188"/>
      <c r="AC309" s="188"/>
      <c r="AD309" s="188"/>
      <c r="AE309" s="142"/>
      <c r="AF309" s="131"/>
      <c r="AG309" s="123"/>
      <c r="AH309" s="123"/>
      <c r="AI309" s="128"/>
      <c r="AJ309" s="128"/>
      <c r="AK309" s="128"/>
      <c r="AL309" s="143"/>
      <c r="AM309" s="143"/>
      <c r="AN309" s="131"/>
      <c r="AO309" s="818"/>
      <c r="AP309" s="819"/>
      <c r="AQ309" s="164"/>
      <c r="AR309" s="89"/>
      <c r="AS309" s="78"/>
      <c r="AT309" s="309" t="str">
        <f t="shared" si="99"/>
        <v/>
      </c>
      <c r="AU309" s="313" t="str">
        <f t="shared" si="100"/>
        <v/>
      </c>
      <c r="AV309" s="317" t="str">
        <f t="shared" si="101"/>
        <v/>
      </c>
      <c r="AW309" s="321" t="str">
        <f t="shared" si="102"/>
        <v/>
      </c>
      <c r="AX309" s="321" t="str">
        <f t="shared" si="103"/>
        <v/>
      </c>
      <c r="AY309" s="325" t="str">
        <f t="shared" si="115"/>
        <v/>
      </c>
      <c r="AZ309" s="327" t="str">
        <f t="shared" si="104"/>
        <v/>
      </c>
      <c r="BA309" s="329" t="str">
        <f t="shared" si="105"/>
        <v/>
      </c>
      <c r="BB309" s="329" t="str">
        <f t="shared" si="106"/>
        <v/>
      </c>
      <c r="BC309" s="329" t="str">
        <f t="shared" si="116"/>
        <v/>
      </c>
      <c r="BD309" s="329" t="str">
        <f t="shared" si="112"/>
        <v/>
      </c>
      <c r="BE309" s="332"/>
      <c r="BF309" s="333"/>
      <c r="BG309" s="327" t="str">
        <f t="shared" si="107"/>
        <v/>
      </c>
      <c r="BH309" s="327" t="str">
        <f t="shared" si="108"/>
        <v/>
      </c>
      <c r="BI309" s="327" t="str">
        <f t="shared" si="109"/>
        <v/>
      </c>
      <c r="BJ309" s="333"/>
      <c r="BK309" s="333"/>
      <c r="BL309" s="333"/>
      <c r="BM309" s="333"/>
      <c r="BN309" s="327" t="str">
        <f t="shared" si="117"/>
        <v/>
      </c>
      <c r="BO309" s="327" t="str">
        <f t="shared" si="113"/>
        <v/>
      </c>
      <c r="BP309" s="327" t="str">
        <f t="shared" si="118"/>
        <v/>
      </c>
      <c r="BQ309" s="327" t="str">
        <f t="shared" si="119"/>
        <v/>
      </c>
      <c r="BR309" s="327" t="str">
        <f>IF(F309="","",IF(AND(AI309="－",OR(分岐管理シート!AK309&lt;1,分岐管理シート!AK309&gt;12)),"error",IF(AND(AI309="○",分岐管理シート!AK309&lt;1),"error","")))</f>
        <v/>
      </c>
      <c r="BS309" s="327" t="str">
        <f>IF(F309="","",IF(VLOOKUP(AJ309,―!$AD$2:$AE$14,2,FALSE)&lt;=VLOOKUP(AK309,―!$AD$2:$AE$14,2,FALSE),"","error"))</f>
        <v/>
      </c>
      <c r="BT309" s="333"/>
      <c r="BU309" s="333"/>
      <c r="BV309" s="333"/>
      <c r="BW309" s="327" t="str">
        <f t="shared" si="120"/>
        <v/>
      </c>
      <c r="BX309" s="327" t="str">
        <f t="shared" si="114"/>
        <v/>
      </c>
      <c r="BY309" s="327" t="str">
        <f t="shared" si="121"/>
        <v/>
      </c>
      <c r="BZ309" s="333"/>
      <c r="CA309" s="348" t="str">
        <f>分岐管理シート!BB309</f>
        <v/>
      </c>
      <c r="CB309" s="350" t="str">
        <f t="shared" si="122"/>
        <v/>
      </c>
    </row>
    <row r="310" spans="1:80" x14ac:dyDescent="0.15">
      <c r="A310" s="202"/>
      <c r="B310" s="203"/>
      <c r="C310" s="197">
        <v>229</v>
      </c>
      <c r="D310" s="126"/>
      <c r="E310" s="126"/>
      <c r="F310" s="126"/>
      <c r="G310" s="128"/>
      <c r="H310" s="128"/>
      <c r="I310" s="123"/>
      <c r="J310" s="123"/>
      <c r="K310" s="123"/>
      <c r="L310" s="123"/>
      <c r="M310" s="131"/>
      <c r="N310" s="199">
        <f t="shared" si="110"/>
        <v>0</v>
      </c>
      <c r="O310" s="200">
        <f t="shared" si="111"/>
        <v>0</v>
      </c>
      <c r="P310" s="141"/>
      <c r="Q310" s="188"/>
      <c r="R310" s="188"/>
      <c r="S310" s="188"/>
      <c r="T310" s="188"/>
      <c r="U310" s="188"/>
      <c r="V310" s="188"/>
      <c r="W310" s="188"/>
      <c r="X310" s="188"/>
      <c r="Y310" s="188"/>
      <c r="Z310" s="188"/>
      <c r="AA310" s="188"/>
      <c r="AB310" s="188"/>
      <c r="AC310" s="188"/>
      <c r="AD310" s="188"/>
      <c r="AE310" s="142"/>
      <c r="AF310" s="131"/>
      <c r="AG310" s="123"/>
      <c r="AH310" s="123"/>
      <c r="AI310" s="128"/>
      <c r="AJ310" s="128"/>
      <c r="AK310" s="128"/>
      <c r="AL310" s="143"/>
      <c r="AM310" s="143"/>
      <c r="AN310" s="131"/>
      <c r="AO310" s="818"/>
      <c r="AP310" s="819"/>
      <c r="AQ310" s="164"/>
      <c r="AR310" s="89"/>
      <c r="AS310" s="78"/>
      <c r="AT310" s="309" t="str">
        <f t="shared" si="99"/>
        <v/>
      </c>
      <c r="AU310" s="313" t="str">
        <f t="shared" si="100"/>
        <v/>
      </c>
      <c r="AV310" s="317" t="str">
        <f t="shared" si="101"/>
        <v/>
      </c>
      <c r="AW310" s="321" t="str">
        <f t="shared" si="102"/>
        <v/>
      </c>
      <c r="AX310" s="321" t="str">
        <f t="shared" si="103"/>
        <v/>
      </c>
      <c r="AY310" s="325" t="str">
        <f t="shared" si="115"/>
        <v/>
      </c>
      <c r="AZ310" s="327" t="str">
        <f t="shared" si="104"/>
        <v/>
      </c>
      <c r="BA310" s="329" t="str">
        <f t="shared" si="105"/>
        <v/>
      </c>
      <c r="BB310" s="329" t="str">
        <f t="shared" si="106"/>
        <v/>
      </c>
      <c r="BC310" s="329" t="str">
        <f t="shared" si="116"/>
        <v/>
      </c>
      <c r="BD310" s="329" t="str">
        <f t="shared" si="112"/>
        <v/>
      </c>
      <c r="BE310" s="332"/>
      <c r="BF310" s="333"/>
      <c r="BG310" s="327" t="str">
        <f t="shared" si="107"/>
        <v/>
      </c>
      <c r="BH310" s="327" t="str">
        <f t="shared" si="108"/>
        <v/>
      </c>
      <c r="BI310" s="327" t="str">
        <f t="shared" si="109"/>
        <v/>
      </c>
      <c r="BJ310" s="333"/>
      <c r="BK310" s="333"/>
      <c r="BL310" s="333"/>
      <c r="BM310" s="333"/>
      <c r="BN310" s="327" t="str">
        <f t="shared" si="117"/>
        <v/>
      </c>
      <c r="BO310" s="327" t="str">
        <f t="shared" si="113"/>
        <v/>
      </c>
      <c r="BP310" s="327" t="str">
        <f t="shared" si="118"/>
        <v/>
      </c>
      <c r="BQ310" s="327" t="str">
        <f t="shared" si="119"/>
        <v/>
      </c>
      <c r="BR310" s="327" t="str">
        <f>IF(F310="","",IF(AND(AI310="－",OR(分岐管理シート!AK310&lt;1,分岐管理シート!AK310&gt;12)),"error",IF(AND(AI310="○",分岐管理シート!AK310&lt;1),"error","")))</f>
        <v/>
      </c>
      <c r="BS310" s="327" t="str">
        <f>IF(F310="","",IF(VLOOKUP(AJ310,―!$AD$2:$AE$14,2,FALSE)&lt;=VLOOKUP(AK310,―!$AD$2:$AE$14,2,FALSE),"","error"))</f>
        <v/>
      </c>
      <c r="BT310" s="333"/>
      <c r="BU310" s="333"/>
      <c r="BV310" s="333"/>
      <c r="BW310" s="327" t="str">
        <f t="shared" si="120"/>
        <v/>
      </c>
      <c r="BX310" s="327" t="str">
        <f t="shared" si="114"/>
        <v/>
      </c>
      <c r="BY310" s="327" t="str">
        <f t="shared" si="121"/>
        <v/>
      </c>
      <c r="BZ310" s="333"/>
      <c r="CA310" s="348" t="str">
        <f>分岐管理シート!BB310</f>
        <v/>
      </c>
      <c r="CB310" s="350" t="str">
        <f t="shared" si="122"/>
        <v/>
      </c>
    </row>
    <row r="311" spans="1:80" x14ac:dyDescent="0.15">
      <c r="A311" s="202"/>
      <c r="B311" s="203"/>
      <c r="C311" s="197">
        <v>230</v>
      </c>
      <c r="D311" s="126"/>
      <c r="E311" s="126"/>
      <c r="F311" s="126"/>
      <c r="G311" s="128"/>
      <c r="H311" s="128"/>
      <c r="I311" s="123"/>
      <c r="J311" s="123"/>
      <c r="K311" s="123"/>
      <c r="L311" s="123"/>
      <c r="M311" s="131"/>
      <c r="N311" s="199">
        <f t="shared" si="110"/>
        <v>0</v>
      </c>
      <c r="O311" s="200">
        <f t="shared" si="111"/>
        <v>0</v>
      </c>
      <c r="P311" s="141"/>
      <c r="Q311" s="188"/>
      <c r="R311" s="188"/>
      <c r="S311" s="188"/>
      <c r="T311" s="188"/>
      <c r="U311" s="188"/>
      <c r="V311" s="188"/>
      <c r="W311" s="188"/>
      <c r="X311" s="188"/>
      <c r="Y311" s="188"/>
      <c r="Z311" s="188"/>
      <c r="AA311" s="188"/>
      <c r="AB311" s="188"/>
      <c r="AC311" s="188"/>
      <c r="AD311" s="188"/>
      <c r="AE311" s="142"/>
      <c r="AF311" s="131"/>
      <c r="AG311" s="123"/>
      <c r="AH311" s="123"/>
      <c r="AI311" s="128"/>
      <c r="AJ311" s="128"/>
      <c r="AK311" s="128"/>
      <c r="AL311" s="143"/>
      <c r="AM311" s="143"/>
      <c r="AN311" s="131"/>
      <c r="AO311" s="818"/>
      <c r="AP311" s="819"/>
      <c r="AQ311" s="164"/>
      <c r="AR311" s="89"/>
      <c r="AS311" s="78"/>
      <c r="AT311" s="309" t="str">
        <f t="shared" si="99"/>
        <v/>
      </c>
      <c r="AU311" s="313" t="str">
        <f t="shared" si="100"/>
        <v/>
      </c>
      <c r="AV311" s="317" t="str">
        <f t="shared" si="101"/>
        <v/>
      </c>
      <c r="AW311" s="321" t="str">
        <f t="shared" si="102"/>
        <v/>
      </c>
      <c r="AX311" s="321" t="str">
        <f t="shared" si="103"/>
        <v/>
      </c>
      <c r="AY311" s="325" t="str">
        <f t="shared" si="115"/>
        <v/>
      </c>
      <c r="AZ311" s="327" t="str">
        <f t="shared" si="104"/>
        <v/>
      </c>
      <c r="BA311" s="329" t="str">
        <f t="shared" si="105"/>
        <v/>
      </c>
      <c r="BB311" s="329" t="str">
        <f t="shared" si="106"/>
        <v/>
      </c>
      <c r="BC311" s="329" t="str">
        <f t="shared" si="116"/>
        <v/>
      </c>
      <c r="BD311" s="329" t="str">
        <f t="shared" si="112"/>
        <v/>
      </c>
      <c r="BE311" s="332"/>
      <c r="BF311" s="333"/>
      <c r="BG311" s="327" t="str">
        <f t="shared" si="107"/>
        <v/>
      </c>
      <c r="BH311" s="327" t="str">
        <f t="shared" si="108"/>
        <v/>
      </c>
      <c r="BI311" s="327" t="str">
        <f t="shared" si="109"/>
        <v/>
      </c>
      <c r="BJ311" s="333"/>
      <c r="BK311" s="333"/>
      <c r="BL311" s="333"/>
      <c r="BM311" s="333"/>
      <c r="BN311" s="327" t="str">
        <f t="shared" si="117"/>
        <v/>
      </c>
      <c r="BO311" s="327" t="str">
        <f t="shared" si="113"/>
        <v/>
      </c>
      <c r="BP311" s="327" t="str">
        <f t="shared" si="118"/>
        <v/>
      </c>
      <c r="BQ311" s="327" t="str">
        <f t="shared" si="119"/>
        <v/>
      </c>
      <c r="BR311" s="327" t="str">
        <f>IF(F311="","",IF(AND(AI311="－",OR(分岐管理シート!AK311&lt;1,分岐管理シート!AK311&gt;12)),"error",IF(AND(AI311="○",分岐管理シート!AK311&lt;1),"error","")))</f>
        <v/>
      </c>
      <c r="BS311" s="327" t="str">
        <f>IF(F311="","",IF(VLOOKUP(AJ311,―!$AD$2:$AE$14,2,FALSE)&lt;=VLOOKUP(AK311,―!$AD$2:$AE$14,2,FALSE),"","error"))</f>
        <v/>
      </c>
      <c r="BT311" s="333"/>
      <c r="BU311" s="333"/>
      <c r="BV311" s="333"/>
      <c r="BW311" s="327" t="str">
        <f t="shared" si="120"/>
        <v/>
      </c>
      <c r="BX311" s="327" t="str">
        <f t="shared" si="114"/>
        <v/>
      </c>
      <c r="BY311" s="327" t="str">
        <f t="shared" si="121"/>
        <v/>
      </c>
      <c r="BZ311" s="333"/>
      <c r="CA311" s="348" t="str">
        <f>分岐管理シート!BB311</f>
        <v/>
      </c>
      <c r="CB311" s="350" t="str">
        <f t="shared" si="122"/>
        <v/>
      </c>
    </row>
    <row r="312" spans="1:80" x14ac:dyDescent="0.15">
      <c r="A312" s="202"/>
      <c r="B312" s="203"/>
      <c r="C312" s="196">
        <v>231</v>
      </c>
      <c r="D312" s="126"/>
      <c r="E312" s="126"/>
      <c r="F312" s="126"/>
      <c r="G312" s="128"/>
      <c r="H312" s="128"/>
      <c r="I312" s="123"/>
      <c r="J312" s="123"/>
      <c r="K312" s="123"/>
      <c r="L312" s="123"/>
      <c r="M312" s="131"/>
      <c r="N312" s="199">
        <f t="shared" si="110"/>
        <v>0</v>
      </c>
      <c r="O312" s="200">
        <f t="shared" si="111"/>
        <v>0</v>
      </c>
      <c r="P312" s="141"/>
      <c r="Q312" s="188"/>
      <c r="R312" s="188"/>
      <c r="S312" s="188"/>
      <c r="T312" s="188"/>
      <c r="U312" s="188"/>
      <c r="V312" s="188"/>
      <c r="W312" s="188"/>
      <c r="X312" s="188"/>
      <c r="Y312" s="188"/>
      <c r="Z312" s="188"/>
      <c r="AA312" s="188"/>
      <c r="AB312" s="188"/>
      <c r="AC312" s="188"/>
      <c r="AD312" s="188"/>
      <c r="AE312" s="142"/>
      <c r="AF312" s="131"/>
      <c r="AG312" s="123"/>
      <c r="AH312" s="123"/>
      <c r="AI312" s="128"/>
      <c r="AJ312" s="128"/>
      <c r="AK312" s="128"/>
      <c r="AL312" s="143"/>
      <c r="AM312" s="143"/>
      <c r="AN312" s="131"/>
      <c r="AO312" s="818"/>
      <c r="AP312" s="819"/>
      <c r="AQ312" s="164"/>
      <c r="AR312" s="89"/>
      <c r="AS312" s="78"/>
      <c r="AT312" s="309" t="str">
        <f t="shared" si="99"/>
        <v/>
      </c>
      <c r="AU312" s="313" t="str">
        <f t="shared" si="100"/>
        <v/>
      </c>
      <c r="AV312" s="317" t="str">
        <f t="shared" si="101"/>
        <v/>
      </c>
      <c r="AW312" s="321" t="str">
        <f t="shared" si="102"/>
        <v/>
      </c>
      <c r="AX312" s="321" t="str">
        <f t="shared" si="103"/>
        <v/>
      </c>
      <c r="AY312" s="325" t="str">
        <f t="shared" si="115"/>
        <v/>
      </c>
      <c r="AZ312" s="327" t="str">
        <f t="shared" si="104"/>
        <v/>
      </c>
      <c r="BA312" s="329" t="str">
        <f t="shared" si="105"/>
        <v/>
      </c>
      <c r="BB312" s="329" t="str">
        <f t="shared" si="106"/>
        <v/>
      </c>
      <c r="BC312" s="329" t="str">
        <f t="shared" si="116"/>
        <v/>
      </c>
      <c r="BD312" s="329" t="str">
        <f t="shared" si="112"/>
        <v/>
      </c>
      <c r="BE312" s="332"/>
      <c r="BF312" s="333"/>
      <c r="BG312" s="327" t="str">
        <f t="shared" si="107"/>
        <v/>
      </c>
      <c r="BH312" s="327" t="str">
        <f t="shared" si="108"/>
        <v/>
      </c>
      <c r="BI312" s="327" t="str">
        <f t="shared" si="109"/>
        <v/>
      </c>
      <c r="BJ312" s="333"/>
      <c r="BK312" s="333"/>
      <c r="BL312" s="333"/>
      <c r="BM312" s="333"/>
      <c r="BN312" s="327" t="str">
        <f t="shared" si="117"/>
        <v/>
      </c>
      <c r="BO312" s="327" t="str">
        <f t="shared" si="113"/>
        <v/>
      </c>
      <c r="BP312" s="327" t="str">
        <f t="shared" si="118"/>
        <v/>
      </c>
      <c r="BQ312" s="327" t="str">
        <f t="shared" si="119"/>
        <v/>
      </c>
      <c r="BR312" s="327" t="str">
        <f>IF(F312="","",IF(AND(AI312="－",OR(分岐管理シート!AK312&lt;1,分岐管理シート!AK312&gt;12)),"error",IF(AND(AI312="○",分岐管理シート!AK312&lt;1),"error","")))</f>
        <v/>
      </c>
      <c r="BS312" s="327" t="str">
        <f>IF(F312="","",IF(VLOOKUP(AJ312,―!$AD$2:$AE$14,2,FALSE)&lt;=VLOOKUP(AK312,―!$AD$2:$AE$14,2,FALSE),"","error"))</f>
        <v/>
      </c>
      <c r="BT312" s="333"/>
      <c r="BU312" s="333"/>
      <c r="BV312" s="333"/>
      <c r="BW312" s="327" t="str">
        <f t="shared" si="120"/>
        <v/>
      </c>
      <c r="BX312" s="327" t="str">
        <f t="shared" si="114"/>
        <v/>
      </c>
      <c r="BY312" s="327" t="str">
        <f t="shared" si="121"/>
        <v/>
      </c>
      <c r="BZ312" s="333"/>
      <c r="CA312" s="348" t="str">
        <f>分岐管理シート!BB312</f>
        <v/>
      </c>
      <c r="CB312" s="350" t="str">
        <f t="shared" si="122"/>
        <v/>
      </c>
    </row>
    <row r="313" spans="1:80" x14ac:dyDescent="0.15">
      <c r="A313" s="202"/>
      <c r="B313" s="203"/>
      <c r="C313" s="197">
        <v>232</v>
      </c>
      <c r="D313" s="126"/>
      <c r="E313" s="126"/>
      <c r="F313" s="126"/>
      <c r="G313" s="128"/>
      <c r="H313" s="128"/>
      <c r="I313" s="123"/>
      <c r="J313" s="123"/>
      <c r="K313" s="123"/>
      <c r="L313" s="123"/>
      <c r="M313" s="131"/>
      <c r="N313" s="199">
        <f t="shared" si="110"/>
        <v>0</v>
      </c>
      <c r="O313" s="200">
        <f t="shared" si="111"/>
        <v>0</v>
      </c>
      <c r="P313" s="141"/>
      <c r="Q313" s="188"/>
      <c r="R313" s="188"/>
      <c r="S313" s="188"/>
      <c r="T313" s="188"/>
      <c r="U313" s="188"/>
      <c r="V313" s="188"/>
      <c r="W313" s="188"/>
      <c r="X313" s="188"/>
      <c r="Y313" s="188"/>
      <c r="Z313" s="188"/>
      <c r="AA313" s="188"/>
      <c r="AB313" s="188"/>
      <c r="AC313" s="188"/>
      <c r="AD313" s="188"/>
      <c r="AE313" s="142"/>
      <c r="AF313" s="131"/>
      <c r="AG313" s="123"/>
      <c r="AH313" s="123"/>
      <c r="AI313" s="128"/>
      <c r="AJ313" s="128"/>
      <c r="AK313" s="128"/>
      <c r="AL313" s="143"/>
      <c r="AM313" s="143"/>
      <c r="AN313" s="131"/>
      <c r="AO313" s="818"/>
      <c r="AP313" s="819"/>
      <c r="AQ313" s="164"/>
      <c r="AR313" s="89"/>
      <c r="AS313" s="78"/>
      <c r="AT313" s="309" t="str">
        <f t="shared" si="99"/>
        <v/>
      </c>
      <c r="AU313" s="313" t="str">
        <f t="shared" si="100"/>
        <v/>
      </c>
      <c r="AV313" s="317" t="str">
        <f t="shared" si="101"/>
        <v/>
      </c>
      <c r="AW313" s="321" t="str">
        <f t="shared" si="102"/>
        <v/>
      </c>
      <c r="AX313" s="321" t="str">
        <f t="shared" si="103"/>
        <v/>
      </c>
      <c r="AY313" s="325" t="str">
        <f t="shared" si="115"/>
        <v/>
      </c>
      <c r="AZ313" s="327" t="str">
        <f t="shared" si="104"/>
        <v/>
      </c>
      <c r="BA313" s="329" t="str">
        <f t="shared" si="105"/>
        <v/>
      </c>
      <c r="BB313" s="329" t="str">
        <f t="shared" si="106"/>
        <v/>
      </c>
      <c r="BC313" s="329" t="str">
        <f t="shared" si="116"/>
        <v/>
      </c>
      <c r="BD313" s="329" t="str">
        <f t="shared" si="112"/>
        <v/>
      </c>
      <c r="BE313" s="332"/>
      <c r="BF313" s="333"/>
      <c r="BG313" s="327" t="str">
        <f t="shared" si="107"/>
        <v/>
      </c>
      <c r="BH313" s="327" t="str">
        <f t="shared" si="108"/>
        <v/>
      </c>
      <c r="BI313" s="327" t="str">
        <f t="shared" si="109"/>
        <v/>
      </c>
      <c r="BJ313" s="333"/>
      <c r="BK313" s="333"/>
      <c r="BL313" s="333"/>
      <c r="BM313" s="333"/>
      <c r="BN313" s="327" t="str">
        <f t="shared" si="117"/>
        <v/>
      </c>
      <c r="BO313" s="327" t="str">
        <f t="shared" si="113"/>
        <v/>
      </c>
      <c r="BP313" s="327" t="str">
        <f t="shared" si="118"/>
        <v/>
      </c>
      <c r="BQ313" s="327" t="str">
        <f t="shared" si="119"/>
        <v/>
      </c>
      <c r="BR313" s="327" t="str">
        <f>IF(F313="","",IF(AND(AI313="－",OR(分岐管理シート!AK313&lt;1,分岐管理シート!AK313&gt;12)),"error",IF(AND(AI313="○",分岐管理シート!AK313&lt;1),"error","")))</f>
        <v/>
      </c>
      <c r="BS313" s="327" t="str">
        <f>IF(F313="","",IF(VLOOKUP(AJ313,―!$AD$2:$AE$14,2,FALSE)&lt;=VLOOKUP(AK313,―!$AD$2:$AE$14,2,FALSE),"","error"))</f>
        <v/>
      </c>
      <c r="BT313" s="333"/>
      <c r="BU313" s="333"/>
      <c r="BV313" s="333"/>
      <c r="BW313" s="327" t="str">
        <f t="shared" si="120"/>
        <v/>
      </c>
      <c r="BX313" s="327" t="str">
        <f t="shared" si="114"/>
        <v/>
      </c>
      <c r="BY313" s="327" t="str">
        <f t="shared" si="121"/>
        <v/>
      </c>
      <c r="BZ313" s="333"/>
      <c r="CA313" s="348" t="str">
        <f>分岐管理シート!BB313</f>
        <v/>
      </c>
      <c r="CB313" s="350" t="str">
        <f t="shared" si="122"/>
        <v/>
      </c>
    </row>
    <row r="314" spans="1:80" x14ac:dyDescent="0.15">
      <c r="A314" s="202"/>
      <c r="B314" s="203"/>
      <c r="C314" s="197">
        <v>233</v>
      </c>
      <c r="D314" s="126"/>
      <c r="E314" s="126"/>
      <c r="F314" s="126"/>
      <c r="G314" s="128"/>
      <c r="H314" s="128"/>
      <c r="I314" s="123"/>
      <c r="J314" s="123"/>
      <c r="K314" s="123"/>
      <c r="L314" s="123"/>
      <c r="M314" s="131"/>
      <c r="N314" s="199">
        <f t="shared" si="110"/>
        <v>0</v>
      </c>
      <c r="O314" s="200">
        <f t="shared" si="111"/>
        <v>0</v>
      </c>
      <c r="P314" s="141"/>
      <c r="Q314" s="188"/>
      <c r="R314" s="188"/>
      <c r="S314" s="188"/>
      <c r="T314" s="188"/>
      <c r="U314" s="188"/>
      <c r="V314" s="188"/>
      <c r="W314" s="188"/>
      <c r="X314" s="188"/>
      <c r="Y314" s="188"/>
      <c r="Z314" s="188"/>
      <c r="AA314" s="188"/>
      <c r="AB314" s="188"/>
      <c r="AC314" s="188"/>
      <c r="AD314" s="188"/>
      <c r="AE314" s="142"/>
      <c r="AF314" s="131"/>
      <c r="AG314" s="123"/>
      <c r="AH314" s="123"/>
      <c r="AI314" s="128"/>
      <c r="AJ314" s="128"/>
      <c r="AK314" s="128"/>
      <c r="AL314" s="143"/>
      <c r="AM314" s="143"/>
      <c r="AN314" s="131"/>
      <c r="AO314" s="818"/>
      <c r="AP314" s="819"/>
      <c r="AQ314" s="164"/>
      <c r="AR314" s="89"/>
      <c r="AS314" s="78"/>
      <c r="AT314" s="309" t="str">
        <f t="shared" si="99"/>
        <v/>
      </c>
      <c r="AU314" s="313" t="str">
        <f t="shared" si="100"/>
        <v/>
      </c>
      <c r="AV314" s="317" t="str">
        <f t="shared" si="101"/>
        <v/>
      </c>
      <c r="AW314" s="321" t="str">
        <f t="shared" si="102"/>
        <v/>
      </c>
      <c r="AX314" s="321" t="str">
        <f t="shared" si="103"/>
        <v/>
      </c>
      <c r="AY314" s="325" t="str">
        <f t="shared" si="115"/>
        <v/>
      </c>
      <c r="AZ314" s="327" t="str">
        <f t="shared" si="104"/>
        <v/>
      </c>
      <c r="BA314" s="329" t="str">
        <f t="shared" si="105"/>
        <v/>
      </c>
      <c r="BB314" s="329" t="str">
        <f t="shared" si="106"/>
        <v/>
      </c>
      <c r="BC314" s="329" t="str">
        <f t="shared" si="116"/>
        <v/>
      </c>
      <c r="BD314" s="329" t="str">
        <f t="shared" si="112"/>
        <v/>
      </c>
      <c r="BE314" s="332"/>
      <c r="BF314" s="333"/>
      <c r="BG314" s="327" t="str">
        <f t="shared" si="107"/>
        <v/>
      </c>
      <c r="BH314" s="327" t="str">
        <f t="shared" si="108"/>
        <v/>
      </c>
      <c r="BI314" s="327" t="str">
        <f t="shared" si="109"/>
        <v/>
      </c>
      <c r="BJ314" s="333"/>
      <c r="BK314" s="333"/>
      <c r="BL314" s="333"/>
      <c r="BM314" s="333"/>
      <c r="BN314" s="327" t="str">
        <f t="shared" si="117"/>
        <v/>
      </c>
      <c r="BO314" s="327" t="str">
        <f t="shared" si="113"/>
        <v/>
      </c>
      <c r="BP314" s="327" t="str">
        <f t="shared" si="118"/>
        <v/>
      </c>
      <c r="BQ314" s="327" t="str">
        <f t="shared" si="119"/>
        <v/>
      </c>
      <c r="BR314" s="327" t="str">
        <f>IF(F314="","",IF(AND(AI314="－",OR(分岐管理シート!AK314&lt;1,分岐管理シート!AK314&gt;12)),"error",IF(AND(AI314="○",分岐管理シート!AK314&lt;1),"error","")))</f>
        <v/>
      </c>
      <c r="BS314" s="327" t="str">
        <f>IF(F314="","",IF(VLOOKUP(AJ314,―!$AD$2:$AE$14,2,FALSE)&lt;=VLOOKUP(AK314,―!$AD$2:$AE$14,2,FALSE),"","error"))</f>
        <v/>
      </c>
      <c r="BT314" s="333"/>
      <c r="BU314" s="333"/>
      <c r="BV314" s="333"/>
      <c r="BW314" s="327" t="str">
        <f t="shared" si="120"/>
        <v/>
      </c>
      <c r="BX314" s="327" t="str">
        <f t="shared" si="114"/>
        <v/>
      </c>
      <c r="BY314" s="327" t="str">
        <f t="shared" si="121"/>
        <v/>
      </c>
      <c r="BZ314" s="333"/>
      <c r="CA314" s="348" t="str">
        <f>分岐管理シート!BB314</f>
        <v/>
      </c>
      <c r="CB314" s="350" t="str">
        <f t="shared" si="122"/>
        <v/>
      </c>
    </row>
    <row r="315" spans="1:80" x14ac:dyDescent="0.15">
      <c r="A315" s="202"/>
      <c r="B315" s="203"/>
      <c r="C315" s="196">
        <v>234</v>
      </c>
      <c r="D315" s="126"/>
      <c r="E315" s="126"/>
      <c r="F315" s="126"/>
      <c r="G315" s="128"/>
      <c r="H315" s="128"/>
      <c r="I315" s="123"/>
      <c r="J315" s="123"/>
      <c r="K315" s="123"/>
      <c r="L315" s="123"/>
      <c r="M315" s="131"/>
      <c r="N315" s="199">
        <f t="shared" si="110"/>
        <v>0</v>
      </c>
      <c r="O315" s="200">
        <f t="shared" si="111"/>
        <v>0</v>
      </c>
      <c r="P315" s="141"/>
      <c r="Q315" s="188"/>
      <c r="R315" s="188"/>
      <c r="S315" s="188"/>
      <c r="T315" s="188"/>
      <c r="U315" s="188"/>
      <c r="V315" s="188"/>
      <c r="W315" s="188"/>
      <c r="X315" s="188"/>
      <c r="Y315" s="188"/>
      <c r="Z315" s="188"/>
      <c r="AA315" s="188"/>
      <c r="AB315" s="188"/>
      <c r="AC315" s="188"/>
      <c r="AD315" s="188"/>
      <c r="AE315" s="142"/>
      <c r="AF315" s="131"/>
      <c r="AG315" s="123"/>
      <c r="AH315" s="123"/>
      <c r="AI315" s="128"/>
      <c r="AJ315" s="128"/>
      <c r="AK315" s="128"/>
      <c r="AL315" s="143"/>
      <c r="AM315" s="143"/>
      <c r="AN315" s="131"/>
      <c r="AO315" s="818"/>
      <c r="AP315" s="819"/>
      <c r="AQ315" s="164"/>
      <c r="AR315" s="89"/>
      <c r="AS315" s="78"/>
      <c r="AT315" s="309" t="str">
        <f t="shared" si="99"/>
        <v/>
      </c>
      <c r="AU315" s="313" t="str">
        <f t="shared" si="100"/>
        <v/>
      </c>
      <c r="AV315" s="317" t="str">
        <f t="shared" si="101"/>
        <v/>
      </c>
      <c r="AW315" s="321" t="str">
        <f t="shared" si="102"/>
        <v/>
      </c>
      <c r="AX315" s="321" t="str">
        <f t="shared" si="103"/>
        <v/>
      </c>
      <c r="AY315" s="325" t="str">
        <f t="shared" si="115"/>
        <v/>
      </c>
      <c r="AZ315" s="327" t="str">
        <f t="shared" si="104"/>
        <v/>
      </c>
      <c r="BA315" s="329" t="str">
        <f t="shared" si="105"/>
        <v/>
      </c>
      <c r="BB315" s="329" t="str">
        <f t="shared" si="106"/>
        <v/>
      </c>
      <c r="BC315" s="329" t="str">
        <f t="shared" si="116"/>
        <v/>
      </c>
      <c r="BD315" s="329" t="str">
        <f t="shared" si="112"/>
        <v/>
      </c>
      <c r="BE315" s="332"/>
      <c r="BF315" s="333"/>
      <c r="BG315" s="327" t="str">
        <f t="shared" si="107"/>
        <v/>
      </c>
      <c r="BH315" s="327" t="str">
        <f t="shared" si="108"/>
        <v/>
      </c>
      <c r="BI315" s="327" t="str">
        <f t="shared" si="109"/>
        <v/>
      </c>
      <c r="BJ315" s="333"/>
      <c r="BK315" s="333"/>
      <c r="BL315" s="333"/>
      <c r="BM315" s="333"/>
      <c r="BN315" s="327" t="str">
        <f t="shared" si="117"/>
        <v/>
      </c>
      <c r="BO315" s="327" t="str">
        <f t="shared" si="113"/>
        <v/>
      </c>
      <c r="BP315" s="327" t="str">
        <f t="shared" si="118"/>
        <v/>
      </c>
      <c r="BQ315" s="327" t="str">
        <f t="shared" si="119"/>
        <v/>
      </c>
      <c r="BR315" s="327" t="str">
        <f>IF(F315="","",IF(AND(AI315="－",OR(分岐管理シート!AK315&lt;1,分岐管理シート!AK315&gt;12)),"error",IF(AND(AI315="○",分岐管理シート!AK315&lt;1),"error","")))</f>
        <v/>
      </c>
      <c r="BS315" s="327" t="str">
        <f>IF(F315="","",IF(VLOOKUP(AJ315,―!$AD$2:$AE$14,2,FALSE)&lt;=VLOOKUP(AK315,―!$AD$2:$AE$14,2,FALSE),"","error"))</f>
        <v/>
      </c>
      <c r="BT315" s="333"/>
      <c r="BU315" s="333"/>
      <c r="BV315" s="333"/>
      <c r="BW315" s="327" t="str">
        <f t="shared" si="120"/>
        <v/>
      </c>
      <c r="BX315" s="327" t="str">
        <f t="shared" si="114"/>
        <v/>
      </c>
      <c r="BY315" s="327" t="str">
        <f t="shared" si="121"/>
        <v/>
      </c>
      <c r="BZ315" s="333"/>
      <c r="CA315" s="348" t="str">
        <f>分岐管理シート!BB315</f>
        <v/>
      </c>
      <c r="CB315" s="350" t="str">
        <f t="shared" si="122"/>
        <v/>
      </c>
    </row>
    <row r="316" spans="1:80" x14ac:dyDescent="0.15">
      <c r="A316" s="202"/>
      <c r="B316" s="203"/>
      <c r="C316" s="197">
        <v>235</v>
      </c>
      <c r="D316" s="126"/>
      <c r="E316" s="126"/>
      <c r="F316" s="126"/>
      <c r="G316" s="128"/>
      <c r="H316" s="128"/>
      <c r="I316" s="123"/>
      <c r="J316" s="123"/>
      <c r="K316" s="123"/>
      <c r="L316" s="123"/>
      <c r="M316" s="131"/>
      <c r="N316" s="199">
        <f t="shared" si="110"/>
        <v>0</v>
      </c>
      <c r="O316" s="200">
        <f t="shared" si="111"/>
        <v>0</v>
      </c>
      <c r="P316" s="141"/>
      <c r="Q316" s="188"/>
      <c r="R316" s="188"/>
      <c r="S316" s="188"/>
      <c r="T316" s="188"/>
      <c r="U316" s="188"/>
      <c r="V316" s="188"/>
      <c r="W316" s="188"/>
      <c r="X316" s="188"/>
      <c r="Y316" s="188"/>
      <c r="Z316" s="188"/>
      <c r="AA316" s="188"/>
      <c r="AB316" s="188"/>
      <c r="AC316" s="188"/>
      <c r="AD316" s="188"/>
      <c r="AE316" s="142"/>
      <c r="AF316" s="131"/>
      <c r="AG316" s="123"/>
      <c r="AH316" s="123"/>
      <c r="AI316" s="128"/>
      <c r="AJ316" s="128"/>
      <c r="AK316" s="128"/>
      <c r="AL316" s="143"/>
      <c r="AM316" s="143"/>
      <c r="AN316" s="131"/>
      <c r="AO316" s="818"/>
      <c r="AP316" s="819"/>
      <c r="AQ316" s="164"/>
      <c r="AR316" s="89"/>
      <c r="AS316" s="78"/>
      <c r="AT316" s="309" t="str">
        <f t="shared" si="99"/>
        <v/>
      </c>
      <c r="AU316" s="313" t="str">
        <f t="shared" si="100"/>
        <v/>
      </c>
      <c r="AV316" s="317" t="str">
        <f t="shared" si="101"/>
        <v/>
      </c>
      <c r="AW316" s="321" t="str">
        <f t="shared" si="102"/>
        <v/>
      </c>
      <c r="AX316" s="321" t="str">
        <f t="shared" si="103"/>
        <v/>
      </c>
      <c r="AY316" s="325" t="str">
        <f t="shared" si="115"/>
        <v/>
      </c>
      <c r="AZ316" s="327" t="str">
        <f t="shared" si="104"/>
        <v/>
      </c>
      <c r="BA316" s="329" t="str">
        <f t="shared" si="105"/>
        <v/>
      </c>
      <c r="BB316" s="329" t="str">
        <f t="shared" si="106"/>
        <v/>
      </c>
      <c r="BC316" s="329" t="str">
        <f t="shared" si="116"/>
        <v/>
      </c>
      <c r="BD316" s="329" t="str">
        <f t="shared" si="112"/>
        <v/>
      </c>
      <c r="BE316" s="332"/>
      <c r="BF316" s="333"/>
      <c r="BG316" s="327" t="str">
        <f t="shared" si="107"/>
        <v/>
      </c>
      <c r="BH316" s="327" t="str">
        <f t="shared" si="108"/>
        <v/>
      </c>
      <c r="BI316" s="327" t="str">
        <f t="shared" si="109"/>
        <v/>
      </c>
      <c r="BJ316" s="333"/>
      <c r="BK316" s="333"/>
      <c r="BL316" s="333"/>
      <c r="BM316" s="333"/>
      <c r="BN316" s="327" t="str">
        <f t="shared" si="117"/>
        <v/>
      </c>
      <c r="BO316" s="327" t="str">
        <f t="shared" si="113"/>
        <v/>
      </c>
      <c r="BP316" s="327" t="str">
        <f t="shared" si="118"/>
        <v/>
      </c>
      <c r="BQ316" s="327" t="str">
        <f t="shared" si="119"/>
        <v/>
      </c>
      <c r="BR316" s="327" t="str">
        <f>IF(F316="","",IF(AND(AI316="－",OR(分岐管理シート!AK316&lt;1,分岐管理シート!AK316&gt;12)),"error",IF(AND(AI316="○",分岐管理シート!AK316&lt;1),"error","")))</f>
        <v/>
      </c>
      <c r="BS316" s="327" t="str">
        <f>IF(F316="","",IF(VLOOKUP(AJ316,―!$AD$2:$AE$14,2,FALSE)&lt;=VLOOKUP(AK316,―!$AD$2:$AE$14,2,FALSE),"","error"))</f>
        <v/>
      </c>
      <c r="BT316" s="333"/>
      <c r="BU316" s="333"/>
      <c r="BV316" s="333"/>
      <c r="BW316" s="327" t="str">
        <f t="shared" si="120"/>
        <v/>
      </c>
      <c r="BX316" s="327" t="str">
        <f t="shared" si="114"/>
        <v/>
      </c>
      <c r="BY316" s="327" t="str">
        <f t="shared" si="121"/>
        <v/>
      </c>
      <c r="BZ316" s="333"/>
      <c r="CA316" s="348" t="str">
        <f>分岐管理シート!BB316</f>
        <v/>
      </c>
      <c r="CB316" s="350" t="str">
        <f t="shared" si="122"/>
        <v/>
      </c>
    </row>
    <row r="317" spans="1:80" x14ac:dyDescent="0.15">
      <c r="A317" s="202"/>
      <c r="B317" s="203"/>
      <c r="C317" s="197">
        <v>236</v>
      </c>
      <c r="D317" s="126"/>
      <c r="E317" s="126"/>
      <c r="F317" s="126"/>
      <c r="G317" s="128"/>
      <c r="H317" s="128"/>
      <c r="I317" s="123"/>
      <c r="J317" s="123"/>
      <c r="K317" s="123"/>
      <c r="L317" s="123"/>
      <c r="M317" s="131"/>
      <c r="N317" s="199">
        <f t="shared" si="110"/>
        <v>0</v>
      </c>
      <c r="O317" s="200">
        <f t="shared" si="111"/>
        <v>0</v>
      </c>
      <c r="P317" s="141"/>
      <c r="Q317" s="188"/>
      <c r="R317" s="188"/>
      <c r="S317" s="188"/>
      <c r="T317" s="188"/>
      <c r="U317" s="188"/>
      <c r="V317" s="188"/>
      <c r="W317" s="188"/>
      <c r="X317" s="188"/>
      <c r="Y317" s="188"/>
      <c r="Z317" s="188"/>
      <c r="AA317" s="188"/>
      <c r="AB317" s="188"/>
      <c r="AC317" s="188"/>
      <c r="AD317" s="188"/>
      <c r="AE317" s="142"/>
      <c r="AF317" s="131"/>
      <c r="AG317" s="123"/>
      <c r="AH317" s="123"/>
      <c r="AI317" s="128"/>
      <c r="AJ317" s="128"/>
      <c r="AK317" s="128"/>
      <c r="AL317" s="143"/>
      <c r="AM317" s="143"/>
      <c r="AN317" s="131"/>
      <c r="AO317" s="818"/>
      <c r="AP317" s="819"/>
      <c r="AQ317" s="164"/>
      <c r="AR317" s="89"/>
      <c r="AS317" s="78"/>
      <c r="AT317" s="309" t="str">
        <f t="shared" si="99"/>
        <v/>
      </c>
      <c r="AU317" s="313" t="str">
        <f t="shared" si="100"/>
        <v/>
      </c>
      <c r="AV317" s="317" t="str">
        <f t="shared" si="101"/>
        <v/>
      </c>
      <c r="AW317" s="321" t="str">
        <f t="shared" si="102"/>
        <v/>
      </c>
      <c r="AX317" s="321" t="str">
        <f t="shared" si="103"/>
        <v/>
      </c>
      <c r="AY317" s="325" t="str">
        <f t="shared" si="115"/>
        <v/>
      </c>
      <c r="AZ317" s="327" t="str">
        <f t="shared" si="104"/>
        <v/>
      </c>
      <c r="BA317" s="329" t="str">
        <f t="shared" si="105"/>
        <v/>
      </c>
      <c r="BB317" s="329" t="str">
        <f t="shared" si="106"/>
        <v/>
      </c>
      <c r="BC317" s="329" t="str">
        <f t="shared" si="116"/>
        <v/>
      </c>
      <c r="BD317" s="329" t="str">
        <f t="shared" si="112"/>
        <v/>
      </c>
      <c r="BE317" s="332"/>
      <c r="BF317" s="333"/>
      <c r="BG317" s="327" t="str">
        <f t="shared" si="107"/>
        <v/>
      </c>
      <c r="BH317" s="327" t="str">
        <f t="shared" si="108"/>
        <v/>
      </c>
      <c r="BI317" s="327" t="str">
        <f t="shared" si="109"/>
        <v/>
      </c>
      <c r="BJ317" s="333"/>
      <c r="BK317" s="333"/>
      <c r="BL317" s="333"/>
      <c r="BM317" s="333"/>
      <c r="BN317" s="327" t="str">
        <f t="shared" si="117"/>
        <v/>
      </c>
      <c r="BO317" s="327" t="str">
        <f t="shared" si="113"/>
        <v/>
      </c>
      <c r="BP317" s="327" t="str">
        <f t="shared" si="118"/>
        <v/>
      </c>
      <c r="BQ317" s="327" t="str">
        <f t="shared" si="119"/>
        <v/>
      </c>
      <c r="BR317" s="327" t="str">
        <f>IF(F317="","",IF(AND(AI317="－",OR(分岐管理シート!AK317&lt;1,分岐管理シート!AK317&gt;12)),"error",IF(AND(AI317="○",分岐管理シート!AK317&lt;1),"error","")))</f>
        <v/>
      </c>
      <c r="BS317" s="327" t="str">
        <f>IF(F317="","",IF(VLOOKUP(AJ317,―!$AD$2:$AE$14,2,FALSE)&lt;=VLOOKUP(AK317,―!$AD$2:$AE$14,2,FALSE),"","error"))</f>
        <v/>
      </c>
      <c r="BT317" s="333"/>
      <c r="BU317" s="333"/>
      <c r="BV317" s="333"/>
      <c r="BW317" s="327" t="str">
        <f t="shared" si="120"/>
        <v/>
      </c>
      <c r="BX317" s="327" t="str">
        <f t="shared" si="114"/>
        <v/>
      </c>
      <c r="BY317" s="327" t="str">
        <f t="shared" si="121"/>
        <v/>
      </c>
      <c r="BZ317" s="333"/>
      <c r="CA317" s="348" t="str">
        <f>分岐管理シート!BB317</f>
        <v/>
      </c>
      <c r="CB317" s="350" t="str">
        <f t="shared" si="122"/>
        <v/>
      </c>
    </row>
    <row r="318" spans="1:80" x14ac:dyDescent="0.15">
      <c r="A318" s="202"/>
      <c r="B318" s="203"/>
      <c r="C318" s="196">
        <v>237</v>
      </c>
      <c r="D318" s="126"/>
      <c r="E318" s="126"/>
      <c r="F318" s="126"/>
      <c r="G318" s="128"/>
      <c r="H318" s="128"/>
      <c r="I318" s="123"/>
      <c r="J318" s="123"/>
      <c r="K318" s="123"/>
      <c r="L318" s="123"/>
      <c r="M318" s="131"/>
      <c r="N318" s="199">
        <f t="shared" si="110"/>
        <v>0</v>
      </c>
      <c r="O318" s="200">
        <f t="shared" si="111"/>
        <v>0</v>
      </c>
      <c r="P318" s="141"/>
      <c r="Q318" s="188"/>
      <c r="R318" s="188"/>
      <c r="S318" s="188"/>
      <c r="T318" s="188"/>
      <c r="U318" s="188"/>
      <c r="V318" s="188"/>
      <c r="W318" s="188"/>
      <c r="X318" s="188"/>
      <c r="Y318" s="188"/>
      <c r="Z318" s="188"/>
      <c r="AA318" s="188"/>
      <c r="AB318" s="188"/>
      <c r="AC318" s="188"/>
      <c r="AD318" s="188"/>
      <c r="AE318" s="142"/>
      <c r="AF318" s="131"/>
      <c r="AG318" s="123"/>
      <c r="AH318" s="123"/>
      <c r="AI318" s="128"/>
      <c r="AJ318" s="128"/>
      <c r="AK318" s="128"/>
      <c r="AL318" s="143"/>
      <c r="AM318" s="143"/>
      <c r="AN318" s="131"/>
      <c r="AO318" s="818"/>
      <c r="AP318" s="819"/>
      <c r="AQ318" s="164"/>
      <c r="AR318" s="89"/>
      <c r="AS318" s="78"/>
      <c r="AT318" s="309" t="str">
        <f t="shared" si="99"/>
        <v/>
      </c>
      <c r="AU318" s="313" t="str">
        <f t="shared" si="100"/>
        <v/>
      </c>
      <c r="AV318" s="317" t="str">
        <f t="shared" si="101"/>
        <v/>
      </c>
      <c r="AW318" s="321" t="str">
        <f t="shared" si="102"/>
        <v/>
      </c>
      <c r="AX318" s="321" t="str">
        <f t="shared" si="103"/>
        <v/>
      </c>
      <c r="AY318" s="325" t="str">
        <f t="shared" si="115"/>
        <v/>
      </c>
      <c r="AZ318" s="327" t="str">
        <f t="shared" si="104"/>
        <v/>
      </c>
      <c r="BA318" s="329" t="str">
        <f t="shared" si="105"/>
        <v/>
      </c>
      <c r="BB318" s="329" t="str">
        <f t="shared" si="106"/>
        <v/>
      </c>
      <c r="BC318" s="329" t="str">
        <f t="shared" si="116"/>
        <v/>
      </c>
      <c r="BD318" s="329" t="str">
        <f t="shared" si="112"/>
        <v/>
      </c>
      <c r="BE318" s="332"/>
      <c r="BF318" s="333"/>
      <c r="BG318" s="327" t="str">
        <f t="shared" si="107"/>
        <v/>
      </c>
      <c r="BH318" s="327" t="str">
        <f t="shared" si="108"/>
        <v/>
      </c>
      <c r="BI318" s="327" t="str">
        <f t="shared" si="109"/>
        <v/>
      </c>
      <c r="BJ318" s="333"/>
      <c r="BK318" s="333"/>
      <c r="BL318" s="333"/>
      <c r="BM318" s="333"/>
      <c r="BN318" s="327" t="str">
        <f t="shared" si="117"/>
        <v/>
      </c>
      <c r="BO318" s="327" t="str">
        <f t="shared" si="113"/>
        <v/>
      </c>
      <c r="BP318" s="327" t="str">
        <f t="shared" si="118"/>
        <v/>
      </c>
      <c r="BQ318" s="327" t="str">
        <f t="shared" si="119"/>
        <v/>
      </c>
      <c r="BR318" s="327" t="str">
        <f>IF(F318="","",IF(AND(AI318="－",OR(分岐管理シート!AK318&lt;1,分岐管理シート!AK318&gt;12)),"error",IF(AND(AI318="○",分岐管理シート!AK318&lt;1),"error","")))</f>
        <v/>
      </c>
      <c r="BS318" s="327" t="str">
        <f>IF(F318="","",IF(VLOOKUP(AJ318,―!$AD$2:$AE$14,2,FALSE)&lt;=VLOOKUP(AK318,―!$AD$2:$AE$14,2,FALSE),"","error"))</f>
        <v/>
      </c>
      <c r="BT318" s="333"/>
      <c r="BU318" s="333"/>
      <c r="BV318" s="333"/>
      <c r="BW318" s="327" t="str">
        <f t="shared" si="120"/>
        <v/>
      </c>
      <c r="BX318" s="327" t="str">
        <f t="shared" si="114"/>
        <v/>
      </c>
      <c r="BY318" s="327" t="str">
        <f t="shared" si="121"/>
        <v/>
      </c>
      <c r="BZ318" s="333"/>
      <c r="CA318" s="348" t="str">
        <f>分岐管理シート!BB318</f>
        <v/>
      </c>
      <c r="CB318" s="350" t="str">
        <f t="shared" si="122"/>
        <v/>
      </c>
    </row>
    <row r="319" spans="1:80" x14ac:dyDescent="0.15">
      <c r="A319" s="202"/>
      <c r="B319" s="203"/>
      <c r="C319" s="197">
        <v>238</v>
      </c>
      <c r="D319" s="126"/>
      <c r="E319" s="126"/>
      <c r="F319" s="126"/>
      <c r="G319" s="128"/>
      <c r="H319" s="128"/>
      <c r="I319" s="123"/>
      <c r="J319" s="123"/>
      <c r="K319" s="123"/>
      <c r="L319" s="123"/>
      <c r="M319" s="131"/>
      <c r="N319" s="199">
        <f t="shared" si="110"/>
        <v>0</v>
      </c>
      <c r="O319" s="200">
        <f t="shared" si="111"/>
        <v>0</v>
      </c>
      <c r="P319" s="141"/>
      <c r="Q319" s="188"/>
      <c r="R319" s="188"/>
      <c r="S319" s="188"/>
      <c r="T319" s="188"/>
      <c r="U319" s="188"/>
      <c r="V319" s="188"/>
      <c r="W319" s="188"/>
      <c r="X319" s="188"/>
      <c r="Y319" s="188"/>
      <c r="Z319" s="188"/>
      <c r="AA319" s="188"/>
      <c r="AB319" s="188"/>
      <c r="AC319" s="188"/>
      <c r="AD319" s="188"/>
      <c r="AE319" s="142"/>
      <c r="AF319" s="131"/>
      <c r="AG319" s="123"/>
      <c r="AH319" s="123"/>
      <c r="AI319" s="128"/>
      <c r="AJ319" s="128"/>
      <c r="AK319" s="128"/>
      <c r="AL319" s="143"/>
      <c r="AM319" s="143"/>
      <c r="AN319" s="131"/>
      <c r="AO319" s="818"/>
      <c r="AP319" s="819"/>
      <c r="AQ319" s="164"/>
      <c r="AR319" s="89"/>
      <c r="AS319" s="78"/>
      <c r="AT319" s="309" t="str">
        <f t="shared" si="99"/>
        <v/>
      </c>
      <c r="AU319" s="313" t="str">
        <f t="shared" si="100"/>
        <v/>
      </c>
      <c r="AV319" s="317" t="str">
        <f t="shared" si="101"/>
        <v/>
      </c>
      <c r="AW319" s="321" t="str">
        <f t="shared" si="102"/>
        <v/>
      </c>
      <c r="AX319" s="321" t="str">
        <f t="shared" si="103"/>
        <v/>
      </c>
      <c r="AY319" s="325" t="str">
        <f t="shared" si="115"/>
        <v/>
      </c>
      <c r="AZ319" s="327" t="str">
        <f t="shared" si="104"/>
        <v/>
      </c>
      <c r="BA319" s="329" t="str">
        <f t="shared" si="105"/>
        <v/>
      </c>
      <c r="BB319" s="329" t="str">
        <f t="shared" si="106"/>
        <v/>
      </c>
      <c r="BC319" s="329" t="str">
        <f t="shared" si="116"/>
        <v/>
      </c>
      <c r="BD319" s="329" t="str">
        <f t="shared" si="112"/>
        <v/>
      </c>
      <c r="BE319" s="332"/>
      <c r="BF319" s="333"/>
      <c r="BG319" s="327" t="str">
        <f t="shared" si="107"/>
        <v/>
      </c>
      <c r="BH319" s="327" t="str">
        <f t="shared" si="108"/>
        <v/>
      </c>
      <c r="BI319" s="327" t="str">
        <f t="shared" si="109"/>
        <v/>
      </c>
      <c r="BJ319" s="333"/>
      <c r="BK319" s="333"/>
      <c r="BL319" s="333"/>
      <c r="BM319" s="333"/>
      <c r="BN319" s="327" t="str">
        <f t="shared" si="117"/>
        <v/>
      </c>
      <c r="BO319" s="327" t="str">
        <f t="shared" si="113"/>
        <v/>
      </c>
      <c r="BP319" s="327" t="str">
        <f t="shared" si="118"/>
        <v/>
      </c>
      <c r="BQ319" s="327" t="str">
        <f t="shared" si="119"/>
        <v/>
      </c>
      <c r="BR319" s="327" t="str">
        <f>IF(F319="","",IF(AND(AI319="－",OR(分岐管理シート!AK319&lt;1,分岐管理シート!AK319&gt;12)),"error",IF(AND(AI319="○",分岐管理シート!AK319&lt;1),"error","")))</f>
        <v/>
      </c>
      <c r="BS319" s="327" t="str">
        <f>IF(F319="","",IF(VLOOKUP(AJ319,―!$AD$2:$AE$14,2,FALSE)&lt;=VLOOKUP(AK319,―!$AD$2:$AE$14,2,FALSE),"","error"))</f>
        <v/>
      </c>
      <c r="BT319" s="333"/>
      <c r="BU319" s="333"/>
      <c r="BV319" s="333"/>
      <c r="BW319" s="327" t="str">
        <f t="shared" si="120"/>
        <v/>
      </c>
      <c r="BX319" s="327" t="str">
        <f t="shared" si="114"/>
        <v/>
      </c>
      <c r="BY319" s="327" t="str">
        <f t="shared" si="121"/>
        <v/>
      </c>
      <c r="BZ319" s="333"/>
      <c r="CA319" s="348" t="str">
        <f>分岐管理シート!BB319</f>
        <v/>
      </c>
      <c r="CB319" s="350" t="str">
        <f t="shared" si="122"/>
        <v/>
      </c>
    </row>
    <row r="320" spans="1:80" x14ac:dyDescent="0.15">
      <c r="A320" s="202"/>
      <c r="B320" s="203"/>
      <c r="C320" s="197">
        <v>239</v>
      </c>
      <c r="D320" s="126"/>
      <c r="E320" s="126"/>
      <c r="F320" s="126"/>
      <c r="G320" s="128"/>
      <c r="H320" s="128"/>
      <c r="I320" s="123"/>
      <c r="J320" s="123"/>
      <c r="K320" s="123"/>
      <c r="L320" s="123"/>
      <c r="M320" s="131"/>
      <c r="N320" s="199">
        <f t="shared" si="110"/>
        <v>0</v>
      </c>
      <c r="O320" s="200">
        <f t="shared" si="111"/>
        <v>0</v>
      </c>
      <c r="P320" s="141"/>
      <c r="Q320" s="188"/>
      <c r="R320" s="188"/>
      <c r="S320" s="188"/>
      <c r="T320" s="188"/>
      <c r="U320" s="188"/>
      <c r="V320" s="188"/>
      <c r="W320" s="188"/>
      <c r="X320" s="188"/>
      <c r="Y320" s="188"/>
      <c r="Z320" s="188"/>
      <c r="AA320" s="188"/>
      <c r="AB320" s="188"/>
      <c r="AC320" s="188"/>
      <c r="AD320" s="188"/>
      <c r="AE320" s="142"/>
      <c r="AF320" s="131"/>
      <c r="AG320" s="123"/>
      <c r="AH320" s="123"/>
      <c r="AI320" s="128"/>
      <c r="AJ320" s="128"/>
      <c r="AK320" s="128"/>
      <c r="AL320" s="143"/>
      <c r="AM320" s="143"/>
      <c r="AN320" s="131"/>
      <c r="AO320" s="818"/>
      <c r="AP320" s="819"/>
      <c r="AQ320" s="164"/>
      <c r="AR320" s="89"/>
      <c r="AS320" s="78"/>
      <c r="AT320" s="309" t="str">
        <f t="shared" si="99"/>
        <v/>
      </c>
      <c r="AU320" s="313" t="str">
        <f t="shared" si="100"/>
        <v/>
      </c>
      <c r="AV320" s="317" t="str">
        <f t="shared" si="101"/>
        <v/>
      </c>
      <c r="AW320" s="321" t="str">
        <f t="shared" si="102"/>
        <v/>
      </c>
      <c r="AX320" s="321" t="str">
        <f t="shared" si="103"/>
        <v/>
      </c>
      <c r="AY320" s="325" t="str">
        <f t="shared" si="115"/>
        <v/>
      </c>
      <c r="AZ320" s="327" t="str">
        <f t="shared" si="104"/>
        <v/>
      </c>
      <c r="BA320" s="329" t="str">
        <f t="shared" si="105"/>
        <v/>
      </c>
      <c r="BB320" s="329" t="str">
        <f t="shared" si="106"/>
        <v/>
      </c>
      <c r="BC320" s="329" t="str">
        <f t="shared" si="116"/>
        <v/>
      </c>
      <c r="BD320" s="329" t="str">
        <f t="shared" si="112"/>
        <v/>
      </c>
      <c r="BE320" s="332"/>
      <c r="BF320" s="333"/>
      <c r="BG320" s="327" t="str">
        <f t="shared" si="107"/>
        <v/>
      </c>
      <c r="BH320" s="327" t="str">
        <f t="shared" si="108"/>
        <v/>
      </c>
      <c r="BI320" s="327" t="str">
        <f t="shared" si="109"/>
        <v/>
      </c>
      <c r="BJ320" s="333"/>
      <c r="BK320" s="333"/>
      <c r="BL320" s="333"/>
      <c r="BM320" s="333"/>
      <c r="BN320" s="327" t="str">
        <f t="shared" si="117"/>
        <v/>
      </c>
      <c r="BO320" s="327" t="str">
        <f t="shared" si="113"/>
        <v/>
      </c>
      <c r="BP320" s="327" t="str">
        <f t="shared" si="118"/>
        <v/>
      </c>
      <c r="BQ320" s="327" t="str">
        <f t="shared" si="119"/>
        <v/>
      </c>
      <c r="BR320" s="327" t="str">
        <f>IF(F320="","",IF(AND(AI320="－",OR(分岐管理シート!AK320&lt;1,分岐管理シート!AK320&gt;12)),"error",IF(AND(AI320="○",分岐管理シート!AK320&lt;1),"error","")))</f>
        <v/>
      </c>
      <c r="BS320" s="327" t="str">
        <f>IF(F320="","",IF(VLOOKUP(AJ320,―!$AD$2:$AE$14,2,FALSE)&lt;=VLOOKUP(AK320,―!$AD$2:$AE$14,2,FALSE),"","error"))</f>
        <v/>
      </c>
      <c r="BT320" s="333"/>
      <c r="BU320" s="333"/>
      <c r="BV320" s="333"/>
      <c r="BW320" s="327" t="str">
        <f t="shared" si="120"/>
        <v/>
      </c>
      <c r="BX320" s="327" t="str">
        <f t="shared" si="114"/>
        <v/>
      </c>
      <c r="BY320" s="327" t="str">
        <f t="shared" si="121"/>
        <v/>
      </c>
      <c r="BZ320" s="333"/>
      <c r="CA320" s="348" t="str">
        <f>分岐管理シート!BB320</f>
        <v/>
      </c>
      <c r="CB320" s="350" t="str">
        <f t="shared" si="122"/>
        <v/>
      </c>
    </row>
    <row r="321" spans="1:80" x14ac:dyDescent="0.15">
      <c r="A321" s="202"/>
      <c r="B321" s="203"/>
      <c r="C321" s="196">
        <v>240</v>
      </c>
      <c r="D321" s="126"/>
      <c r="E321" s="126"/>
      <c r="F321" s="126"/>
      <c r="G321" s="128"/>
      <c r="H321" s="128"/>
      <c r="I321" s="123"/>
      <c r="J321" s="123"/>
      <c r="K321" s="123"/>
      <c r="L321" s="123"/>
      <c r="M321" s="131"/>
      <c r="N321" s="199">
        <f t="shared" si="110"/>
        <v>0</v>
      </c>
      <c r="O321" s="200">
        <f t="shared" si="111"/>
        <v>0</v>
      </c>
      <c r="P321" s="141"/>
      <c r="Q321" s="188"/>
      <c r="R321" s="188"/>
      <c r="S321" s="188"/>
      <c r="T321" s="188"/>
      <c r="U321" s="188"/>
      <c r="V321" s="188"/>
      <c r="W321" s="188"/>
      <c r="X321" s="188"/>
      <c r="Y321" s="188"/>
      <c r="Z321" s="188"/>
      <c r="AA321" s="188"/>
      <c r="AB321" s="188"/>
      <c r="AC321" s="188"/>
      <c r="AD321" s="188"/>
      <c r="AE321" s="142"/>
      <c r="AF321" s="131"/>
      <c r="AG321" s="123"/>
      <c r="AH321" s="123"/>
      <c r="AI321" s="128"/>
      <c r="AJ321" s="128"/>
      <c r="AK321" s="128"/>
      <c r="AL321" s="143"/>
      <c r="AM321" s="143"/>
      <c r="AN321" s="131"/>
      <c r="AO321" s="818"/>
      <c r="AP321" s="819"/>
      <c r="AQ321" s="164"/>
      <c r="AR321" s="89"/>
      <c r="AS321" s="78"/>
      <c r="AT321" s="309" t="str">
        <f t="shared" si="99"/>
        <v/>
      </c>
      <c r="AU321" s="313" t="str">
        <f t="shared" si="100"/>
        <v/>
      </c>
      <c r="AV321" s="317" t="str">
        <f t="shared" si="101"/>
        <v/>
      </c>
      <c r="AW321" s="321" t="str">
        <f t="shared" si="102"/>
        <v/>
      </c>
      <c r="AX321" s="321" t="str">
        <f t="shared" si="103"/>
        <v/>
      </c>
      <c r="AY321" s="325" t="str">
        <f t="shared" si="115"/>
        <v/>
      </c>
      <c r="AZ321" s="327" t="str">
        <f t="shared" si="104"/>
        <v/>
      </c>
      <c r="BA321" s="329" t="str">
        <f t="shared" si="105"/>
        <v/>
      </c>
      <c r="BB321" s="329" t="str">
        <f t="shared" si="106"/>
        <v/>
      </c>
      <c r="BC321" s="329" t="str">
        <f t="shared" si="116"/>
        <v/>
      </c>
      <c r="BD321" s="329" t="str">
        <f t="shared" si="112"/>
        <v/>
      </c>
      <c r="BE321" s="332"/>
      <c r="BF321" s="333"/>
      <c r="BG321" s="327" t="str">
        <f t="shared" si="107"/>
        <v/>
      </c>
      <c r="BH321" s="327" t="str">
        <f t="shared" si="108"/>
        <v/>
      </c>
      <c r="BI321" s="327" t="str">
        <f t="shared" si="109"/>
        <v/>
      </c>
      <c r="BJ321" s="333"/>
      <c r="BK321" s="333"/>
      <c r="BL321" s="333"/>
      <c r="BM321" s="333"/>
      <c r="BN321" s="327" t="str">
        <f t="shared" si="117"/>
        <v/>
      </c>
      <c r="BO321" s="327" t="str">
        <f t="shared" si="113"/>
        <v/>
      </c>
      <c r="BP321" s="327" t="str">
        <f t="shared" si="118"/>
        <v/>
      </c>
      <c r="BQ321" s="327" t="str">
        <f t="shared" si="119"/>
        <v/>
      </c>
      <c r="BR321" s="327" t="str">
        <f>IF(F321="","",IF(AND(AI321="－",OR(分岐管理シート!AK321&lt;1,分岐管理シート!AK321&gt;12)),"error",IF(AND(AI321="○",分岐管理シート!AK321&lt;1),"error","")))</f>
        <v/>
      </c>
      <c r="BS321" s="327" t="str">
        <f>IF(F321="","",IF(VLOOKUP(AJ321,―!$AD$2:$AE$14,2,FALSE)&lt;=VLOOKUP(AK321,―!$AD$2:$AE$14,2,FALSE),"","error"))</f>
        <v/>
      </c>
      <c r="BT321" s="333"/>
      <c r="BU321" s="333"/>
      <c r="BV321" s="333"/>
      <c r="BW321" s="327" t="str">
        <f t="shared" si="120"/>
        <v/>
      </c>
      <c r="BX321" s="327" t="str">
        <f t="shared" si="114"/>
        <v/>
      </c>
      <c r="BY321" s="327" t="str">
        <f t="shared" si="121"/>
        <v/>
      </c>
      <c r="BZ321" s="333"/>
      <c r="CA321" s="348" t="str">
        <f>分岐管理シート!BB321</f>
        <v/>
      </c>
      <c r="CB321" s="350" t="str">
        <f t="shared" si="122"/>
        <v/>
      </c>
    </row>
    <row r="322" spans="1:80" x14ac:dyDescent="0.15">
      <c r="A322" s="202"/>
      <c r="B322" s="203"/>
      <c r="C322" s="197">
        <v>241</v>
      </c>
      <c r="D322" s="126"/>
      <c r="E322" s="126"/>
      <c r="F322" s="126"/>
      <c r="G322" s="128"/>
      <c r="H322" s="128"/>
      <c r="I322" s="123"/>
      <c r="J322" s="123"/>
      <c r="K322" s="123"/>
      <c r="L322" s="123"/>
      <c r="M322" s="131"/>
      <c r="N322" s="199">
        <f t="shared" si="110"/>
        <v>0</v>
      </c>
      <c r="O322" s="200">
        <f t="shared" si="111"/>
        <v>0</v>
      </c>
      <c r="P322" s="141"/>
      <c r="Q322" s="188"/>
      <c r="R322" s="188"/>
      <c r="S322" s="188"/>
      <c r="T322" s="188"/>
      <c r="U322" s="188"/>
      <c r="V322" s="188"/>
      <c r="W322" s="188"/>
      <c r="X322" s="188"/>
      <c r="Y322" s="188"/>
      <c r="Z322" s="188"/>
      <c r="AA322" s="188"/>
      <c r="AB322" s="188"/>
      <c r="AC322" s="188"/>
      <c r="AD322" s="188"/>
      <c r="AE322" s="142"/>
      <c r="AF322" s="131"/>
      <c r="AG322" s="123"/>
      <c r="AH322" s="123"/>
      <c r="AI322" s="128"/>
      <c r="AJ322" s="128"/>
      <c r="AK322" s="128"/>
      <c r="AL322" s="143"/>
      <c r="AM322" s="143"/>
      <c r="AN322" s="131"/>
      <c r="AO322" s="818"/>
      <c r="AP322" s="819"/>
      <c r="AQ322" s="164"/>
      <c r="AR322" s="89"/>
      <c r="AS322" s="78"/>
      <c r="AT322" s="309" t="str">
        <f t="shared" si="99"/>
        <v/>
      </c>
      <c r="AU322" s="313" t="str">
        <f t="shared" si="100"/>
        <v/>
      </c>
      <c r="AV322" s="317" t="str">
        <f t="shared" si="101"/>
        <v/>
      </c>
      <c r="AW322" s="321" t="str">
        <f t="shared" si="102"/>
        <v/>
      </c>
      <c r="AX322" s="321" t="str">
        <f t="shared" si="103"/>
        <v/>
      </c>
      <c r="AY322" s="325" t="str">
        <f t="shared" si="115"/>
        <v/>
      </c>
      <c r="AZ322" s="327" t="str">
        <f t="shared" si="104"/>
        <v/>
      </c>
      <c r="BA322" s="329" t="str">
        <f t="shared" si="105"/>
        <v/>
      </c>
      <c r="BB322" s="329" t="str">
        <f t="shared" si="106"/>
        <v/>
      </c>
      <c r="BC322" s="329" t="str">
        <f t="shared" si="116"/>
        <v/>
      </c>
      <c r="BD322" s="329" t="str">
        <f t="shared" si="112"/>
        <v/>
      </c>
      <c r="BE322" s="332"/>
      <c r="BF322" s="333"/>
      <c r="BG322" s="327" t="str">
        <f t="shared" si="107"/>
        <v/>
      </c>
      <c r="BH322" s="327" t="str">
        <f t="shared" si="108"/>
        <v/>
      </c>
      <c r="BI322" s="327" t="str">
        <f t="shared" si="109"/>
        <v/>
      </c>
      <c r="BJ322" s="333"/>
      <c r="BK322" s="333"/>
      <c r="BL322" s="333"/>
      <c r="BM322" s="333"/>
      <c r="BN322" s="327" t="str">
        <f t="shared" si="117"/>
        <v/>
      </c>
      <c r="BO322" s="327" t="str">
        <f t="shared" si="113"/>
        <v/>
      </c>
      <c r="BP322" s="327" t="str">
        <f t="shared" si="118"/>
        <v/>
      </c>
      <c r="BQ322" s="327" t="str">
        <f t="shared" si="119"/>
        <v/>
      </c>
      <c r="BR322" s="327" t="str">
        <f>IF(F322="","",IF(AND(AI322="－",OR(分岐管理シート!AK322&lt;1,分岐管理シート!AK322&gt;12)),"error",IF(AND(AI322="○",分岐管理シート!AK322&lt;1),"error","")))</f>
        <v/>
      </c>
      <c r="BS322" s="327" t="str">
        <f>IF(F322="","",IF(VLOOKUP(AJ322,―!$AD$2:$AE$14,2,FALSE)&lt;=VLOOKUP(AK322,―!$AD$2:$AE$14,2,FALSE),"","error"))</f>
        <v/>
      </c>
      <c r="BT322" s="333"/>
      <c r="BU322" s="333"/>
      <c r="BV322" s="333"/>
      <c r="BW322" s="327" t="str">
        <f t="shared" si="120"/>
        <v/>
      </c>
      <c r="BX322" s="327" t="str">
        <f t="shared" si="114"/>
        <v/>
      </c>
      <c r="BY322" s="327" t="str">
        <f t="shared" si="121"/>
        <v/>
      </c>
      <c r="BZ322" s="333"/>
      <c r="CA322" s="348" t="str">
        <f>分岐管理シート!BB322</f>
        <v/>
      </c>
      <c r="CB322" s="350" t="str">
        <f t="shared" si="122"/>
        <v/>
      </c>
    </row>
    <row r="323" spans="1:80" x14ac:dyDescent="0.15">
      <c r="A323" s="202"/>
      <c r="B323" s="203"/>
      <c r="C323" s="197">
        <v>242</v>
      </c>
      <c r="D323" s="126"/>
      <c r="E323" s="126"/>
      <c r="F323" s="126"/>
      <c r="G323" s="128"/>
      <c r="H323" s="128"/>
      <c r="I323" s="123"/>
      <c r="J323" s="123"/>
      <c r="K323" s="123"/>
      <c r="L323" s="123"/>
      <c r="M323" s="131"/>
      <c r="N323" s="199">
        <f t="shared" si="110"/>
        <v>0</v>
      </c>
      <c r="O323" s="200">
        <f t="shared" si="111"/>
        <v>0</v>
      </c>
      <c r="P323" s="141"/>
      <c r="Q323" s="188"/>
      <c r="R323" s="188"/>
      <c r="S323" s="188"/>
      <c r="T323" s="188"/>
      <c r="U323" s="188"/>
      <c r="V323" s="188"/>
      <c r="W323" s="188"/>
      <c r="X323" s="188"/>
      <c r="Y323" s="188"/>
      <c r="Z323" s="188"/>
      <c r="AA323" s="188"/>
      <c r="AB323" s="188"/>
      <c r="AC323" s="188"/>
      <c r="AD323" s="188"/>
      <c r="AE323" s="142"/>
      <c r="AF323" s="131"/>
      <c r="AG323" s="123"/>
      <c r="AH323" s="123"/>
      <c r="AI323" s="128"/>
      <c r="AJ323" s="128"/>
      <c r="AK323" s="128"/>
      <c r="AL323" s="143"/>
      <c r="AM323" s="143"/>
      <c r="AN323" s="131"/>
      <c r="AO323" s="818"/>
      <c r="AP323" s="819"/>
      <c r="AQ323" s="164"/>
      <c r="AR323" s="89"/>
      <c r="AS323" s="78"/>
      <c r="AT323" s="309" t="str">
        <f t="shared" si="99"/>
        <v/>
      </c>
      <c r="AU323" s="313" t="str">
        <f t="shared" si="100"/>
        <v/>
      </c>
      <c r="AV323" s="317" t="str">
        <f t="shared" si="101"/>
        <v/>
      </c>
      <c r="AW323" s="321" t="str">
        <f t="shared" si="102"/>
        <v/>
      </c>
      <c r="AX323" s="321" t="str">
        <f t="shared" si="103"/>
        <v/>
      </c>
      <c r="AY323" s="325" t="str">
        <f t="shared" si="115"/>
        <v/>
      </c>
      <c r="AZ323" s="327" t="str">
        <f t="shared" si="104"/>
        <v/>
      </c>
      <c r="BA323" s="329" t="str">
        <f t="shared" si="105"/>
        <v/>
      </c>
      <c r="BB323" s="329" t="str">
        <f t="shared" si="106"/>
        <v/>
      </c>
      <c r="BC323" s="329" t="str">
        <f t="shared" si="116"/>
        <v/>
      </c>
      <c r="BD323" s="329" t="str">
        <f t="shared" si="112"/>
        <v/>
      </c>
      <c r="BE323" s="332"/>
      <c r="BF323" s="333"/>
      <c r="BG323" s="327" t="str">
        <f t="shared" si="107"/>
        <v/>
      </c>
      <c r="BH323" s="327" t="str">
        <f t="shared" si="108"/>
        <v/>
      </c>
      <c r="BI323" s="327" t="str">
        <f t="shared" si="109"/>
        <v/>
      </c>
      <c r="BJ323" s="333"/>
      <c r="BK323" s="333"/>
      <c r="BL323" s="333"/>
      <c r="BM323" s="333"/>
      <c r="BN323" s="327" t="str">
        <f t="shared" si="117"/>
        <v/>
      </c>
      <c r="BO323" s="327" t="str">
        <f t="shared" si="113"/>
        <v/>
      </c>
      <c r="BP323" s="327" t="str">
        <f t="shared" si="118"/>
        <v/>
      </c>
      <c r="BQ323" s="327" t="str">
        <f t="shared" si="119"/>
        <v/>
      </c>
      <c r="BR323" s="327" t="str">
        <f>IF(F323="","",IF(AND(AI323="－",OR(分岐管理シート!AK323&lt;1,分岐管理シート!AK323&gt;12)),"error",IF(AND(AI323="○",分岐管理シート!AK323&lt;1),"error","")))</f>
        <v/>
      </c>
      <c r="BS323" s="327" t="str">
        <f>IF(F323="","",IF(VLOOKUP(AJ323,―!$AD$2:$AE$14,2,FALSE)&lt;=VLOOKUP(AK323,―!$AD$2:$AE$14,2,FALSE),"","error"))</f>
        <v/>
      </c>
      <c r="BT323" s="333"/>
      <c r="BU323" s="333"/>
      <c r="BV323" s="333"/>
      <c r="BW323" s="327" t="str">
        <f t="shared" si="120"/>
        <v/>
      </c>
      <c r="BX323" s="327" t="str">
        <f t="shared" si="114"/>
        <v/>
      </c>
      <c r="BY323" s="327" t="str">
        <f t="shared" si="121"/>
        <v/>
      </c>
      <c r="BZ323" s="333"/>
      <c r="CA323" s="348" t="str">
        <f>分岐管理シート!BB323</f>
        <v/>
      </c>
      <c r="CB323" s="350" t="str">
        <f t="shared" si="122"/>
        <v/>
      </c>
    </row>
    <row r="324" spans="1:80" x14ac:dyDescent="0.15">
      <c r="A324" s="202"/>
      <c r="B324" s="203"/>
      <c r="C324" s="196">
        <v>243</v>
      </c>
      <c r="D324" s="126"/>
      <c r="E324" s="126"/>
      <c r="F324" s="126"/>
      <c r="G324" s="128"/>
      <c r="H324" s="128"/>
      <c r="I324" s="123"/>
      <c r="J324" s="123"/>
      <c r="K324" s="123"/>
      <c r="L324" s="123"/>
      <c r="M324" s="131"/>
      <c r="N324" s="199">
        <f t="shared" si="110"/>
        <v>0</v>
      </c>
      <c r="O324" s="200">
        <f t="shared" si="111"/>
        <v>0</v>
      </c>
      <c r="P324" s="141"/>
      <c r="Q324" s="188"/>
      <c r="R324" s="188"/>
      <c r="S324" s="188"/>
      <c r="T324" s="188"/>
      <c r="U324" s="188"/>
      <c r="V324" s="188"/>
      <c r="W324" s="188"/>
      <c r="X324" s="188"/>
      <c r="Y324" s="188"/>
      <c r="Z324" s="188"/>
      <c r="AA324" s="188"/>
      <c r="AB324" s="188"/>
      <c r="AC324" s="188"/>
      <c r="AD324" s="188"/>
      <c r="AE324" s="142"/>
      <c r="AF324" s="131"/>
      <c r="AG324" s="123"/>
      <c r="AH324" s="123"/>
      <c r="AI324" s="128"/>
      <c r="AJ324" s="128"/>
      <c r="AK324" s="128"/>
      <c r="AL324" s="143"/>
      <c r="AM324" s="143"/>
      <c r="AN324" s="131"/>
      <c r="AO324" s="818"/>
      <c r="AP324" s="819"/>
      <c r="AQ324" s="164"/>
      <c r="AR324" s="89"/>
      <c r="AS324" s="78"/>
      <c r="AT324" s="309" t="str">
        <f t="shared" si="99"/>
        <v/>
      </c>
      <c r="AU324" s="313" t="str">
        <f t="shared" si="100"/>
        <v/>
      </c>
      <c r="AV324" s="317" t="str">
        <f t="shared" si="101"/>
        <v/>
      </c>
      <c r="AW324" s="321" t="str">
        <f t="shared" si="102"/>
        <v/>
      </c>
      <c r="AX324" s="321" t="str">
        <f t="shared" si="103"/>
        <v/>
      </c>
      <c r="AY324" s="325" t="str">
        <f t="shared" si="115"/>
        <v/>
      </c>
      <c r="AZ324" s="327" t="str">
        <f t="shared" si="104"/>
        <v/>
      </c>
      <c r="BA324" s="329" t="str">
        <f t="shared" si="105"/>
        <v/>
      </c>
      <c r="BB324" s="329" t="str">
        <f t="shared" si="106"/>
        <v/>
      </c>
      <c r="BC324" s="329" t="str">
        <f t="shared" si="116"/>
        <v/>
      </c>
      <c r="BD324" s="329" t="str">
        <f t="shared" si="112"/>
        <v/>
      </c>
      <c r="BE324" s="332"/>
      <c r="BF324" s="333"/>
      <c r="BG324" s="327" t="str">
        <f t="shared" si="107"/>
        <v/>
      </c>
      <c r="BH324" s="327" t="str">
        <f t="shared" si="108"/>
        <v/>
      </c>
      <c r="BI324" s="327" t="str">
        <f t="shared" si="109"/>
        <v/>
      </c>
      <c r="BJ324" s="333"/>
      <c r="BK324" s="333"/>
      <c r="BL324" s="333"/>
      <c r="BM324" s="333"/>
      <c r="BN324" s="327" t="str">
        <f t="shared" si="117"/>
        <v/>
      </c>
      <c r="BO324" s="327" t="str">
        <f t="shared" si="113"/>
        <v/>
      </c>
      <c r="BP324" s="327" t="str">
        <f t="shared" si="118"/>
        <v/>
      </c>
      <c r="BQ324" s="327" t="str">
        <f t="shared" si="119"/>
        <v/>
      </c>
      <c r="BR324" s="327" t="str">
        <f>IF(F324="","",IF(AND(AI324="－",OR(分岐管理シート!AK324&lt;1,分岐管理シート!AK324&gt;12)),"error",IF(AND(AI324="○",分岐管理シート!AK324&lt;1),"error","")))</f>
        <v/>
      </c>
      <c r="BS324" s="327" t="str">
        <f>IF(F324="","",IF(VLOOKUP(AJ324,―!$AD$2:$AE$14,2,FALSE)&lt;=VLOOKUP(AK324,―!$AD$2:$AE$14,2,FALSE),"","error"))</f>
        <v/>
      </c>
      <c r="BT324" s="333"/>
      <c r="BU324" s="333"/>
      <c r="BV324" s="333"/>
      <c r="BW324" s="327" t="str">
        <f t="shared" si="120"/>
        <v/>
      </c>
      <c r="BX324" s="327" t="str">
        <f t="shared" si="114"/>
        <v/>
      </c>
      <c r="BY324" s="327" t="str">
        <f t="shared" si="121"/>
        <v/>
      </c>
      <c r="BZ324" s="333"/>
      <c r="CA324" s="348" t="str">
        <f>分岐管理シート!BB324</f>
        <v/>
      </c>
      <c r="CB324" s="350" t="str">
        <f t="shared" si="122"/>
        <v/>
      </c>
    </row>
    <row r="325" spans="1:80" x14ac:dyDescent="0.15">
      <c r="A325" s="202"/>
      <c r="B325" s="203"/>
      <c r="C325" s="197">
        <v>244</v>
      </c>
      <c r="D325" s="126"/>
      <c r="E325" s="126"/>
      <c r="F325" s="126"/>
      <c r="G325" s="128"/>
      <c r="H325" s="128"/>
      <c r="I325" s="123"/>
      <c r="J325" s="123"/>
      <c r="K325" s="123"/>
      <c r="L325" s="123"/>
      <c r="M325" s="131"/>
      <c r="N325" s="199">
        <f t="shared" si="110"/>
        <v>0</v>
      </c>
      <c r="O325" s="200">
        <f t="shared" si="111"/>
        <v>0</v>
      </c>
      <c r="P325" s="141"/>
      <c r="Q325" s="188"/>
      <c r="R325" s="188"/>
      <c r="S325" s="188"/>
      <c r="T325" s="188"/>
      <c r="U325" s="188"/>
      <c r="V325" s="188"/>
      <c r="W325" s="188"/>
      <c r="X325" s="188"/>
      <c r="Y325" s="188"/>
      <c r="Z325" s="188"/>
      <c r="AA325" s="188"/>
      <c r="AB325" s="188"/>
      <c r="AC325" s="188"/>
      <c r="AD325" s="188"/>
      <c r="AE325" s="142"/>
      <c r="AF325" s="131"/>
      <c r="AG325" s="123"/>
      <c r="AH325" s="123"/>
      <c r="AI325" s="128"/>
      <c r="AJ325" s="128"/>
      <c r="AK325" s="128"/>
      <c r="AL325" s="143"/>
      <c r="AM325" s="143"/>
      <c r="AN325" s="131"/>
      <c r="AO325" s="818"/>
      <c r="AP325" s="819"/>
      <c r="AQ325" s="164"/>
      <c r="AR325" s="89"/>
      <c r="AS325" s="78"/>
      <c r="AT325" s="309" t="str">
        <f t="shared" si="99"/>
        <v/>
      </c>
      <c r="AU325" s="313" t="str">
        <f t="shared" si="100"/>
        <v/>
      </c>
      <c r="AV325" s="317" t="str">
        <f t="shared" si="101"/>
        <v/>
      </c>
      <c r="AW325" s="321" t="str">
        <f t="shared" si="102"/>
        <v/>
      </c>
      <c r="AX325" s="321" t="str">
        <f t="shared" si="103"/>
        <v/>
      </c>
      <c r="AY325" s="325" t="str">
        <f t="shared" si="115"/>
        <v/>
      </c>
      <c r="AZ325" s="327" t="str">
        <f t="shared" si="104"/>
        <v/>
      </c>
      <c r="BA325" s="329" t="str">
        <f t="shared" si="105"/>
        <v/>
      </c>
      <c r="BB325" s="329" t="str">
        <f t="shared" si="106"/>
        <v/>
      </c>
      <c r="BC325" s="329" t="str">
        <f t="shared" si="116"/>
        <v/>
      </c>
      <c r="BD325" s="329" t="str">
        <f t="shared" si="112"/>
        <v/>
      </c>
      <c r="BE325" s="332"/>
      <c r="BF325" s="333"/>
      <c r="BG325" s="327" t="str">
        <f t="shared" si="107"/>
        <v/>
      </c>
      <c r="BH325" s="327" t="str">
        <f t="shared" si="108"/>
        <v/>
      </c>
      <c r="BI325" s="327" t="str">
        <f t="shared" si="109"/>
        <v/>
      </c>
      <c r="BJ325" s="333"/>
      <c r="BK325" s="333"/>
      <c r="BL325" s="333"/>
      <c r="BM325" s="333"/>
      <c r="BN325" s="327" t="str">
        <f t="shared" si="117"/>
        <v/>
      </c>
      <c r="BO325" s="327" t="str">
        <f t="shared" si="113"/>
        <v/>
      </c>
      <c r="BP325" s="327" t="str">
        <f t="shared" si="118"/>
        <v/>
      </c>
      <c r="BQ325" s="327" t="str">
        <f t="shared" si="119"/>
        <v/>
      </c>
      <c r="BR325" s="327" t="str">
        <f>IF(F325="","",IF(AND(AI325="－",OR(分岐管理シート!AK325&lt;1,分岐管理シート!AK325&gt;12)),"error",IF(AND(AI325="○",分岐管理シート!AK325&lt;1),"error","")))</f>
        <v/>
      </c>
      <c r="BS325" s="327" t="str">
        <f>IF(F325="","",IF(VLOOKUP(AJ325,―!$AD$2:$AE$14,2,FALSE)&lt;=VLOOKUP(AK325,―!$AD$2:$AE$14,2,FALSE),"","error"))</f>
        <v/>
      </c>
      <c r="BT325" s="333"/>
      <c r="BU325" s="333"/>
      <c r="BV325" s="333"/>
      <c r="BW325" s="327" t="str">
        <f t="shared" si="120"/>
        <v/>
      </c>
      <c r="BX325" s="327" t="str">
        <f t="shared" si="114"/>
        <v/>
      </c>
      <c r="BY325" s="327" t="str">
        <f t="shared" si="121"/>
        <v/>
      </c>
      <c r="BZ325" s="333"/>
      <c r="CA325" s="348" t="str">
        <f>分岐管理シート!BB325</f>
        <v/>
      </c>
      <c r="CB325" s="350" t="str">
        <f t="shared" si="122"/>
        <v/>
      </c>
    </row>
    <row r="326" spans="1:80" x14ac:dyDescent="0.15">
      <c r="A326" s="202"/>
      <c r="B326" s="203"/>
      <c r="C326" s="197">
        <v>245</v>
      </c>
      <c r="D326" s="126"/>
      <c r="E326" s="126"/>
      <c r="F326" s="126"/>
      <c r="G326" s="128"/>
      <c r="H326" s="128"/>
      <c r="I326" s="123"/>
      <c r="J326" s="123"/>
      <c r="K326" s="123"/>
      <c r="L326" s="123"/>
      <c r="M326" s="131"/>
      <c r="N326" s="199">
        <f t="shared" si="110"/>
        <v>0</v>
      </c>
      <c r="O326" s="200">
        <f t="shared" si="111"/>
        <v>0</v>
      </c>
      <c r="P326" s="141"/>
      <c r="Q326" s="188"/>
      <c r="R326" s="188"/>
      <c r="S326" s="188"/>
      <c r="T326" s="188"/>
      <c r="U326" s="188"/>
      <c r="V326" s="188"/>
      <c r="W326" s="188"/>
      <c r="X326" s="188"/>
      <c r="Y326" s="188"/>
      <c r="Z326" s="188"/>
      <c r="AA326" s="188"/>
      <c r="AB326" s="188"/>
      <c r="AC326" s="188"/>
      <c r="AD326" s="188"/>
      <c r="AE326" s="142"/>
      <c r="AF326" s="131"/>
      <c r="AG326" s="123"/>
      <c r="AH326" s="123"/>
      <c r="AI326" s="128"/>
      <c r="AJ326" s="128"/>
      <c r="AK326" s="128"/>
      <c r="AL326" s="143"/>
      <c r="AM326" s="143"/>
      <c r="AN326" s="131"/>
      <c r="AO326" s="818"/>
      <c r="AP326" s="819"/>
      <c r="AQ326" s="164"/>
      <c r="AR326" s="89"/>
      <c r="AS326" s="78"/>
      <c r="AT326" s="309" t="str">
        <f t="shared" si="99"/>
        <v/>
      </c>
      <c r="AU326" s="313" t="str">
        <f t="shared" si="100"/>
        <v/>
      </c>
      <c r="AV326" s="317" t="str">
        <f t="shared" si="101"/>
        <v/>
      </c>
      <c r="AW326" s="321" t="str">
        <f t="shared" si="102"/>
        <v/>
      </c>
      <c r="AX326" s="321" t="str">
        <f t="shared" si="103"/>
        <v/>
      </c>
      <c r="AY326" s="325" t="str">
        <f t="shared" si="115"/>
        <v/>
      </c>
      <c r="AZ326" s="327" t="str">
        <f t="shared" si="104"/>
        <v/>
      </c>
      <c r="BA326" s="329" t="str">
        <f t="shared" si="105"/>
        <v/>
      </c>
      <c r="BB326" s="329" t="str">
        <f t="shared" si="106"/>
        <v/>
      </c>
      <c r="BC326" s="329" t="str">
        <f t="shared" si="116"/>
        <v/>
      </c>
      <c r="BD326" s="329" t="str">
        <f t="shared" si="112"/>
        <v/>
      </c>
      <c r="BE326" s="332"/>
      <c r="BF326" s="333"/>
      <c r="BG326" s="327" t="str">
        <f t="shared" si="107"/>
        <v/>
      </c>
      <c r="BH326" s="327" t="str">
        <f t="shared" si="108"/>
        <v/>
      </c>
      <c r="BI326" s="327" t="str">
        <f t="shared" si="109"/>
        <v/>
      </c>
      <c r="BJ326" s="333"/>
      <c r="BK326" s="333"/>
      <c r="BL326" s="333"/>
      <c r="BM326" s="333"/>
      <c r="BN326" s="327" t="str">
        <f t="shared" si="117"/>
        <v/>
      </c>
      <c r="BO326" s="327" t="str">
        <f t="shared" si="113"/>
        <v/>
      </c>
      <c r="BP326" s="327" t="str">
        <f t="shared" si="118"/>
        <v/>
      </c>
      <c r="BQ326" s="327" t="str">
        <f t="shared" si="119"/>
        <v/>
      </c>
      <c r="BR326" s="327" t="str">
        <f>IF(F326="","",IF(AND(AI326="－",OR(分岐管理シート!AK326&lt;1,分岐管理シート!AK326&gt;12)),"error",IF(AND(AI326="○",分岐管理シート!AK326&lt;1),"error","")))</f>
        <v/>
      </c>
      <c r="BS326" s="327" t="str">
        <f>IF(F326="","",IF(VLOOKUP(AJ326,―!$AD$2:$AE$14,2,FALSE)&lt;=VLOOKUP(AK326,―!$AD$2:$AE$14,2,FALSE),"","error"))</f>
        <v/>
      </c>
      <c r="BT326" s="333"/>
      <c r="BU326" s="333"/>
      <c r="BV326" s="333"/>
      <c r="BW326" s="327" t="str">
        <f t="shared" si="120"/>
        <v/>
      </c>
      <c r="BX326" s="327" t="str">
        <f t="shared" si="114"/>
        <v/>
      </c>
      <c r="BY326" s="327" t="str">
        <f t="shared" si="121"/>
        <v/>
      </c>
      <c r="BZ326" s="333"/>
      <c r="CA326" s="348" t="str">
        <f>分岐管理シート!BB326</f>
        <v/>
      </c>
      <c r="CB326" s="350" t="str">
        <f t="shared" si="122"/>
        <v/>
      </c>
    </row>
    <row r="327" spans="1:80" x14ac:dyDescent="0.15">
      <c r="A327" s="202"/>
      <c r="B327" s="203"/>
      <c r="C327" s="196">
        <v>246</v>
      </c>
      <c r="D327" s="126"/>
      <c r="E327" s="126"/>
      <c r="F327" s="126"/>
      <c r="G327" s="128"/>
      <c r="H327" s="128"/>
      <c r="I327" s="123"/>
      <c r="J327" s="123"/>
      <c r="K327" s="123"/>
      <c r="L327" s="123"/>
      <c r="M327" s="131"/>
      <c r="N327" s="199">
        <f t="shared" si="110"/>
        <v>0</v>
      </c>
      <c r="O327" s="200">
        <f t="shared" si="111"/>
        <v>0</v>
      </c>
      <c r="P327" s="141"/>
      <c r="Q327" s="188"/>
      <c r="R327" s="188"/>
      <c r="S327" s="188"/>
      <c r="T327" s="188"/>
      <c r="U327" s="188"/>
      <c r="V327" s="188"/>
      <c r="W327" s="188"/>
      <c r="X327" s="188"/>
      <c r="Y327" s="188"/>
      <c r="Z327" s="188"/>
      <c r="AA327" s="188"/>
      <c r="AB327" s="188"/>
      <c r="AC327" s="188"/>
      <c r="AD327" s="188"/>
      <c r="AE327" s="142"/>
      <c r="AF327" s="131"/>
      <c r="AG327" s="123"/>
      <c r="AH327" s="123"/>
      <c r="AI327" s="128"/>
      <c r="AJ327" s="128"/>
      <c r="AK327" s="128"/>
      <c r="AL327" s="143"/>
      <c r="AM327" s="143"/>
      <c r="AN327" s="131"/>
      <c r="AO327" s="818"/>
      <c r="AP327" s="819"/>
      <c r="AQ327" s="164"/>
      <c r="AR327" s="89"/>
      <c r="AS327" s="78"/>
      <c r="AT327" s="309" t="str">
        <f t="shared" si="99"/>
        <v/>
      </c>
      <c r="AU327" s="313" t="str">
        <f t="shared" si="100"/>
        <v/>
      </c>
      <c r="AV327" s="317" t="str">
        <f t="shared" si="101"/>
        <v/>
      </c>
      <c r="AW327" s="321" t="str">
        <f t="shared" si="102"/>
        <v/>
      </c>
      <c r="AX327" s="321" t="str">
        <f t="shared" si="103"/>
        <v/>
      </c>
      <c r="AY327" s="325" t="str">
        <f t="shared" si="115"/>
        <v/>
      </c>
      <c r="AZ327" s="327" t="str">
        <f t="shared" si="104"/>
        <v/>
      </c>
      <c r="BA327" s="329" t="str">
        <f t="shared" si="105"/>
        <v/>
      </c>
      <c r="BB327" s="329" t="str">
        <f t="shared" si="106"/>
        <v/>
      </c>
      <c r="BC327" s="329" t="str">
        <f t="shared" si="116"/>
        <v/>
      </c>
      <c r="BD327" s="329" t="str">
        <f t="shared" si="112"/>
        <v/>
      </c>
      <c r="BE327" s="332"/>
      <c r="BF327" s="333"/>
      <c r="BG327" s="327" t="str">
        <f t="shared" si="107"/>
        <v/>
      </c>
      <c r="BH327" s="327" t="str">
        <f t="shared" si="108"/>
        <v/>
      </c>
      <c r="BI327" s="327" t="str">
        <f t="shared" si="109"/>
        <v/>
      </c>
      <c r="BJ327" s="333"/>
      <c r="BK327" s="333"/>
      <c r="BL327" s="333"/>
      <c r="BM327" s="333"/>
      <c r="BN327" s="327" t="str">
        <f t="shared" si="117"/>
        <v/>
      </c>
      <c r="BO327" s="327" t="str">
        <f t="shared" si="113"/>
        <v/>
      </c>
      <c r="BP327" s="327" t="str">
        <f t="shared" si="118"/>
        <v/>
      </c>
      <c r="BQ327" s="327" t="str">
        <f t="shared" si="119"/>
        <v/>
      </c>
      <c r="BR327" s="327" t="str">
        <f>IF(F327="","",IF(AND(AI327="－",OR(分岐管理シート!AK327&lt;1,分岐管理シート!AK327&gt;12)),"error",IF(AND(AI327="○",分岐管理シート!AK327&lt;1),"error","")))</f>
        <v/>
      </c>
      <c r="BS327" s="327" t="str">
        <f>IF(F327="","",IF(VLOOKUP(AJ327,―!$AD$2:$AE$14,2,FALSE)&lt;=VLOOKUP(AK327,―!$AD$2:$AE$14,2,FALSE),"","error"))</f>
        <v/>
      </c>
      <c r="BT327" s="333"/>
      <c r="BU327" s="333"/>
      <c r="BV327" s="333"/>
      <c r="BW327" s="327" t="str">
        <f t="shared" si="120"/>
        <v/>
      </c>
      <c r="BX327" s="327" t="str">
        <f t="shared" si="114"/>
        <v/>
      </c>
      <c r="BY327" s="327" t="str">
        <f t="shared" si="121"/>
        <v/>
      </c>
      <c r="BZ327" s="333"/>
      <c r="CA327" s="348" t="str">
        <f>分岐管理シート!BB327</f>
        <v/>
      </c>
      <c r="CB327" s="350" t="str">
        <f t="shared" si="122"/>
        <v/>
      </c>
    </row>
    <row r="328" spans="1:80" x14ac:dyDescent="0.15">
      <c r="A328" s="202"/>
      <c r="B328" s="203"/>
      <c r="C328" s="197">
        <v>247</v>
      </c>
      <c r="D328" s="126"/>
      <c r="E328" s="126"/>
      <c r="F328" s="126"/>
      <c r="G328" s="128"/>
      <c r="H328" s="128"/>
      <c r="I328" s="123"/>
      <c r="J328" s="123"/>
      <c r="K328" s="123"/>
      <c r="L328" s="123"/>
      <c r="M328" s="131"/>
      <c r="N328" s="199">
        <f t="shared" si="110"/>
        <v>0</v>
      </c>
      <c r="O328" s="200">
        <f t="shared" si="111"/>
        <v>0</v>
      </c>
      <c r="P328" s="141"/>
      <c r="Q328" s="188"/>
      <c r="R328" s="188"/>
      <c r="S328" s="188"/>
      <c r="T328" s="188"/>
      <c r="U328" s="188"/>
      <c r="V328" s="188"/>
      <c r="W328" s="188"/>
      <c r="X328" s="188"/>
      <c r="Y328" s="188"/>
      <c r="Z328" s="188"/>
      <c r="AA328" s="188"/>
      <c r="AB328" s="188"/>
      <c r="AC328" s="188"/>
      <c r="AD328" s="188"/>
      <c r="AE328" s="142"/>
      <c r="AF328" s="131"/>
      <c r="AG328" s="123"/>
      <c r="AH328" s="123"/>
      <c r="AI328" s="128"/>
      <c r="AJ328" s="128"/>
      <c r="AK328" s="128"/>
      <c r="AL328" s="143"/>
      <c r="AM328" s="143"/>
      <c r="AN328" s="131"/>
      <c r="AO328" s="818"/>
      <c r="AP328" s="819"/>
      <c r="AQ328" s="164"/>
      <c r="AR328" s="89"/>
      <c r="AS328" s="78"/>
      <c r="AT328" s="309" t="str">
        <f t="shared" si="99"/>
        <v/>
      </c>
      <c r="AU328" s="313" t="str">
        <f t="shared" si="100"/>
        <v/>
      </c>
      <c r="AV328" s="317" t="str">
        <f t="shared" si="101"/>
        <v/>
      </c>
      <c r="AW328" s="321" t="str">
        <f t="shared" si="102"/>
        <v/>
      </c>
      <c r="AX328" s="321" t="str">
        <f t="shared" si="103"/>
        <v/>
      </c>
      <c r="AY328" s="325" t="str">
        <f t="shared" si="115"/>
        <v/>
      </c>
      <c r="AZ328" s="327" t="str">
        <f t="shared" si="104"/>
        <v/>
      </c>
      <c r="BA328" s="329" t="str">
        <f t="shared" si="105"/>
        <v/>
      </c>
      <c r="BB328" s="329" t="str">
        <f t="shared" si="106"/>
        <v/>
      </c>
      <c r="BC328" s="329" t="str">
        <f t="shared" si="116"/>
        <v/>
      </c>
      <c r="BD328" s="329" t="str">
        <f t="shared" si="112"/>
        <v/>
      </c>
      <c r="BE328" s="332"/>
      <c r="BF328" s="333"/>
      <c r="BG328" s="327" t="str">
        <f t="shared" si="107"/>
        <v/>
      </c>
      <c r="BH328" s="327" t="str">
        <f t="shared" si="108"/>
        <v/>
      </c>
      <c r="BI328" s="327" t="str">
        <f t="shared" si="109"/>
        <v/>
      </c>
      <c r="BJ328" s="333"/>
      <c r="BK328" s="333"/>
      <c r="BL328" s="333"/>
      <c r="BM328" s="333"/>
      <c r="BN328" s="327" t="str">
        <f t="shared" si="117"/>
        <v/>
      </c>
      <c r="BO328" s="327" t="str">
        <f t="shared" si="113"/>
        <v/>
      </c>
      <c r="BP328" s="327" t="str">
        <f t="shared" si="118"/>
        <v/>
      </c>
      <c r="BQ328" s="327" t="str">
        <f t="shared" si="119"/>
        <v/>
      </c>
      <c r="BR328" s="327" t="str">
        <f>IF(F328="","",IF(AND(AI328="－",OR(分岐管理シート!AK328&lt;1,分岐管理シート!AK328&gt;12)),"error",IF(AND(AI328="○",分岐管理シート!AK328&lt;1),"error","")))</f>
        <v/>
      </c>
      <c r="BS328" s="327" t="str">
        <f>IF(F328="","",IF(VLOOKUP(AJ328,―!$AD$2:$AE$14,2,FALSE)&lt;=VLOOKUP(AK328,―!$AD$2:$AE$14,2,FALSE),"","error"))</f>
        <v/>
      </c>
      <c r="BT328" s="333"/>
      <c r="BU328" s="333"/>
      <c r="BV328" s="333"/>
      <c r="BW328" s="327" t="str">
        <f t="shared" si="120"/>
        <v/>
      </c>
      <c r="BX328" s="327" t="str">
        <f t="shared" si="114"/>
        <v/>
      </c>
      <c r="BY328" s="327" t="str">
        <f t="shared" si="121"/>
        <v/>
      </c>
      <c r="BZ328" s="333"/>
      <c r="CA328" s="348" t="str">
        <f>分岐管理シート!BB328</f>
        <v/>
      </c>
      <c r="CB328" s="350" t="str">
        <f t="shared" si="122"/>
        <v/>
      </c>
    </row>
    <row r="329" spans="1:80" x14ac:dyDescent="0.15">
      <c r="A329" s="202"/>
      <c r="B329" s="203"/>
      <c r="C329" s="197">
        <v>248</v>
      </c>
      <c r="D329" s="126"/>
      <c r="E329" s="126"/>
      <c r="F329" s="126"/>
      <c r="G329" s="128"/>
      <c r="H329" s="128"/>
      <c r="I329" s="123"/>
      <c r="J329" s="123"/>
      <c r="K329" s="123"/>
      <c r="L329" s="123"/>
      <c r="M329" s="131"/>
      <c r="N329" s="199">
        <f t="shared" si="110"/>
        <v>0</v>
      </c>
      <c r="O329" s="200">
        <f t="shared" si="111"/>
        <v>0</v>
      </c>
      <c r="P329" s="141"/>
      <c r="Q329" s="188"/>
      <c r="R329" s="188"/>
      <c r="S329" s="188"/>
      <c r="T329" s="188"/>
      <c r="U329" s="188"/>
      <c r="V329" s="188"/>
      <c r="W329" s="188"/>
      <c r="X329" s="188"/>
      <c r="Y329" s="188"/>
      <c r="Z329" s="188"/>
      <c r="AA329" s="188"/>
      <c r="AB329" s="188"/>
      <c r="AC329" s="188"/>
      <c r="AD329" s="188"/>
      <c r="AE329" s="142"/>
      <c r="AF329" s="131"/>
      <c r="AG329" s="123"/>
      <c r="AH329" s="123"/>
      <c r="AI329" s="128"/>
      <c r="AJ329" s="128"/>
      <c r="AK329" s="128"/>
      <c r="AL329" s="143"/>
      <c r="AM329" s="143"/>
      <c r="AN329" s="131"/>
      <c r="AO329" s="818"/>
      <c r="AP329" s="819"/>
      <c r="AQ329" s="164"/>
      <c r="AR329" s="89"/>
      <c r="AS329" s="78"/>
      <c r="AT329" s="309" t="str">
        <f t="shared" si="99"/>
        <v/>
      </c>
      <c r="AU329" s="313" t="str">
        <f t="shared" si="100"/>
        <v/>
      </c>
      <c r="AV329" s="317" t="str">
        <f t="shared" si="101"/>
        <v/>
      </c>
      <c r="AW329" s="321" t="str">
        <f t="shared" si="102"/>
        <v/>
      </c>
      <c r="AX329" s="321" t="str">
        <f t="shared" si="103"/>
        <v/>
      </c>
      <c r="AY329" s="325" t="str">
        <f t="shared" si="115"/>
        <v/>
      </c>
      <c r="AZ329" s="327" t="str">
        <f t="shared" si="104"/>
        <v/>
      </c>
      <c r="BA329" s="329" t="str">
        <f t="shared" si="105"/>
        <v/>
      </c>
      <c r="BB329" s="329" t="str">
        <f t="shared" si="106"/>
        <v/>
      </c>
      <c r="BC329" s="329" t="str">
        <f t="shared" si="116"/>
        <v/>
      </c>
      <c r="BD329" s="329" t="str">
        <f t="shared" si="112"/>
        <v/>
      </c>
      <c r="BE329" s="332"/>
      <c r="BF329" s="333"/>
      <c r="BG329" s="327" t="str">
        <f t="shared" si="107"/>
        <v/>
      </c>
      <c r="BH329" s="327" t="str">
        <f t="shared" si="108"/>
        <v/>
      </c>
      <c r="BI329" s="327" t="str">
        <f t="shared" si="109"/>
        <v/>
      </c>
      <c r="BJ329" s="333"/>
      <c r="BK329" s="333"/>
      <c r="BL329" s="333"/>
      <c r="BM329" s="333"/>
      <c r="BN329" s="327" t="str">
        <f t="shared" si="117"/>
        <v/>
      </c>
      <c r="BO329" s="327" t="str">
        <f t="shared" si="113"/>
        <v/>
      </c>
      <c r="BP329" s="327" t="str">
        <f t="shared" si="118"/>
        <v/>
      </c>
      <c r="BQ329" s="327" t="str">
        <f t="shared" si="119"/>
        <v/>
      </c>
      <c r="BR329" s="327" t="str">
        <f>IF(F329="","",IF(AND(AI329="－",OR(分岐管理シート!AK329&lt;1,分岐管理シート!AK329&gt;12)),"error",IF(AND(AI329="○",分岐管理シート!AK329&lt;1),"error","")))</f>
        <v/>
      </c>
      <c r="BS329" s="327" t="str">
        <f>IF(F329="","",IF(VLOOKUP(AJ329,―!$AD$2:$AE$14,2,FALSE)&lt;=VLOOKUP(AK329,―!$AD$2:$AE$14,2,FALSE),"","error"))</f>
        <v/>
      </c>
      <c r="BT329" s="333"/>
      <c r="BU329" s="333"/>
      <c r="BV329" s="333"/>
      <c r="BW329" s="327" t="str">
        <f t="shared" si="120"/>
        <v/>
      </c>
      <c r="BX329" s="327" t="str">
        <f t="shared" si="114"/>
        <v/>
      </c>
      <c r="BY329" s="327" t="str">
        <f t="shared" si="121"/>
        <v/>
      </c>
      <c r="BZ329" s="333"/>
      <c r="CA329" s="348" t="str">
        <f>分岐管理シート!BB329</f>
        <v/>
      </c>
      <c r="CB329" s="350" t="str">
        <f t="shared" si="122"/>
        <v/>
      </c>
    </row>
    <row r="330" spans="1:80" x14ac:dyDescent="0.15">
      <c r="A330" s="202"/>
      <c r="B330" s="203"/>
      <c r="C330" s="196">
        <v>249</v>
      </c>
      <c r="D330" s="126"/>
      <c r="E330" s="126"/>
      <c r="F330" s="126"/>
      <c r="G330" s="128"/>
      <c r="H330" s="128"/>
      <c r="I330" s="123"/>
      <c r="J330" s="123"/>
      <c r="K330" s="123"/>
      <c r="L330" s="123"/>
      <c r="M330" s="131"/>
      <c r="N330" s="199">
        <f t="shared" si="110"/>
        <v>0</v>
      </c>
      <c r="O330" s="200">
        <f t="shared" si="111"/>
        <v>0</v>
      </c>
      <c r="P330" s="141"/>
      <c r="Q330" s="188"/>
      <c r="R330" s="188"/>
      <c r="S330" s="188"/>
      <c r="T330" s="188"/>
      <c r="U330" s="188"/>
      <c r="V330" s="188"/>
      <c r="W330" s="188"/>
      <c r="X330" s="188"/>
      <c r="Y330" s="188"/>
      <c r="Z330" s="188"/>
      <c r="AA330" s="188"/>
      <c r="AB330" s="188"/>
      <c r="AC330" s="188"/>
      <c r="AD330" s="188"/>
      <c r="AE330" s="142"/>
      <c r="AF330" s="131"/>
      <c r="AG330" s="123"/>
      <c r="AH330" s="123"/>
      <c r="AI330" s="128"/>
      <c r="AJ330" s="128"/>
      <c r="AK330" s="128"/>
      <c r="AL330" s="143"/>
      <c r="AM330" s="143"/>
      <c r="AN330" s="131"/>
      <c r="AO330" s="818"/>
      <c r="AP330" s="819"/>
      <c r="AQ330" s="164"/>
      <c r="AR330" s="89"/>
      <c r="AS330" s="78"/>
      <c r="AT330" s="309" t="str">
        <f t="shared" si="99"/>
        <v/>
      </c>
      <c r="AU330" s="313" t="str">
        <f t="shared" si="100"/>
        <v/>
      </c>
      <c r="AV330" s="317" t="str">
        <f t="shared" si="101"/>
        <v/>
      </c>
      <c r="AW330" s="321" t="str">
        <f t="shared" si="102"/>
        <v/>
      </c>
      <c r="AX330" s="321" t="str">
        <f t="shared" si="103"/>
        <v/>
      </c>
      <c r="AY330" s="325" t="str">
        <f t="shared" si="115"/>
        <v/>
      </c>
      <c r="AZ330" s="327" t="str">
        <f t="shared" si="104"/>
        <v/>
      </c>
      <c r="BA330" s="329" t="str">
        <f t="shared" si="105"/>
        <v/>
      </c>
      <c r="BB330" s="329" t="str">
        <f t="shared" si="106"/>
        <v/>
      </c>
      <c r="BC330" s="329" t="str">
        <f t="shared" si="116"/>
        <v/>
      </c>
      <c r="BD330" s="329" t="str">
        <f t="shared" si="112"/>
        <v/>
      </c>
      <c r="BE330" s="332"/>
      <c r="BF330" s="333"/>
      <c r="BG330" s="327" t="str">
        <f t="shared" si="107"/>
        <v/>
      </c>
      <c r="BH330" s="327" t="str">
        <f t="shared" si="108"/>
        <v/>
      </c>
      <c r="BI330" s="327" t="str">
        <f t="shared" si="109"/>
        <v/>
      </c>
      <c r="BJ330" s="333"/>
      <c r="BK330" s="333"/>
      <c r="BL330" s="333"/>
      <c r="BM330" s="333"/>
      <c r="BN330" s="327" t="str">
        <f t="shared" si="117"/>
        <v/>
      </c>
      <c r="BO330" s="327" t="str">
        <f t="shared" si="113"/>
        <v/>
      </c>
      <c r="BP330" s="327" t="str">
        <f t="shared" si="118"/>
        <v/>
      </c>
      <c r="BQ330" s="327" t="str">
        <f t="shared" si="119"/>
        <v/>
      </c>
      <c r="BR330" s="327" t="str">
        <f>IF(F330="","",IF(AND(AI330="－",OR(分岐管理シート!AK330&lt;1,分岐管理シート!AK330&gt;12)),"error",IF(AND(AI330="○",分岐管理シート!AK330&lt;1),"error","")))</f>
        <v/>
      </c>
      <c r="BS330" s="327" t="str">
        <f>IF(F330="","",IF(VLOOKUP(AJ330,―!$AD$2:$AE$14,2,FALSE)&lt;=VLOOKUP(AK330,―!$AD$2:$AE$14,2,FALSE),"","error"))</f>
        <v/>
      </c>
      <c r="BT330" s="333"/>
      <c r="BU330" s="333"/>
      <c r="BV330" s="333"/>
      <c r="BW330" s="327" t="str">
        <f t="shared" si="120"/>
        <v/>
      </c>
      <c r="BX330" s="327" t="str">
        <f t="shared" si="114"/>
        <v/>
      </c>
      <c r="BY330" s="327" t="str">
        <f t="shared" si="121"/>
        <v/>
      </c>
      <c r="BZ330" s="333"/>
      <c r="CA330" s="348" t="str">
        <f>分岐管理シート!BB330</f>
        <v/>
      </c>
      <c r="CB330" s="350" t="str">
        <f t="shared" si="122"/>
        <v/>
      </c>
    </row>
    <row r="331" spans="1:80" x14ac:dyDescent="0.15">
      <c r="A331" s="202"/>
      <c r="B331" s="203"/>
      <c r="C331" s="197">
        <v>250</v>
      </c>
      <c r="D331" s="126"/>
      <c r="E331" s="126"/>
      <c r="F331" s="126"/>
      <c r="G331" s="128"/>
      <c r="H331" s="128"/>
      <c r="I331" s="123"/>
      <c r="J331" s="123"/>
      <c r="K331" s="123"/>
      <c r="L331" s="123"/>
      <c r="M331" s="131"/>
      <c r="N331" s="199">
        <f t="shared" si="110"/>
        <v>0</v>
      </c>
      <c r="O331" s="200">
        <f t="shared" si="111"/>
        <v>0</v>
      </c>
      <c r="P331" s="141"/>
      <c r="Q331" s="188"/>
      <c r="R331" s="188"/>
      <c r="S331" s="188"/>
      <c r="T331" s="188"/>
      <c r="U331" s="188"/>
      <c r="V331" s="188"/>
      <c r="W331" s="188"/>
      <c r="X331" s="188"/>
      <c r="Y331" s="188"/>
      <c r="Z331" s="188"/>
      <c r="AA331" s="188"/>
      <c r="AB331" s="188"/>
      <c r="AC331" s="188"/>
      <c r="AD331" s="188"/>
      <c r="AE331" s="142"/>
      <c r="AF331" s="131"/>
      <c r="AG331" s="123"/>
      <c r="AH331" s="123"/>
      <c r="AI331" s="128"/>
      <c r="AJ331" s="128"/>
      <c r="AK331" s="128"/>
      <c r="AL331" s="143"/>
      <c r="AM331" s="143"/>
      <c r="AN331" s="131"/>
      <c r="AO331" s="818"/>
      <c r="AP331" s="819"/>
      <c r="AQ331" s="164"/>
      <c r="AR331" s="89"/>
      <c r="AS331" s="78"/>
      <c r="AT331" s="309" t="str">
        <f t="shared" si="99"/>
        <v/>
      </c>
      <c r="AU331" s="313" t="str">
        <f t="shared" si="100"/>
        <v/>
      </c>
      <c r="AV331" s="317" t="str">
        <f t="shared" si="101"/>
        <v/>
      </c>
      <c r="AW331" s="321" t="str">
        <f t="shared" si="102"/>
        <v/>
      </c>
      <c r="AX331" s="321" t="str">
        <f t="shared" si="103"/>
        <v/>
      </c>
      <c r="AY331" s="325" t="str">
        <f t="shared" si="115"/>
        <v/>
      </c>
      <c r="AZ331" s="327" t="str">
        <f t="shared" si="104"/>
        <v/>
      </c>
      <c r="BA331" s="329" t="str">
        <f t="shared" si="105"/>
        <v/>
      </c>
      <c r="BB331" s="329" t="str">
        <f t="shared" si="106"/>
        <v/>
      </c>
      <c r="BC331" s="329" t="str">
        <f t="shared" si="116"/>
        <v/>
      </c>
      <c r="BD331" s="329" t="str">
        <f t="shared" si="112"/>
        <v/>
      </c>
      <c r="BE331" s="332"/>
      <c r="BF331" s="333"/>
      <c r="BG331" s="327" t="str">
        <f t="shared" si="107"/>
        <v/>
      </c>
      <c r="BH331" s="327" t="str">
        <f t="shared" si="108"/>
        <v/>
      </c>
      <c r="BI331" s="327" t="str">
        <f t="shared" si="109"/>
        <v/>
      </c>
      <c r="BJ331" s="333"/>
      <c r="BK331" s="333"/>
      <c r="BL331" s="333"/>
      <c r="BM331" s="333"/>
      <c r="BN331" s="327" t="str">
        <f t="shared" si="117"/>
        <v/>
      </c>
      <c r="BO331" s="327" t="str">
        <f t="shared" si="113"/>
        <v/>
      </c>
      <c r="BP331" s="327" t="str">
        <f t="shared" si="118"/>
        <v/>
      </c>
      <c r="BQ331" s="327" t="str">
        <f t="shared" si="119"/>
        <v/>
      </c>
      <c r="BR331" s="327" t="str">
        <f>IF(F331="","",IF(AND(AI331="－",OR(分岐管理シート!AK331&lt;1,分岐管理シート!AK331&gt;12)),"error",IF(AND(AI331="○",分岐管理シート!AK331&lt;1),"error","")))</f>
        <v/>
      </c>
      <c r="BS331" s="327" t="str">
        <f>IF(F331="","",IF(VLOOKUP(AJ331,―!$AD$2:$AE$14,2,FALSE)&lt;=VLOOKUP(AK331,―!$AD$2:$AE$14,2,FALSE),"","error"))</f>
        <v/>
      </c>
      <c r="BT331" s="333"/>
      <c r="BU331" s="333"/>
      <c r="BV331" s="333"/>
      <c r="BW331" s="327" t="str">
        <f t="shared" si="120"/>
        <v/>
      </c>
      <c r="BX331" s="327" t="str">
        <f t="shared" si="114"/>
        <v/>
      </c>
      <c r="BY331" s="327" t="str">
        <f t="shared" si="121"/>
        <v/>
      </c>
      <c r="BZ331" s="333"/>
      <c r="CA331" s="348" t="str">
        <f>分岐管理シート!BB331</f>
        <v/>
      </c>
      <c r="CB331" s="350" t="str">
        <f t="shared" si="122"/>
        <v/>
      </c>
    </row>
    <row r="332" spans="1:80" x14ac:dyDescent="0.15">
      <c r="A332" s="202"/>
      <c r="B332" s="203"/>
      <c r="C332" s="197">
        <v>251</v>
      </c>
      <c r="D332" s="126"/>
      <c r="E332" s="126"/>
      <c r="F332" s="126"/>
      <c r="G332" s="128"/>
      <c r="H332" s="128"/>
      <c r="I332" s="123"/>
      <c r="J332" s="123"/>
      <c r="K332" s="123"/>
      <c r="L332" s="123"/>
      <c r="M332" s="131"/>
      <c r="N332" s="199">
        <f t="shared" si="110"/>
        <v>0</v>
      </c>
      <c r="O332" s="200">
        <f t="shared" si="111"/>
        <v>0</v>
      </c>
      <c r="P332" s="141"/>
      <c r="Q332" s="188"/>
      <c r="R332" s="188"/>
      <c r="S332" s="188"/>
      <c r="T332" s="188"/>
      <c r="U332" s="188"/>
      <c r="V332" s="188"/>
      <c r="W332" s="188"/>
      <c r="X332" s="188"/>
      <c r="Y332" s="188"/>
      <c r="Z332" s="188"/>
      <c r="AA332" s="188"/>
      <c r="AB332" s="188"/>
      <c r="AC332" s="188"/>
      <c r="AD332" s="188"/>
      <c r="AE332" s="142"/>
      <c r="AF332" s="131"/>
      <c r="AG332" s="123"/>
      <c r="AH332" s="123"/>
      <c r="AI332" s="128"/>
      <c r="AJ332" s="128"/>
      <c r="AK332" s="128"/>
      <c r="AL332" s="143"/>
      <c r="AM332" s="143"/>
      <c r="AN332" s="131"/>
      <c r="AO332" s="818"/>
      <c r="AP332" s="819"/>
      <c r="AQ332" s="164"/>
      <c r="AR332" s="89"/>
      <c r="AS332" s="78"/>
      <c r="AT332" s="309" t="str">
        <f t="shared" si="99"/>
        <v/>
      </c>
      <c r="AU332" s="313" t="str">
        <f t="shared" si="100"/>
        <v/>
      </c>
      <c r="AV332" s="317" t="str">
        <f t="shared" si="101"/>
        <v/>
      </c>
      <c r="AW332" s="321" t="str">
        <f t="shared" si="102"/>
        <v/>
      </c>
      <c r="AX332" s="321" t="str">
        <f t="shared" si="103"/>
        <v/>
      </c>
      <c r="AY332" s="325" t="str">
        <f t="shared" si="115"/>
        <v/>
      </c>
      <c r="AZ332" s="327" t="str">
        <f t="shared" si="104"/>
        <v/>
      </c>
      <c r="BA332" s="329" t="str">
        <f t="shared" si="105"/>
        <v/>
      </c>
      <c r="BB332" s="329" t="str">
        <f t="shared" si="106"/>
        <v/>
      </c>
      <c r="BC332" s="329" t="str">
        <f t="shared" si="116"/>
        <v/>
      </c>
      <c r="BD332" s="329" t="str">
        <f t="shared" si="112"/>
        <v/>
      </c>
      <c r="BE332" s="332"/>
      <c r="BF332" s="333"/>
      <c r="BG332" s="327" t="str">
        <f t="shared" si="107"/>
        <v/>
      </c>
      <c r="BH332" s="327" t="str">
        <f t="shared" si="108"/>
        <v/>
      </c>
      <c r="BI332" s="327" t="str">
        <f t="shared" si="109"/>
        <v/>
      </c>
      <c r="BJ332" s="333"/>
      <c r="BK332" s="333"/>
      <c r="BL332" s="333"/>
      <c r="BM332" s="333"/>
      <c r="BN332" s="327" t="str">
        <f t="shared" si="117"/>
        <v/>
      </c>
      <c r="BO332" s="327" t="str">
        <f t="shared" si="113"/>
        <v/>
      </c>
      <c r="BP332" s="327" t="str">
        <f t="shared" si="118"/>
        <v/>
      </c>
      <c r="BQ332" s="327" t="str">
        <f t="shared" si="119"/>
        <v/>
      </c>
      <c r="BR332" s="327" t="str">
        <f>IF(F332="","",IF(AND(AI332="－",OR(分岐管理シート!AK332&lt;1,分岐管理シート!AK332&gt;12)),"error",IF(AND(AI332="○",分岐管理シート!AK332&lt;1),"error","")))</f>
        <v/>
      </c>
      <c r="BS332" s="327" t="str">
        <f>IF(F332="","",IF(VLOOKUP(AJ332,―!$AD$2:$AE$14,2,FALSE)&lt;=VLOOKUP(AK332,―!$AD$2:$AE$14,2,FALSE),"","error"))</f>
        <v/>
      </c>
      <c r="BT332" s="333"/>
      <c r="BU332" s="333"/>
      <c r="BV332" s="333"/>
      <c r="BW332" s="327" t="str">
        <f t="shared" si="120"/>
        <v/>
      </c>
      <c r="BX332" s="327" t="str">
        <f t="shared" si="114"/>
        <v/>
      </c>
      <c r="BY332" s="327" t="str">
        <f t="shared" si="121"/>
        <v/>
      </c>
      <c r="BZ332" s="333"/>
      <c r="CA332" s="348" t="str">
        <f>分岐管理シート!BB332</f>
        <v/>
      </c>
      <c r="CB332" s="350" t="str">
        <f t="shared" si="122"/>
        <v/>
      </c>
    </row>
    <row r="333" spans="1:80" x14ac:dyDescent="0.15">
      <c r="A333" s="202"/>
      <c r="B333" s="203"/>
      <c r="C333" s="196">
        <v>252</v>
      </c>
      <c r="D333" s="126"/>
      <c r="E333" s="126"/>
      <c r="F333" s="126"/>
      <c r="G333" s="128"/>
      <c r="H333" s="128"/>
      <c r="I333" s="123"/>
      <c r="J333" s="123"/>
      <c r="K333" s="123"/>
      <c r="L333" s="123"/>
      <c r="M333" s="131"/>
      <c r="N333" s="199">
        <f t="shared" si="110"/>
        <v>0</v>
      </c>
      <c r="O333" s="200">
        <f t="shared" si="111"/>
        <v>0</v>
      </c>
      <c r="P333" s="141"/>
      <c r="Q333" s="188"/>
      <c r="R333" s="188"/>
      <c r="S333" s="188"/>
      <c r="T333" s="188"/>
      <c r="U333" s="188"/>
      <c r="V333" s="188"/>
      <c r="W333" s="188"/>
      <c r="X333" s="188"/>
      <c r="Y333" s="188"/>
      <c r="Z333" s="188"/>
      <c r="AA333" s="188"/>
      <c r="AB333" s="188"/>
      <c r="AC333" s="188"/>
      <c r="AD333" s="188"/>
      <c r="AE333" s="142"/>
      <c r="AF333" s="131"/>
      <c r="AG333" s="123"/>
      <c r="AH333" s="123"/>
      <c r="AI333" s="128"/>
      <c r="AJ333" s="128"/>
      <c r="AK333" s="128"/>
      <c r="AL333" s="143"/>
      <c r="AM333" s="143"/>
      <c r="AN333" s="131"/>
      <c r="AO333" s="818"/>
      <c r="AP333" s="819"/>
      <c r="AQ333" s="164"/>
      <c r="AR333" s="89"/>
      <c r="AS333" s="78"/>
      <c r="AT333" s="309" t="str">
        <f t="shared" si="99"/>
        <v/>
      </c>
      <c r="AU333" s="313" t="str">
        <f t="shared" si="100"/>
        <v/>
      </c>
      <c r="AV333" s="317" t="str">
        <f t="shared" si="101"/>
        <v/>
      </c>
      <c r="AW333" s="321" t="str">
        <f t="shared" si="102"/>
        <v/>
      </c>
      <c r="AX333" s="321" t="str">
        <f t="shared" si="103"/>
        <v/>
      </c>
      <c r="AY333" s="325" t="str">
        <f t="shared" si="115"/>
        <v/>
      </c>
      <c r="AZ333" s="327" t="str">
        <f t="shared" si="104"/>
        <v/>
      </c>
      <c r="BA333" s="329" t="str">
        <f t="shared" si="105"/>
        <v/>
      </c>
      <c r="BB333" s="329" t="str">
        <f t="shared" si="106"/>
        <v/>
      </c>
      <c r="BC333" s="329" t="str">
        <f t="shared" si="116"/>
        <v/>
      </c>
      <c r="BD333" s="329" t="str">
        <f t="shared" si="112"/>
        <v/>
      </c>
      <c r="BE333" s="332"/>
      <c r="BF333" s="333"/>
      <c r="BG333" s="327" t="str">
        <f t="shared" si="107"/>
        <v/>
      </c>
      <c r="BH333" s="327" t="str">
        <f t="shared" si="108"/>
        <v/>
      </c>
      <c r="BI333" s="327" t="str">
        <f t="shared" si="109"/>
        <v/>
      </c>
      <c r="BJ333" s="333"/>
      <c r="BK333" s="333"/>
      <c r="BL333" s="333"/>
      <c r="BM333" s="333"/>
      <c r="BN333" s="327" t="str">
        <f t="shared" si="117"/>
        <v/>
      </c>
      <c r="BO333" s="327" t="str">
        <f t="shared" si="113"/>
        <v/>
      </c>
      <c r="BP333" s="327" t="str">
        <f t="shared" si="118"/>
        <v/>
      </c>
      <c r="BQ333" s="327" t="str">
        <f t="shared" si="119"/>
        <v/>
      </c>
      <c r="BR333" s="327" t="str">
        <f>IF(F333="","",IF(AND(AI333="－",OR(分岐管理シート!AK333&lt;1,分岐管理シート!AK333&gt;12)),"error",IF(AND(AI333="○",分岐管理シート!AK333&lt;1),"error","")))</f>
        <v/>
      </c>
      <c r="BS333" s="327" t="str">
        <f>IF(F333="","",IF(VLOOKUP(AJ333,―!$AD$2:$AE$14,2,FALSE)&lt;=VLOOKUP(AK333,―!$AD$2:$AE$14,2,FALSE),"","error"))</f>
        <v/>
      </c>
      <c r="BT333" s="333"/>
      <c r="BU333" s="333"/>
      <c r="BV333" s="333"/>
      <c r="BW333" s="327" t="str">
        <f t="shared" si="120"/>
        <v/>
      </c>
      <c r="BX333" s="327" t="str">
        <f t="shared" si="114"/>
        <v/>
      </c>
      <c r="BY333" s="327" t="str">
        <f t="shared" si="121"/>
        <v/>
      </c>
      <c r="BZ333" s="333"/>
      <c r="CA333" s="348" t="str">
        <f>分岐管理シート!BB333</f>
        <v/>
      </c>
      <c r="CB333" s="350" t="str">
        <f t="shared" si="122"/>
        <v/>
      </c>
    </row>
    <row r="334" spans="1:80" x14ac:dyDescent="0.15">
      <c r="A334" s="202"/>
      <c r="B334" s="203"/>
      <c r="C334" s="197">
        <v>253</v>
      </c>
      <c r="D334" s="126"/>
      <c r="E334" s="126"/>
      <c r="F334" s="126"/>
      <c r="G334" s="128"/>
      <c r="H334" s="128"/>
      <c r="I334" s="123"/>
      <c r="J334" s="123"/>
      <c r="K334" s="123"/>
      <c r="L334" s="123"/>
      <c r="M334" s="131"/>
      <c r="N334" s="199">
        <f t="shared" si="110"/>
        <v>0</v>
      </c>
      <c r="O334" s="200">
        <f t="shared" si="111"/>
        <v>0</v>
      </c>
      <c r="P334" s="141"/>
      <c r="Q334" s="188"/>
      <c r="R334" s="188"/>
      <c r="S334" s="188"/>
      <c r="T334" s="188"/>
      <c r="U334" s="188"/>
      <c r="V334" s="188"/>
      <c r="W334" s="188"/>
      <c r="X334" s="188"/>
      <c r="Y334" s="188"/>
      <c r="Z334" s="188"/>
      <c r="AA334" s="188"/>
      <c r="AB334" s="188"/>
      <c r="AC334" s="188"/>
      <c r="AD334" s="188"/>
      <c r="AE334" s="142"/>
      <c r="AF334" s="131"/>
      <c r="AG334" s="123"/>
      <c r="AH334" s="123"/>
      <c r="AI334" s="128"/>
      <c r="AJ334" s="128"/>
      <c r="AK334" s="128"/>
      <c r="AL334" s="143"/>
      <c r="AM334" s="143"/>
      <c r="AN334" s="131"/>
      <c r="AO334" s="818"/>
      <c r="AP334" s="819"/>
      <c r="AQ334" s="164"/>
      <c r="AR334" s="89"/>
      <c r="AS334" s="78"/>
      <c r="AT334" s="309" t="str">
        <f t="shared" si="99"/>
        <v/>
      </c>
      <c r="AU334" s="313" t="str">
        <f t="shared" si="100"/>
        <v/>
      </c>
      <c r="AV334" s="317" t="str">
        <f t="shared" si="101"/>
        <v/>
      </c>
      <c r="AW334" s="321" t="str">
        <f t="shared" si="102"/>
        <v/>
      </c>
      <c r="AX334" s="321" t="str">
        <f t="shared" si="103"/>
        <v/>
      </c>
      <c r="AY334" s="325" t="str">
        <f t="shared" si="115"/>
        <v/>
      </c>
      <c r="AZ334" s="327" t="str">
        <f t="shared" si="104"/>
        <v/>
      </c>
      <c r="BA334" s="329" t="str">
        <f t="shared" si="105"/>
        <v/>
      </c>
      <c r="BB334" s="329" t="str">
        <f t="shared" si="106"/>
        <v/>
      </c>
      <c r="BC334" s="329" t="str">
        <f t="shared" si="116"/>
        <v/>
      </c>
      <c r="BD334" s="329" t="str">
        <f t="shared" si="112"/>
        <v/>
      </c>
      <c r="BE334" s="332"/>
      <c r="BF334" s="333"/>
      <c r="BG334" s="327" t="str">
        <f t="shared" si="107"/>
        <v/>
      </c>
      <c r="BH334" s="327" t="str">
        <f t="shared" si="108"/>
        <v/>
      </c>
      <c r="BI334" s="327" t="str">
        <f t="shared" si="109"/>
        <v/>
      </c>
      <c r="BJ334" s="333"/>
      <c r="BK334" s="333"/>
      <c r="BL334" s="333"/>
      <c r="BM334" s="333"/>
      <c r="BN334" s="327" t="str">
        <f t="shared" si="117"/>
        <v/>
      </c>
      <c r="BO334" s="327" t="str">
        <f t="shared" si="113"/>
        <v/>
      </c>
      <c r="BP334" s="327" t="str">
        <f t="shared" si="118"/>
        <v/>
      </c>
      <c r="BQ334" s="327" t="str">
        <f t="shared" si="119"/>
        <v/>
      </c>
      <c r="BR334" s="327" t="str">
        <f>IF(F334="","",IF(AND(AI334="－",OR(分岐管理シート!AK334&lt;1,分岐管理シート!AK334&gt;12)),"error",IF(AND(AI334="○",分岐管理シート!AK334&lt;1),"error","")))</f>
        <v/>
      </c>
      <c r="BS334" s="327" t="str">
        <f>IF(F334="","",IF(VLOOKUP(AJ334,―!$AD$2:$AE$14,2,FALSE)&lt;=VLOOKUP(AK334,―!$AD$2:$AE$14,2,FALSE),"","error"))</f>
        <v/>
      </c>
      <c r="BT334" s="333"/>
      <c r="BU334" s="333"/>
      <c r="BV334" s="333"/>
      <c r="BW334" s="327" t="str">
        <f t="shared" si="120"/>
        <v/>
      </c>
      <c r="BX334" s="327" t="str">
        <f t="shared" si="114"/>
        <v/>
      </c>
      <c r="BY334" s="327" t="str">
        <f t="shared" si="121"/>
        <v/>
      </c>
      <c r="BZ334" s="333"/>
      <c r="CA334" s="348" t="str">
        <f>分岐管理シート!BB334</f>
        <v/>
      </c>
      <c r="CB334" s="350" t="str">
        <f t="shared" si="122"/>
        <v/>
      </c>
    </row>
    <row r="335" spans="1:80" x14ac:dyDescent="0.15">
      <c r="A335" s="202"/>
      <c r="B335" s="203"/>
      <c r="C335" s="197">
        <v>254</v>
      </c>
      <c r="D335" s="126"/>
      <c r="E335" s="126"/>
      <c r="F335" s="126"/>
      <c r="G335" s="128"/>
      <c r="H335" s="128"/>
      <c r="I335" s="123"/>
      <c r="J335" s="123"/>
      <c r="K335" s="123"/>
      <c r="L335" s="123"/>
      <c r="M335" s="131"/>
      <c r="N335" s="199">
        <f t="shared" si="110"/>
        <v>0</v>
      </c>
      <c r="O335" s="200">
        <f t="shared" si="111"/>
        <v>0</v>
      </c>
      <c r="P335" s="141"/>
      <c r="Q335" s="188"/>
      <c r="R335" s="188"/>
      <c r="S335" s="188"/>
      <c r="T335" s="188"/>
      <c r="U335" s="188"/>
      <c r="V335" s="188"/>
      <c r="W335" s="188"/>
      <c r="X335" s="188"/>
      <c r="Y335" s="188"/>
      <c r="Z335" s="188"/>
      <c r="AA335" s="188"/>
      <c r="AB335" s="188"/>
      <c r="AC335" s="188"/>
      <c r="AD335" s="188"/>
      <c r="AE335" s="142"/>
      <c r="AF335" s="131"/>
      <c r="AG335" s="123"/>
      <c r="AH335" s="123"/>
      <c r="AI335" s="128"/>
      <c r="AJ335" s="128"/>
      <c r="AK335" s="128"/>
      <c r="AL335" s="143"/>
      <c r="AM335" s="143"/>
      <c r="AN335" s="131"/>
      <c r="AO335" s="818"/>
      <c r="AP335" s="819"/>
      <c r="AQ335" s="164"/>
      <c r="AR335" s="89"/>
      <c r="AS335" s="78"/>
      <c r="AT335" s="309" t="str">
        <f t="shared" si="99"/>
        <v/>
      </c>
      <c r="AU335" s="313" t="str">
        <f t="shared" si="100"/>
        <v/>
      </c>
      <c r="AV335" s="317" t="str">
        <f t="shared" si="101"/>
        <v/>
      </c>
      <c r="AW335" s="321" t="str">
        <f t="shared" si="102"/>
        <v/>
      </c>
      <c r="AX335" s="321" t="str">
        <f t="shared" si="103"/>
        <v/>
      </c>
      <c r="AY335" s="325" t="str">
        <f t="shared" si="115"/>
        <v/>
      </c>
      <c r="AZ335" s="327" t="str">
        <f t="shared" si="104"/>
        <v/>
      </c>
      <c r="BA335" s="329" t="str">
        <f t="shared" si="105"/>
        <v/>
      </c>
      <c r="BB335" s="329" t="str">
        <f t="shared" si="106"/>
        <v/>
      </c>
      <c r="BC335" s="329" t="str">
        <f t="shared" si="116"/>
        <v/>
      </c>
      <c r="BD335" s="329" t="str">
        <f t="shared" si="112"/>
        <v/>
      </c>
      <c r="BE335" s="332"/>
      <c r="BF335" s="333"/>
      <c r="BG335" s="327" t="str">
        <f t="shared" si="107"/>
        <v/>
      </c>
      <c r="BH335" s="327" t="str">
        <f t="shared" si="108"/>
        <v/>
      </c>
      <c r="BI335" s="327" t="str">
        <f t="shared" si="109"/>
        <v/>
      </c>
      <c r="BJ335" s="333"/>
      <c r="BK335" s="333"/>
      <c r="BL335" s="333"/>
      <c r="BM335" s="333"/>
      <c r="BN335" s="327" t="str">
        <f t="shared" si="117"/>
        <v/>
      </c>
      <c r="BO335" s="327" t="str">
        <f t="shared" si="113"/>
        <v/>
      </c>
      <c r="BP335" s="327" t="str">
        <f t="shared" si="118"/>
        <v/>
      </c>
      <c r="BQ335" s="327" t="str">
        <f t="shared" si="119"/>
        <v/>
      </c>
      <c r="BR335" s="327" t="str">
        <f>IF(F335="","",IF(AND(AI335="－",OR(分岐管理シート!AK335&lt;1,分岐管理シート!AK335&gt;12)),"error",IF(AND(AI335="○",分岐管理シート!AK335&lt;1),"error","")))</f>
        <v/>
      </c>
      <c r="BS335" s="327" t="str">
        <f>IF(F335="","",IF(VLOOKUP(AJ335,―!$AD$2:$AE$14,2,FALSE)&lt;=VLOOKUP(AK335,―!$AD$2:$AE$14,2,FALSE),"","error"))</f>
        <v/>
      </c>
      <c r="BT335" s="333"/>
      <c r="BU335" s="333"/>
      <c r="BV335" s="333"/>
      <c r="BW335" s="327" t="str">
        <f t="shared" si="120"/>
        <v/>
      </c>
      <c r="BX335" s="327" t="str">
        <f t="shared" si="114"/>
        <v/>
      </c>
      <c r="BY335" s="327" t="str">
        <f t="shared" si="121"/>
        <v/>
      </c>
      <c r="BZ335" s="333"/>
      <c r="CA335" s="348" t="str">
        <f>分岐管理シート!BB335</f>
        <v/>
      </c>
      <c r="CB335" s="350" t="str">
        <f t="shared" si="122"/>
        <v/>
      </c>
    </row>
    <row r="336" spans="1:80" x14ac:dyDescent="0.15">
      <c r="A336" s="202"/>
      <c r="B336" s="203"/>
      <c r="C336" s="196">
        <v>255</v>
      </c>
      <c r="D336" s="126"/>
      <c r="E336" s="126"/>
      <c r="F336" s="126"/>
      <c r="G336" s="128"/>
      <c r="H336" s="128"/>
      <c r="I336" s="123"/>
      <c r="J336" s="123"/>
      <c r="K336" s="123"/>
      <c r="L336" s="123"/>
      <c r="M336" s="131"/>
      <c r="N336" s="199">
        <f t="shared" si="110"/>
        <v>0</v>
      </c>
      <c r="O336" s="200">
        <f t="shared" si="111"/>
        <v>0</v>
      </c>
      <c r="P336" s="141"/>
      <c r="Q336" s="188"/>
      <c r="R336" s="188"/>
      <c r="S336" s="188"/>
      <c r="T336" s="188"/>
      <c r="U336" s="188"/>
      <c r="V336" s="188"/>
      <c r="W336" s="188"/>
      <c r="X336" s="188"/>
      <c r="Y336" s="188"/>
      <c r="Z336" s="188"/>
      <c r="AA336" s="188"/>
      <c r="AB336" s="188"/>
      <c r="AC336" s="188"/>
      <c r="AD336" s="188"/>
      <c r="AE336" s="142"/>
      <c r="AF336" s="131"/>
      <c r="AG336" s="123"/>
      <c r="AH336" s="123"/>
      <c r="AI336" s="128"/>
      <c r="AJ336" s="128"/>
      <c r="AK336" s="128"/>
      <c r="AL336" s="143"/>
      <c r="AM336" s="143"/>
      <c r="AN336" s="131"/>
      <c r="AO336" s="818"/>
      <c r="AP336" s="819"/>
      <c r="AQ336" s="164"/>
      <c r="AR336" s="89"/>
      <c r="AS336" s="78"/>
      <c r="AT336" s="309" t="str">
        <f t="shared" si="99"/>
        <v/>
      </c>
      <c r="AU336" s="313" t="str">
        <f t="shared" si="100"/>
        <v/>
      </c>
      <c r="AV336" s="317" t="str">
        <f t="shared" si="101"/>
        <v/>
      </c>
      <c r="AW336" s="321" t="str">
        <f t="shared" si="102"/>
        <v/>
      </c>
      <c r="AX336" s="321" t="str">
        <f t="shared" si="103"/>
        <v/>
      </c>
      <c r="AY336" s="325" t="str">
        <f t="shared" si="115"/>
        <v/>
      </c>
      <c r="AZ336" s="327" t="str">
        <f t="shared" si="104"/>
        <v/>
      </c>
      <c r="BA336" s="329" t="str">
        <f t="shared" si="105"/>
        <v/>
      </c>
      <c r="BB336" s="329" t="str">
        <f t="shared" si="106"/>
        <v/>
      </c>
      <c r="BC336" s="329" t="str">
        <f t="shared" si="116"/>
        <v/>
      </c>
      <c r="BD336" s="329" t="str">
        <f t="shared" si="112"/>
        <v/>
      </c>
      <c r="BE336" s="332"/>
      <c r="BF336" s="333"/>
      <c r="BG336" s="327" t="str">
        <f t="shared" si="107"/>
        <v/>
      </c>
      <c r="BH336" s="327" t="str">
        <f t="shared" si="108"/>
        <v/>
      </c>
      <c r="BI336" s="327" t="str">
        <f t="shared" si="109"/>
        <v/>
      </c>
      <c r="BJ336" s="333"/>
      <c r="BK336" s="333"/>
      <c r="BL336" s="333"/>
      <c r="BM336" s="333"/>
      <c r="BN336" s="327" t="str">
        <f t="shared" si="117"/>
        <v/>
      </c>
      <c r="BO336" s="327" t="str">
        <f t="shared" si="113"/>
        <v/>
      </c>
      <c r="BP336" s="327" t="str">
        <f t="shared" si="118"/>
        <v/>
      </c>
      <c r="BQ336" s="327" t="str">
        <f t="shared" si="119"/>
        <v/>
      </c>
      <c r="BR336" s="327" t="str">
        <f>IF(F336="","",IF(AND(AI336="－",OR(分岐管理シート!AK336&lt;1,分岐管理シート!AK336&gt;12)),"error",IF(AND(AI336="○",分岐管理シート!AK336&lt;1),"error","")))</f>
        <v/>
      </c>
      <c r="BS336" s="327" t="str">
        <f>IF(F336="","",IF(VLOOKUP(AJ336,―!$AD$2:$AE$14,2,FALSE)&lt;=VLOOKUP(AK336,―!$AD$2:$AE$14,2,FALSE),"","error"))</f>
        <v/>
      </c>
      <c r="BT336" s="333"/>
      <c r="BU336" s="333"/>
      <c r="BV336" s="333"/>
      <c r="BW336" s="327" t="str">
        <f t="shared" si="120"/>
        <v/>
      </c>
      <c r="BX336" s="327" t="str">
        <f t="shared" si="114"/>
        <v/>
      </c>
      <c r="BY336" s="327" t="str">
        <f t="shared" si="121"/>
        <v/>
      </c>
      <c r="BZ336" s="333"/>
      <c r="CA336" s="348" t="str">
        <f>分岐管理シート!BB336</f>
        <v/>
      </c>
      <c r="CB336" s="350" t="str">
        <f t="shared" si="122"/>
        <v/>
      </c>
    </row>
    <row r="337" spans="1:80" x14ac:dyDescent="0.15">
      <c r="A337" s="202"/>
      <c r="B337" s="203"/>
      <c r="C337" s="197">
        <v>256</v>
      </c>
      <c r="D337" s="126"/>
      <c r="E337" s="126"/>
      <c r="F337" s="126"/>
      <c r="G337" s="128"/>
      <c r="H337" s="128"/>
      <c r="I337" s="123"/>
      <c r="J337" s="123"/>
      <c r="K337" s="123"/>
      <c r="L337" s="123"/>
      <c r="M337" s="131"/>
      <c r="N337" s="199">
        <f t="shared" si="110"/>
        <v>0</v>
      </c>
      <c r="O337" s="200">
        <f t="shared" si="111"/>
        <v>0</v>
      </c>
      <c r="P337" s="141"/>
      <c r="Q337" s="188"/>
      <c r="R337" s="188"/>
      <c r="S337" s="188"/>
      <c r="T337" s="188"/>
      <c r="U337" s="188"/>
      <c r="V337" s="188"/>
      <c r="W337" s="188"/>
      <c r="X337" s="188"/>
      <c r="Y337" s="188"/>
      <c r="Z337" s="188"/>
      <c r="AA337" s="188"/>
      <c r="AB337" s="188"/>
      <c r="AC337" s="188"/>
      <c r="AD337" s="188"/>
      <c r="AE337" s="142"/>
      <c r="AF337" s="131"/>
      <c r="AG337" s="123"/>
      <c r="AH337" s="123"/>
      <c r="AI337" s="128"/>
      <c r="AJ337" s="128"/>
      <c r="AK337" s="128"/>
      <c r="AL337" s="143"/>
      <c r="AM337" s="143"/>
      <c r="AN337" s="131"/>
      <c r="AO337" s="818"/>
      <c r="AP337" s="819"/>
      <c r="AQ337" s="164"/>
      <c r="AR337" s="89"/>
      <c r="AS337" s="78"/>
      <c r="AT337" s="309" t="str">
        <f t="shared" si="99"/>
        <v/>
      </c>
      <c r="AU337" s="313" t="str">
        <f t="shared" si="100"/>
        <v/>
      </c>
      <c r="AV337" s="317" t="str">
        <f t="shared" si="101"/>
        <v/>
      </c>
      <c r="AW337" s="321" t="str">
        <f t="shared" si="102"/>
        <v/>
      </c>
      <c r="AX337" s="321" t="str">
        <f t="shared" si="103"/>
        <v/>
      </c>
      <c r="AY337" s="325" t="str">
        <f t="shared" si="115"/>
        <v/>
      </c>
      <c r="AZ337" s="327" t="str">
        <f t="shared" si="104"/>
        <v/>
      </c>
      <c r="BA337" s="329" t="str">
        <f t="shared" si="105"/>
        <v/>
      </c>
      <c r="BB337" s="329" t="str">
        <f t="shared" si="106"/>
        <v/>
      </c>
      <c r="BC337" s="329" t="str">
        <f t="shared" si="116"/>
        <v/>
      </c>
      <c r="BD337" s="329" t="str">
        <f t="shared" si="112"/>
        <v/>
      </c>
      <c r="BE337" s="332"/>
      <c r="BF337" s="333"/>
      <c r="BG337" s="327" t="str">
        <f t="shared" si="107"/>
        <v/>
      </c>
      <c r="BH337" s="327" t="str">
        <f t="shared" si="108"/>
        <v/>
      </c>
      <c r="BI337" s="327" t="str">
        <f t="shared" si="109"/>
        <v/>
      </c>
      <c r="BJ337" s="333"/>
      <c r="BK337" s="333"/>
      <c r="BL337" s="333"/>
      <c r="BM337" s="333"/>
      <c r="BN337" s="327" t="str">
        <f t="shared" si="117"/>
        <v/>
      </c>
      <c r="BO337" s="327" t="str">
        <f t="shared" si="113"/>
        <v/>
      </c>
      <c r="BP337" s="327" t="str">
        <f t="shared" si="118"/>
        <v/>
      </c>
      <c r="BQ337" s="327" t="str">
        <f t="shared" si="119"/>
        <v/>
      </c>
      <c r="BR337" s="327" t="str">
        <f>IF(F337="","",IF(AND(AI337="－",OR(分岐管理シート!AK337&lt;1,分岐管理シート!AK337&gt;12)),"error",IF(AND(AI337="○",分岐管理シート!AK337&lt;1),"error","")))</f>
        <v/>
      </c>
      <c r="BS337" s="327" t="str">
        <f>IF(F337="","",IF(VLOOKUP(AJ337,―!$AD$2:$AE$14,2,FALSE)&lt;=VLOOKUP(AK337,―!$AD$2:$AE$14,2,FALSE),"","error"))</f>
        <v/>
      </c>
      <c r="BT337" s="333"/>
      <c r="BU337" s="333"/>
      <c r="BV337" s="333"/>
      <c r="BW337" s="327" t="str">
        <f t="shared" si="120"/>
        <v/>
      </c>
      <c r="BX337" s="327" t="str">
        <f t="shared" si="114"/>
        <v/>
      </c>
      <c r="BY337" s="327" t="str">
        <f t="shared" si="121"/>
        <v/>
      </c>
      <c r="BZ337" s="333"/>
      <c r="CA337" s="348" t="str">
        <f>分岐管理シート!BB337</f>
        <v/>
      </c>
      <c r="CB337" s="350" t="str">
        <f t="shared" si="122"/>
        <v/>
      </c>
    </row>
    <row r="338" spans="1:80" x14ac:dyDescent="0.15">
      <c r="A338" s="202"/>
      <c r="B338" s="203"/>
      <c r="C338" s="197">
        <v>257</v>
      </c>
      <c r="D338" s="126"/>
      <c r="E338" s="126"/>
      <c r="F338" s="126"/>
      <c r="G338" s="128"/>
      <c r="H338" s="128"/>
      <c r="I338" s="123"/>
      <c r="J338" s="123"/>
      <c r="K338" s="123"/>
      <c r="L338" s="123"/>
      <c r="M338" s="131"/>
      <c r="N338" s="199">
        <f t="shared" si="110"/>
        <v>0</v>
      </c>
      <c r="O338" s="200">
        <f t="shared" si="111"/>
        <v>0</v>
      </c>
      <c r="P338" s="141"/>
      <c r="Q338" s="188"/>
      <c r="R338" s="188"/>
      <c r="S338" s="188"/>
      <c r="T338" s="188"/>
      <c r="U338" s="188"/>
      <c r="V338" s="188"/>
      <c r="W338" s="188"/>
      <c r="X338" s="188"/>
      <c r="Y338" s="188"/>
      <c r="Z338" s="188"/>
      <c r="AA338" s="188"/>
      <c r="AB338" s="188"/>
      <c r="AC338" s="188"/>
      <c r="AD338" s="188"/>
      <c r="AE338" s="142"/>
      <c r="AF338" s="131"/>
      <c r="AG338" s="123"/>
      <c r="AH338" s="123"/>
      <c r="AI338" s="128"/>
      <c r="AJ338" s="128"/>
      <c r="AK338" s="128"/>
      <c r="AL338" s="143"/>
      <c r="AM338" s="143"/>
      <c r="AN338" s="131"/>
      <c r="AO338" s="818"/>
      <c r="AP338" s="819"/>
      <c r="AQ338" s="164"/>
      <c r="AR338" s="89"/>
      <c r="AS338" s="78"/>
      <c r="AT338" s="309" t="str">
        <f t="shared" si="99"/>
        <v/>
      </c>
      <c r="AU338" s="313" t="str">
        <f t="shared" si="100"/>
        <v/>
      </c>
      <c r="AV338" s="317" t="str">
        <f t="shared" si="101"/>
        <v/>
      </c>
      <c r="AW338" s="321" t="str">
        <f t="shared" si="102"/>
        <v/>
      </c>
      <c r="AX338" s="321" t="str">
        <f t="shared" si="103"/>
        <v/>
      </c>
      <c r="AY338" s="325" t="str">
        <f t="shared" si="115"/>
        <v/>
      </c>
      <c r="AZ338" s="327" t="str">
        <f t="shared" si="104"/>
        <v/>
      </c>
      <c r="BA338" s="329" t="str">
        <f t="shared" si="105"/>
        <v/>
      </c>
      <c r="BB338" s="329" t="str">
        <f t="shared" si="106"/>
        <v/>
      </c>
      <c r="BC338" s="329" t="str">
        <f t="shared" si="116"/>
        <v/>
      </c>
      <c r="BD338" s="329" t="str">
        <f t="shared" si="112"/>
        <v/>
      </c>
      <c r="BE338" s="332"/>
      <c r="BF338" s="333"/>
      <c r="BG338" s="327" t="str">
        <f t="shared" si="107"/>
        <v/>
      </c>
      <c r="BH338" s="327" t="str">
        <f t="shared" si="108"/>
        <v/>
      </c>
      <c r="BI338" s="327" t="str">
        <f t="shared" si="109"/>
        <v/>
      </c>
      <c r="BJ338" s="333"/>
      <c r="BK338" s="333"/>
      <c r="BL338" s="333"/>
      <c r="BM338" s="333"/>
      <c r="BN338" s="327" t="str">
        <f t="shared" si="117"/>
        <v/>
      </c>
      <c r="BO338" s="327" t="str">
        <f t="shared" si="113"/>
        <v/>
      </c>
      <c r="BP338" s="327" t="str">
        <f t="shared" si="118"/>
        <v/>
      </c>
      <c r="BQ338" s="327" t="str">
        <f t="shared" si="119"/>
        <v/>
      </c>
      <c r="BR338" s="327" t="str">
        <f>IF(F338="","",IF(AND(AI338="－",OR(分岐管理シート!AK338&lt;1,分岐管理シート!AK338&gt;12)),"error",IF(AND(AI338="○",分岐管理シート!AK338&lt;1),"error","")))</f>
        <v/>
      </c>
      <c r="BS338" s="327" t="str">
        <f>IF(F338="","",IF(VLOOKUP(AJ338,―!$AD$2:$AE$14,2,FALSE)&lt;=VLOOKUP(AK338,―!$AD$2:$AE$14,2,FALSE),"","error"))</f>
        <v/>
      </c>
      <c r="BT338" s="333"/>
      <c r="BU338" s="333"/>
      <c r="BV338" s="333"/>
      <c r="BW338" s="327" t="str">
        <f t="shared" si="120"/>
        <v/>
      </c>
      <c r="BX338" s="327" t="str">
        <f t="shared" si="114"/>
        <v/>
      </c>
      <c r="BY338" s="327" t="str">
        <f t="shared" si="121"/>
        <v/>
      </c>
      <c r="BZ338" s="333"/>
      <c r="CA338" s="348" t="str">
        <f>分岐管理シート!BB338</f>
        <v/>
      </c>
      <c r="CB338" s="350" t="str">
        <f t="shared" si="122"/>
        <v/>
      </c>
    </row>
    <row r="339" spans="1:80" x14ac:dyDescent="0.15">
      <c r="A339" s="202"/>
      <c r="B339" s="203"/>
      <c r="C339" s="196">
        <v>258</v>
      </c>
      <c r="D339" s="126"/>
      <c r="E339" s="126"/>
      <c r="F339" s="126"/>
      <c r="G339" s="128"/>
      <c r="H339" s="128"/>
      <c r="I339" s="123"/>
      <c r="J339" s="123"/>
      <c r="K339" s="123"/>
      <c r="L339" s="123"/>
      <c r="M339" s="131"/>
      <c r="N339" s="199">
        <f t="shared" si="110"/>
        <v>0</v>
      </c>
      <c r="O339" s="200">
        <f t="shared" si="111"/>
        <v>0</v>
      </c>
      <c r="P339" s="141"/>
      <c r="Q339" s="188"/>
      <c r="R339" s="188"/>
      <c r="S339" s="188"/>
      <c r="T339" s="188"/>
      <c r="U339" s="188"/>
      <c r="V339" s="188"/>
      <c r="W339" s="188"/>
      <c r="X339" s="188"/>
      <c r="Y339" s="188"/>
      <c r="Z339" s="188"/>
      <c r="AA339" s="188"/>
      <c r="AB339" s="188"/>
      <c r="AC339" s="188"/>
      <c r="AD339" s="188"/>
      <c r="AE339" s="142"/>
      <c r="AF339" s="131"/>
      <c r="AG339" s="123"/>
      <c r="AH339" s="123"/>
      <c r="AI339" s="128"/>
      <c r="AJ339" s="128"/>
      <c r="AK339" s="128"/>
      <c r="AL339" s="143"/>
      <c r="AM339" s="143"/>
      <c r="AN339" s="131"/>
      <c r="AO339" s="818"/>
      <c r="AP339" s="819"/>
      <c r="AQ339" s="164"/>
      <c r="AR339" s="89"/>
      <c r="AS339" s="78"/>
      <c r="AT339" s="309" t="str">
        <f t="shared" si="99"/>
        <v/>
      </c>
      <c r="AU339" s="313" t="str">
        <f t="shared" si="100"/>
        <v/>
      </c>
      <c r="AV339" s="317" t="str">
        <f t="shared" si="101"/>
        <v/>
      </c>
      <c r="AW339" s="321" t="str">
        <f t="shared" si="102"/>
        <v/>
      </c>
      <c r="AX339" s="321" t="str">
        <f t="shared" si="103"/>
        <v/>
      </c>
      <c r="AY339" s="325" t="str">
        <f t="shared" si="115"/>
        <v/>
      </c>
      <c r="AZ339" s="327" t="str">
        <f t="shared" si="104"/>
        <v/>
      </c>
      <c r="BA339" s="329" t="str">
        <f t="shared" si="105"/>
        <v/>
      </c>
      <c r="BB339" s="329" t="str">
        <f t="shared" si="106"/>
        <v/>
      </c>
      <c r="BC339" s="329" t="str">
        <f t="shared" si="116"/>
        <v/>
      </c>
      <c r="BD339" s="329" t="str">
        <f t="shared" si="112"/>
        <v/>
      </c>
      <c r="BE339" s="332"/>
      <c r="BF339" s="333"/>
      <c r="BG339" s="327" t="str">
        <f t="shared" si="107"/>
        <v/>
      </c>
      <c r="BH339" s="327" t="str">
        <f t="shared" si="108"/>
        <v/>
      </c>
      <c r="BI339" s="327" t="str">
        <f t="shared" si="109"/>
        <v/>
      </c>
      <c r="BJ339" s="333"/>
      <c r="BK339" s="333"/>
      <c r="BL339" s="333"/>
      <c r="BM339" s="333"/>
      <c r="BN339" s="327" t="str">
        <f t="shared" si="117"/>
        <v/>
      </c>
      <c r="BO339" s="327" t="str">
        <f t="shared" si="113"/>
        <v/>
      </c>
      <c r="BP339" s="327" t="str">
        <f t="shared" si="118"/>
        <v/>
      </c>
      <c r="BQ339" s="327" t="str">
        <f t="shared" si="119"/>
        <v/>
      </c>
      <c r="BR339" s="327" t="str">
        <f>IF(F339="","",IF(AND(AI339="－",OR(分岐管理シート!AK339&lt;1,分岐管理シート!AK339&gt;12)),"error",IF(AND(AI339="○",分岐管理シート!AK339&lt;1),"error","")))</f>
        <v/>
      </c>
      <c r="BS339" s="327" t="str">
        <f>IF(F339="","",IF(VLOOKUP(AJ339,―!$AD$2:$AE$14,2,FALSE)&lt;=VLOOKUP(AK339,―!$AD$2:$AE$14,2,FALSE),"","error"))</f>
        <v/>
      </c>
      <c r="BT339" s="333"/>
      <c r="BU339" s="333"/>
      <c r="BV339" s="333"/>
      <c r="BW339" s="327" t="str">
        <f t="shared" si="120"/>
        <v/>
      </c>
      <c r="BX339" s="327" t="str">
        <f t="shared" si="114"/>
        <v/>
      </c>
      <c r="BY339" s="327" t="str">
        <f t="shared" si="121"/>
        <v/>
      </c>
      <c r="BZ339" s="333"/>
      <c r="CA339" s="348" t="str">
        <f>分岐管理シート!BB339</f>
        <v/>
      </c>
      <c r="CB339" s="350" t="str">
        <f t="shared" si="122"/>
        <v/>
      </c>
    </row>
    <row r="340" spans="1:80" x14ac:dyDescent="0.15">
      <c r="A340" s="202"/>
      <c r="B340" s="203"/>
      <c r="C340" s="197">
        <v>259</v>
      </c>
      <c r="D340" s="126"/>
      <c r="E340" s="126"/>
      <c r="F340" s="126"/>
      <c r="G340" s="128"/>
      <c r="H340" s="128"/>
      <c r="I340" s="123"/>
      <c r="J340" s="123"/>
      <c r="K340" s="123"/>
      <c r="L340" s="123"/>
      <c r="M340" s="131"/>
      <c r="N340" s="199">
        <f t="shared" si="110"/>
        <v>0</v>
      </c>
      <c r="O340" s="200">
        <f t="shared" si="111"/>
        <v>0</v>
      </c>
      <c r="P340" s="141"/>
      <c r="Q340" s="188"/>
      <c r="R340" s="188"/>
      <c r="S340" s="188"/>
      <c r="T340" s="188"/>
      <c r="U340" s="188"/>
      <c r="V340" s="188"/>
      <c r="W340" s="188"/>
      <c r="X340" s="188"/>
      <c r="Y340" s="188"/>
      <c r="Z340" s="188"/>
      <c r="AA340" s="188"/>
      <c r="AB340" s="188"/>
      <c r="AC340" s="188"/>
      <c r="AD340" s="188"/>
      <c r="AE340" s="142"/>
      <c r="AF340" s="131"/>
      <c r="AG340" s="123"/>
      <c r="AH340" s="123"/>
      <c r="AI340" s="128"/>
      <c r="AJ340" s="128"/>
      <c r="AK340" s="128"/>
      <c r="AL340" s="143"/>
      <c r="AM340" s="143"/>
      <c r="AN340" s="131"/>
      <c r="AO340" s="818"/>
      <c r="AP340" s="819"/>
      <c r="AQ340" s="164"/>
      <c r="AR340" s="89"/>
      <c r="AS340" s="78"/>
      <c r="AT340" s="309" t="str">
        <f t="shared" si="99"/>
        <v/>
      </c>
      <c r="AU340" s="313" t="str">
        <f t="shared" si="100"/>
        <v/>
      </c>
      <c r="AV340" s="317" t="str">
        <f t="shared" si="101"/>
        <v/>
      </c>
      <c r="AW340" s="321" t="str">
        <f t="shared" si="102"/>
        <v/>
      </c>
      <c r="AX340" s="321" t="str">
        <f t="shared" si="103"/>
        <v/>
      </c>
      <c r="AY340" s="325" t="str">
        <f t="shared" si="115"/>
        <v/>
      </c>
      <c r="AZ340" s="327" t="str">
        <f t="shared" si="104"/>
        <v/>
      </c>
      <c r="BA340" s="329" t="str">
        <f t="shared" si="105"/>
        <v/>
      </c>
      <c r="BB340" s="329" t="str">
        <f t="shared" si="106"/>
        <v/>
      </c>
      <c r="BC340" s="329" t="str">
        <f t="shared" si="116"/>
        <v/>
      </c>
      <c r="BD340" s="329" t="str">
        <f t="shared" si="112"/>
        <v/>
      </c>
      <c r="BE340" s="332"/>
      <c r="BF340" s="333"/>
      <c r="BG340" s="327" t="str">
        <f t="shared" si="107"/>
        <v/>
      </c>
      <c r="BH340" s="327" t="str">
        <f t="shared" si="108"/>
        <v/>
      </c>
      <c r="BI340" s="327" t="str">
        <f t="shared" si="109"/>
        <v/>
      </c>
      <c r="BJ340" s="333"/>
      <c r="BK340" s="333"/>
      <c r="BL340" s="333"/>
      <c r="BM340" s="333"/>
      <c r="BN340" s="327" t="str">
        <f t="shared" si="117"/>
        <v/>
      </c>
      <c r="BO340" s="327" t="str">
        <f t="shared" si="113"/>
        <v/>
      </c>
      <c r="BP340" s="327" t="str">
        <f t="shared" si="118"/>
        <v/>
      </c>
      <c r="BQ340" s="327" t="str">
        <f t="shared" si="119"/>
        <v/>
      </c>
      <c r="BR340" s="327" t="str">
        <f>IF(F340="","",IF(AND(AI340="－",OR(分岐管理シート!AK340&lt;1,分岐管理シート!AK340&gt;12)),"error",IF(AND(AI340="○",分岐管理シート!AK340&lt;1),"error","")))</f>
        <v/>
      </c>
      <c r="BS340" s="327" t="str">
        <f>IF(F340="","",IF(VLOOKUP(AJ340,―!$AD$2:$AE$14,2,FALSE)&lt;=VLOOKUP(AK340,―!$AD$2:$AE$14,2,FALSE),"","error"))</f>
        <v/>
      </c>
      <c r="BT340" s="333"/>
      <c r="BU340" s="333"/>
      <c r="BV340" s="333"/>
      <c r="BW340" s="327" t="str">
        <f t="shared" si="120"/>
        <v/>
      </c>
      <c r="BX340" s="327" t="str">
        <f t="shared" si="114"/>
        <v/>
      </c>
      <c r="BY340" s="327" t="str">
        <f t="shared" si="121"/>
        <v/>
      </c>
      <c r="BZ340" s="333"/>
      <c r="CA340" s="348" t="str">
        <f>分岐管理シート!BB340</f>
        <v/>
      </c>
      <c r="CB340" s="350" t="str">
        <f t="shared" si="122"/>
        <v/>
      </c>
    </row>
    <row r="341" spans="1:80" x14ac:dyDescent="0.15">
      <c r="A341" s="202"/>
      <c r="B341" s="203"/>
      <c r="C341" s="197">
        <v>260</v>
      </c>
      <c r="D341" s="126"/>
      <c r="E341" s="126"/>
      <c r="F341" s="126"/>
      <c r="G341" s="128"/>
      <c r="H341" s="128"/>
      <c r="I341" s="123"/>
      <c r="J341" s="123"/>
      <c r="K341" s="123"/>
      <c r="L341" s="123"/>
      <c r="M341" s="131"/>
      <c r="N341" s="199">
        <f t="shared" si="110"/>
        <v>0</v>
      </c>
      <c r="O341" s="200">
        <f t="shared" si="111"/>
        <v>0</v>
      </c>
      <c r="P341" s="141"/>
      <c r="Q341" s="188"/>
      <c r="R341" s="188"/>
      <c r="S341" s="188"/>
      <c r="T341" s="188"/>
      <c r="U341" s="188"/>
      <c r="V341" s="188"/>
      <c r="W341" s="188"/>
      <c r="X341" s="188"/>
      <c r="Y341" s="188"/>
      <c r="Z341" s="188"/>
      <c r="AA341" s="188"/>
      <c r="AB341" s="188"/>
      <c r="AC341" s="188"/>
      <c r="AD341" s="188"/>
      <c r="AE341" s="142"/>
      <c r="AF341" s="131"/>
      <c r="AG341" s="123"/>
      <c r="AH341" s="123"/>
      <c r="AI341" s="128"/>
      <c r="AJ341" s="128"/>
      <c r="AK341" s="128"/>
      <c r="AL341" s="143"/>
      <c r="AM341" s="143"/>
      <c r="AN341" s="131"/>
      <c r="AO341" s="818"/>
      <c r="AP341" s="819"/>
      <c r="AQ341" s="164"/>
      <c r="AR341" s="89"/>
      <c r="AS341" s="78"/>
      <c r="AT341" s="309" t="str">
        <f t="shared" si="99"/>
        <v/>
      </c>
      <c r="AU341" s="313" t="str">
        <f t="shared" si="100"/>
        <v/>
      </c>
      <c r="AV341" s="317" t="str">
        <f t="shared" si="101"/>
        <v/>
      </c>
      <c r="AW341" s="321" t="str">
        <f t="shared" si="102"/>
        <v/>
      </c>
      <c r="AX341" s="321" t="str">
        <f t="shared" si="103"/>
        <v/>
      </c>
      <c r="AY341" s="325" t="str">
        <f t="shared" si="115"/>
        <v/>
      </c>
      <c r="AZ341" s="327" t="str">
        <f t="shared" si="104"/>
        <v/>
      </c>
      <c r="BA341" s="329" t="str">
        <f t="shared" si="105"/>
        <v/>
      </c>
      <c r="BB341" s="329" t="str">
        <f t="shared" si="106"/>
        <v/>
      </c>
      <c r="BC341" s="329" t="str">
        <f t="shared" si="116"/>
        <v/>
      </c>
      <c r="BD341" s="329" t="str">
        <f t="shared" si="112"/>
        <v/>
      </c>
      <c r="BE341" s="332"/>
      <c r="BF341" s="333"/>
      <c r="BG341" s="327" t="str">
        <f t="shared" si="107"/>
        <v/>
      </c>
      <c r="BH341" s="327" t="str">
        <f t="shared" si="108"/>
        <v/>
      </c>
      <c r="BI341" s="327" t="str">
        <f t="shared" si="109"/>
        <v/>
      </c>
      <c r="BJ341" s="333"/>
      <c r="BK341" s="333"/>
      <c r="BL341" s="333"/>
      <c r="BM341" s="333"/>
      <c r="BN341" s="327" t="str">
        <f t="shared" si="117"/>
        <v/>
      </c>
      <c r="BO341" s="327" t="str">
        <f t="shared" si="113"/>
        <v/>
      </c>
      <c r="BP341" s="327" t="str">
        <f t="shared" si="118"/>
        <v/>
      </c>
      <c r="BQ341" s="327" t="str">
        <f t="shared" si="119"/>
        <v/>
      </c>
      <c r="BR341" s="327" t="str">
        <f>IF(F341="","",IF(AND(AI341="－",OR(分岐管理シート!AK341&lt;1,分岐管理シート!AK341&gt;12)),"error",IF(AND(AI341="○",分岐管理シート!AK341&lt;1),"error","")))</f>
        <v/>
      </c>
      <c r="BS341" s="327" t="str">
        <f>IF(F341="","",IF(VLOOKUP(AJ341,―!$AD$2:$AE$14,2,FALSE)&lt;=VLOOKUP(AK341,―!$AD$2:$AE$14,2,FALSE),"","error"))</f>
        <v/>
      </c>
      <c r="BT341" s="333"/>
      <c r="BU341" s="333"/>
      <c r="BV341" s="333"/>
      <c r="BW341" s="327" t="str">
        <f t="shared" si="120"/>
        <v/>
      </c>
      <c r="BX341" s="327" t="str">
        <f t="shared" si="114"/>
        <v/>
      </c>
      <c r="BY341" s="327" t="str">
        <f t="shared" si="121"/>
        <v/>
      </c>
      <c r="BZ341" s="333"/>
      <c r="CA341" s="348" t="str">
        <f>分岐管理シート!BB341</f>
        <v/>
      </c>
      <c r="CB341" s="350" t="str">
        <f t="shared" si="122"/>
        <v/>
      </c>
    </row>
    <row r="342" spans="1:80" x14ac:dyDescent="0.15">
      <c r="A342" s="202"/>
      <c r="B342" s="203"/>
      <c r="C342" s="196">
        <v>261</v>
      </c>
      <c r="D342" s="126"/>
      <c r="E342" s="126"/>
      <c r="F342" s="126"/>
      <c r="G342" s="128"/>
      <c r="H342" s="128"/>
      <c r="I342" s="123"/>
      <c r="J342" s="123"/>
      <c r="K342" s="123"/>
      <c r="L342" s="123"/>
      <c r="M342" s="131"/>
      <c r="N342" s="199">
        <f t="shared" si="110"/>
        <v>0</v>
      </c>
      <c r="O342" s="200">
        <f t="shared" si="111"/>
        <v>0</v>
      </c>
      <c r="P342" s="141"/>
      <c r="Q342" s="188"/>
      <c r="R342" s="188"/>
      <c r="S342" s="188"/>
      <c r="T342" s="188"/>
      <c r="U342" s="188"/>
      <c r="V342" s="188"/>
      <c r="W342" s="188"/>
      <c r="X342" s="188"/>
      <c r="Y342" s="188"/>
      <c r="Z342" s="188"/>
      <c r="AA342" s="188"/>
      <c r="AB342" s="188"/>
      <c r="AC342" s="188"/>
      <c r="AD342" s="188"/>
      <c r="AE342" s="142"/>
      <c r="AF342" s="131"/>
      <c r="AG342" s="123"/>
      <c r="AH342" s="123"/>
      <c r="AI342" s="128"/>
      <c r="AJ342" s="128"/>
      <c r="AK342" s="128"/>
      <c r="AL342" s="143"/>
      <c r="AM342" s="143"/>
      <c r="AN342" s="131"/>
      <c r="AO342" s="818"/>
      <c r="AP342" s="819"/>
      <c r="AQ342" s="164"/>
      <c r="AR342" s="89"/>
      <c r="AS342" s="78"/>
      <c r="AT342" s="309" t="str">
        <f t="shared" si="99"/>
        <v/>
      </c>
      <c r="AU342" s="313" t="str">
        <f t="shared" si="100"/>
        <v/>
      </c>
      <c r="AV342" s="317" t="str">
        <f t="shared" si="101"/>
        <v/>
      </c>
      <c r="AW342" s="321" t="str">
        <f t="shared" si="102"/>
        <v/>
      </c>
      <c r="AX342" s="321" t="str">
        <f t="shared" si="103"/>
        <v/>
      </c>
      <c r="AY342" s="325" t="str">
        <f t="shared" si="115"/>
        <v/>
      </c>
      <c r="AZ342" s="327" t="str">
        <f t="shared" si="104"/>
        <v/>
      </c>
      <c r="BA342" s="329" t="str">
        <f t="shared" si="105"/>
        <v/>
      </c>
      <c r="BB342" s="329" t="str">
        <f t="shared" si="106"/>
        <v/>
      </c>
      <c r="BC342" s="329" t="str">
        <f t="shared" si="116"/>
        <v/>
      </c>
      <c r="BD342" s="329" t="str">
        <f t="shared" si="112"/>
        <v/>
      </c>
      <c r="BE342" s="332"/>
      <c r="BF342" s="333"/>
      <c r="BG342" s="327" t="str">
        <f t="shared" si="107"/>
        <v/>
      </c>
      <c r="BH342" s="327" t="str">
        <f t="shared" si="108"/>
        <v/>
      </c>
      <c r="BI342" s="327" t="str">
        <f t="shared" si="109"/>
        <v/>
      </c>
      <c r="BJ342" s="333"/>
      <c r="BK342" s="333"/>
      <c r="BL342" s="333"/>
      <c r="BM342" s="333"/>
      <c r="BN342" s="327" t="str">
        <f t="shared" si="117"/>
        <v/>
      </c>
      <c r="BO342" s="327" t="str">
        <f t="shared" si="113"/>
        <v/>
      </c>
      <c r="BP342" s="327" t="str">
        <f t="shared" si="118"/>
        <v/>
      </c>
      <c r="BQ342" s="327" t="str">
        <f t="shared" si="119"/>
        <v/>
      </c>
      <c r="BR342" s="327" t="str">
        <f>IF(F342="","",IF(AND(AI342="－",OR(分岐管理シート!AK342&lt;1,分岐管理シート!AK342&gt;12)),"error",IF(AND(AI342="○",分岐管理シート!AK342&lt;1),"error","")))</f>
        <v/>
      </c>
      <c r="BS342" s="327" t="str">
        <f>IF(F342="","",IF(VLOOKUP(AJ342,―!$AD$2:$AE$14,2,FALSE)&lt;=VLOOKUP(AK342,―!$AD$2:$AE$14,2,FALSE),"","error"))</f>
        <v/>
      </c>
      <c r="BT342" s="333"/>
      <c r="BU342" s="333"/>
      <c r="BV342" s="333"/>
      <c r="BW342" s="327" t="str">
        <f t="shared" si="120"/>
        <v/>
      </c>
      <c r="BX342" s="327" t="str">
        <f t="shared" si="114"/>
        <v/>
      </c>
      <c r="BY342" s="327" t="str">
        <f t="shared" si="121"/>
        <v/>
      </c>
      <c r="BZ342" s="333"/>
      <c r="CA342" s="348" t="str">
        <f>分岐管理シート!BB342</f>
        <v/>
      </c>
      <c r="CB342" s="350" t="str">
        <f t="shared" si="122"/>
        <v/>
      </c>
    </row>
    <row r="343" spans="1:80" x14ac:dyDescent="0.15">
      <c r="A343" s="202"/>
      <c r="B343" s="203"/>
      <c r="C343" s="197">
        <v>262</v>
      </c>
      <c r="D343" s="126"/>
      <c r="E343" s="126"/>
      <c r="F343" s="126"/>
      <c r="G343" s="128"/>
      <c r="H343" s="128"/>
      <c r="I343" s="123"/>
      <c r="J343" s="123"/>
      <c r="K343" s="123"/>
      <c r="L343" s="123"/>
      <c r="M343" s="131"/>
      <c r="N343" s="199">
        <f t="shared" si="110"/>
        <v>0</v>
      </c>
      <c r="O343" s="200">
        <f t="shared" si="111"/>
        <v>0</v>
      </c>
      <c r="P343" s="141"/>
      <c r="Q343" s="188"/>
      <c r="R343" s="188"/>
      <c r="S343" s="188"/>
      <c r="T343" s="188"/>
      <c r="U343" s="188"/>
      <c r="V343" s="188"/>
      <c r="W343" s="188"/>
      <c r="X343" s="188"/>
      <c r="Y343" s="188"/>
      <c r="Z343" s="188"/>
      <c r="AA343" s="188"/>
      <c r="AB343" s="188"/>
      <c r="AC343" s="188"/>
      <c r="AD343" s="188"/>
      <c r="AE343" s="142"/>
      <c r="AF343" s="131"/>
      <c r="AG343" s="123"/>
      <c r="AH343" s="123"/>
      <c r="AI343" s="128"/>
      <c r="AJ343" s="128"/>
      <c r="AK343" s="128"/>
      <c r="AL343" s="143"/>
      <c r="AM343" s="143"/>
      <c r="AN343" s="131"/>
      <c r="AO343" s="818"/>
      <c r="AP343" s="819"/>
      <c r="AQ343" s="164"/>
      <c r="AR343" s="89"/>
      <c r="AS343" s="78"/>
      <c r="AT343" s="309" t="str">
        <f t="shared" ref="AT343:AT406" si="123">IF(F343="","",IF(D343="","error",""))</f>
        <v/>
      </c>
      <c r="AU343" s="313" t="str">
        <f t="shared" ref="AU343:AU406" si="124">IF(F343="","",IF(E343="","error",""))</f>
        <v/>
      </c>
      <c r="AV343" s="317" t="str">
        <f t="shared" ref="AV343:AV406" si="125">IF(F343="","",IF(G343="","error",""))</f>
        <v/>
      </c>
      <c r="AW343" s="321" t="str">
        <f t="shared" ref="AW343:AW406" si="126">IF(F343="","",IF(H343="","error",""))</f>
        <v/>
      </c>
      <c r="AX343" s="321" t="str">
        <f t="shared" ref="AX343:AX406" si="127">IF(F343="","",IF(I343="","error",""))</f>
        <v/>
      </c>
      <c r="AY343" s="325" t="str">
        <f t="shared" si="115"/>
        <v/>
      </c>
      <c r="AZ343" s="327" t="str">
        <f t="shared" ref="AZ343:AZ406" si="128">IF(F343="","",IF(K343="","error",""))</f>
        <v/>
      </c>
      <c r="BA343" s="329" t="str">
        <f t="shared" ref="BA343:BA406" si="129">IF(F343="","",IF(L343="","error",""))</f>
        <v/>
      </c>
      <c r="BB343" s="329" t="str">
        <f t="shared" ref="BB343:BB406" si="130">IF(L343="⑨推奨事業メニュー例よりも更に効果があると判断する地方単独事業",IF(M343="","error",""),"")</f>
        <v/>
      </c>
      <c r="BC343" s="329" t="str">
        <f t="shared" si="116"/>
        <v/>
      </c>
      <c r="BD343" s="329" t="str">
        <f t="shared" si="112"/>
        <v/>
      </c>
      <c r="BE343" s="332"/>
      <c r="BF343" s="333"/>
      <c r="BG343" s="327" t="str">
        <f t="shared" ref="BG343:BG406" si="131">IF(F343="","",IF(O343&gt;0,"","error"))</f>
        <v/>
      </c>
      <c r="BH343" s="327" t="str">
        <f t="shared" ref="BH343:BH406" si="132">IF(F343="","",IF(O343=INT(O343),"","error"))</f>
        <v/>
      </c>
      <c r="BI343" s="327" t="str">
        <f t="shared" ref="BI343:BI406" si="133">IF(F343="","",IF(N343&gt;0,"","error"))</f>
        <v/>
      </c>
      <c r="BJ343" s="333"/>
      <c r="BK343" s="333"/>
      <c r="BL343" s="333"/>
      <c r="BM343" s="333"/>
      <c r="BN343" s="327" t="str">
        <f t="shared" si="117"/>
        <v/>
      </c>
      <c r="BO343" s="327" t="str">
        <f t="shared" si="113"/>
        <v/>
      </c>
      <c r="BP343" s="327" t="str">
        <f t="shared" si="118"/>
        <v/>
      </c>
      <c r="BQ343" s="327" t="str">
        <f t="shared" si="119"/>
        <v/>
      </c>
      <c r="BR343" s="327" t="str">
        <f>IF(F343="","",IF(AND(AI343="－",OR(分岐管理シート!AK343&lt;1,分岐管理シート!AK343&gt;12)),"error",IF(AND(AI343="○",分岐管理シート!AK343&lt;1),"error","")))</f>
        <v/>
      </c>
      <c r="BS343" s="327" t="str">
        <f>IF(F343="","",IF(VLOOKUP(AJ343,―!$AD$2:$AE$14,2,FALSE)&lt;=VLOOKUP(AK343,―!$AD$2:$AE$14,2,FALSE),"","error"))</f>
        <v/>
      </c>
      <c r="BT343" s="333"/>
      <c r="BU343" s="333"/>
      <c r="BV343" s="333"/>
      <c r="BW343" s="327" t="str">
        <f t="shared" si="120"/>
        <v/>
      </c>
      <c r="BX343" s="327" t="str">
        <f t="shared" si="114"/>
        <v/>
      </c>
      <c r="BY343" s="327" t="str">
        <f t="shared" si="121"/>
        <v/>
      </c>
      <c r="BZ343" s="333"/>
      <c r="CA343" s="348" t="str">
        <f>分岐管理シート!BB343</f>
        <v/>
      </c>
      <c r="CB343" s="350" t="str">
        <f t="shared" si="122"/>
        <v/>
      </c>
    </row>
    <row r="344" spans="1:80" x14ac:dyDescent="0.15">
      <c r="A344" s="202"/>
      <c r="B344" s="203"/>
      <c r="C344" s="197">
        <v>263</v>
      </c>
      <c r="D344" s="126"/>
      <c r="E344" s="126"/>
      <c r="F344" s="126"/>
      <c r="G344" s="128"/>
      <c r="H344" s="128"/>
      <c r="I344" s="123"/>
      <c r="J344" s="123"/>
      <c r="K344" s="123"/>
      <c r="L344" s="123"/>
      <c r="M344" s="131"/>
      <c r="N344" s="199">
        <f t="shared" ref="N344:N407" si="134">O344+AE344</f>
        <v>0</v>
      </c>
      <c r="O344" s="200">
        <f t="shared" ref="O344:O407" si="135">P344+Q344+R344+AB344+AC344+AD344</f>
        <v>0</v>
      </c>
      <c r="P344" s="141"/>
      <c r="Q344" s="188"/>
      <c r="R344" s="188"/>
      <c r="S344" s="188"/>
      <c r="T344" s="188"/>
      <c r="U344" s="188"/>
      <c r="V344" s="188"/>
      <c r="W344" s="188"/>
      <c r="X344" s="188"/>
      <c r="Y344" s="188"/>
      <c r="Z344" s="188"/>
      <c r="AA344" s="188"/>
      <c r="AB344" s="188"/>
      <c r="AC344" s="188"/>
      <c r="AD344" s="188"/>
      <c r="AE344" s="142"/>
      <c r="AF344" s="131"/>
      <c r="AG344" s="123"/>
      <c r="AH344" s="123"/>
      <c r="AI344" s="128"/>
      <c r="AJ344" s="128"/>
      <c r="AK344" s="128"/>
      <c r="AL344" s="143"/>
      <c r="AM344" s="143"/>
      <c r="AN344" s="131"/>
      <c r="AO344" s="818"/>
      <c r="AP344" s="819"/>
      <c r="AQ344" s="164"/>
      <c r="AR344" s="89"/>
      <c r="AS344" s="78"/>
      <c r="AT344" s="309" t="str">
        <f t="shared" si="123"/>
        <v/>
      </c>
      <c r="AU344" s="313" t="str">
        <f t="shared" si="124"/>
        <v/>
      </c>
      <c r="AV344" s="317" t="str">
        <f t="shared" si="125"/>
        <v/>
      </c>
      <c r="AW344" s="321" t="str">
        <f t="shared" si="126"/>
        <v/>
      </c>
      <c r="AX344" s="321" t="str">
        <f t="shared" si="127"/>
        <v/>
      </c>
      <c r="AY344" s="325" t="str">
        <f t="shared" si="115"/>
        <v/>
      </c>
      <c r="AZ344" s="327" t="str">
        <f t="shared" si="128"/>
        <v/>
      </c>
      <c r="BA344" s="329" t="str">
        <f t="shared" si="129"/>
        <v/>
      </c>
      <c r="BB344" s="329" t="str">
        <f t="shared" si="130"/>
        <v/>
      </c>
      <c r="BC344" s="329" t="str">
        <f t="shared" si="116"/>
        <v/>
      </c>
      <c r="BD344" s="329" t="str">
        <f t="shared" si="112"/>
        <v/>
      </c>
      <c r="BE344" s="332"/>
      <c r="BF344" s="333"/>
      <c r="BG344" s="327" t="str">
        <f t="shared" si="131"/>
        <v/>
      </c>
      <c r="BH344" s="327" t="str">
        <f t="shared" si="132"/>
        <v/>
      </c>
      <c r="BI344" s="327" t="str">
        <f t="shared" si="133"/>
        <v/>
      </c>
      <c r="BJ344" s="333"/>
      <c r="BK344" s="333"/>
      <c r="BL344" s="333"/>
      <c r="BM344" s="333"/>
      <c r="BN344" s="327" t="str">
        <f t="shared" si="117"/>
        <v/>
      </c>
      <c r="BO344" s="327" t="str">
        <f t="shared" si="113"/>
        <v/>
      </c>
      <c r="BP344" s="327" t="str">
        <f t="shared" si="118"/>
        <v/>
      </c>
      <c r="BQ344" s="327" t="str">
        <f t="shared" si="119"/>
        <v/>
      </c>
      <c r="BR344" s="327" t="str">
        <f>IF(F344="","",IF(AND(AI344="－",OR(分岐管理シート!AK344&lt;1,分岐管理シート!AK344&gt;12)),"error",IF(AND(AI344="○",分岐管理シート!AK344&lt;1),"error","")))</f>
        <v/>
      </c>
      <c r="BS344" s="327" t="str">
        <f>IF(F344="","",IF(VLOOKUP(AJ344,―!$AD$2:$AE$14,2,FALSE)&lt;=VLOOKUP(AK344,―!$AD$2:$AE$14,2,FALSE),"","error"))</f>
        <v/>
      </c>
      <c r="BT344" s="333"/>
      <c r="BU344" s="333"/>
      <c r="BV344" s="333"/>
      <c r="BW344" s="327" t="str">
        <f t="shared" si="120"/>
        <v/>
      </c>
      <c r="BX344" s="327" t="str">
        <f t="shared" si="114"/>
        <v/>
      </c>
      <c r="BY344" s="327" t="str">
        <f t="shared" si="121"/>
        <v/>
      </c>
      <c r="BZ344" s="333"/>
      <c r="CA344" s="348" t="str">
        <f>分岐管理シート!BB344</f>
        <v/>
      </c>
      <c r="CB344" s="350" t="str">
        <f t="shared" si="122"/>
        <v/>
      </c>
    </row>
    <row r="345" spans="1:80" x14ac:dyDescent="0.15">
      <c r="A345" s="202"/>
      <c r="B345" s="203"/>
      <c r="C345" s="196">
        <v>264</v>
      </c>
      <c r="D345" s="126"/>
      <c r="E345" s="126"/>
      <c r="F345" s="126"/>
      <c r="G345" s="128"/>
      <c r="H345" s="128"/>
      <c r="I345" s="123"/>
      <c r="J345" s="123"/>
      <c r="K345" s="123"/>
      <c r="L345" s="123"/>
      <c r="M345" s="131"/>
      <c r="N345" s="199">
        <f t="shared" si="134"/>
        <v>0</v>
      </c>
      <c r="O345" s="200">
        <f t="shared" si="135"/>
        <v>0</v>
      </c>
      <c r="P345" s="141"/>
      <c r="Q345" s="188"/>
      <c r="R345" s="188"/>
      <c r="S345" s="188"/>
      <c r="T345" s="188"/>
      <c r="U345" s="188"/>
      <c r="V345" s="188"/>
      <c r="W345" s="188"/>
      <c r="X345" s="188"/>
      <c r="Y345" s="188"/>
      <c r="Z345" s="188"/>
      <c r="AA345" s="188"/>
      <c r="AB345" s="188"/>
      <c r="AC345" s="188"/>
      <c r="AD345" s="188"/>
      <c r="AE345" s="142"/>
      <c r="AF345" s="131"/>
      <c r="AG345" s="123"/>
      <c r="AH345" s="123"/>
      <c r="AI345" s="128"/>
      <c r="AJ345" s="128"/>
      <c r="AK345" s="128"/>
      <c r="AL345" s="143"/>
      <c r="AM345" s="143"/>
      <c r="AN345" s="131"/>
      <c r="AO345" s="818"/>
      <c r="AP345" s="819"/>
      <c r="AQ345" s="164"/>
      <c r="AR345" s="89"/>
      <c r="AS345" s="78"/>
      <c r="AT345" s="309" t="str">
        <f t="shared" si="123"/>
        <v/>
      </c>
      <c r="AU345" s="313" t="str">
        <f t="shared" si="124"/>
        <v/>
      </c>
      <c r="AV345" s="317" t="str">
        <f t="shared" si="125"/>
        <v/>
      </c>
      <c r="AW345" s="321" t="str">
        <f t="shared" si="126"/>
        <v/>
      </c>
      <c r="AX345" s="321" t="str">
        <f t="shared" si="127"/>
        <v/>
      </c>
      <c r="AY345" s="325" t="str">
        <f t="shared" si="115"/>
        <v/>
      </c>
      <c r="AZ345" s="327" t="str">
        <f t="shared" si="128"/>
        <v/>
      </c>
      <c r="BA345" s="329" t="str">
        <f t="shared" si="129"/>
        <v/>
      </c>
      <c r="BB345" s="329" t="str">
        <f t="shared" si="130"/>
        <v/>
      </c>
      <c r="BC345" s="329" t="str">
        <f t="shared" si="116"/>
        <v/>
      </c>
      <c r="BD345" s="329" t="str">
        <f t="shared" si="112"/>
        <v/>
      </c>
      <c r="BE345" s="332"/>
      <c r="BF345" s="333"/>
      <c r="BG345" s="327" t="str">
        <f t="shared" si="131"/>
        <v/>
      </c>
      <c r="BH345" s="327" t="str">
        <f t="shared" si="132"/>
        <v/>
      </c>
      <c r="BI345" s="327" t="str">
        <f t="shared" si="133"/>
        <v/>
      </c>
      <c r="BJ345" s="333"/>
      <c r="BK345" s="333"/>
      <c r="BL345" s="333"/>
      <c r="BM345" s="333"/>
      <c r="BN345" s="327" t="str">
        <f t="shared" si="117"/>
        <v/>
      </c>
      <c r="BO345" s="327" t="str">
        <f t="shared" si="113"/>
        <v/>
      </c>
      <c r="BP345" s="327" t="str">
        <f t="shared" si="118"/>
        <v/>
      </c>
      <c r="BQ345" s="327" t="str">
        <f t="shared" si="119"/>
        <v/>
      </c>
      <c r="BR345" s="327" t="str">
        <f>IF(F345="","",IF(AND(AI345="－",OR(分岐管理シート!AK345&lt;1,分岐管理シート!AK345&gt;12)),"error",IF(AND(AI345="○",分岐管理シート!AK345&lt;1),"error","")))</f>
        <v/>
      </c>
      <c r="BS345" s="327" t="str">
        <f>IF(F345="","",IF(VLOOKUP(AJ345,―!$AD$2:$AE$14,2,FALSE)&lt;=VLOOKUP(AK345,―!$AD$2:$AE$14,2,FALSE),"","error"))</f>
        <v/>
      </c>
      <c r="BT345" s="333"/>
      <c r="BU345" s="333"/>
      <c r="BV345" s="333"/>
      <c r="BW345" s="327" t="str">
        <f t="shared" si="120"/>
        <v/>
      </c>
      <c r="BX345" s="327" t="str">
        <f t="shared" si="114"/>
        <v/>
      </c>
      <c r="BY345" s="327" t="str">
        <f t="shared" si="121"/>
        <v/>
      </c>
      <c r="BZ345" s="333"/>
      <c r="CA345" s="348" t="str">
        <f>分岐管理シート!BB345</f>
        <v/>
      </c>
      <c r="CB345" s="350" t="str">
        <f t="shared" si="122"/>
        <v/>
      </c>
    </row>
    <row r="346" spans="1:80" x14ac:dyDescent="0.15">
      <c r="A346" s="202"/>
      <c r="B346" s="203"/>
      <c r="C346" s="197">
        <v>265</v>
      </c>
      <c r="D346" s="126"/>
      <c r="E346" s="126"/>
      <c r="F346" s="126"/>
      <c r="G346" s="128"/>
      <c r="H346" s="128"/>
      <c r="I346" s="123"/>
      <c r="J346" s="123"/>
      <c r="K346" s="123"/>
      <c r="L346" s="123"/>
      <c r="M346" s="131"/>
      <c r="N346" s="199">
        <f t="shared" si="134"/>
        <v>0</v>
      </c>
      <c r="O346" s="200">
        <f t="shared" si="135"/>
        <v>0</v>
      </c>
      <c r="P346" s="141"/>
      <c r="Q346" s="188"/>
      <c r="R346" s="188"/>
      <c r="S346" s="188"/>
      <c r="T346" s="188"/>
      <c r="U346" s="188"/>
      <c r="V346" s="188"/>
      <c r="W346" s="188"/>
      <c r="X346" s="188"/>
      <c r="Y346" s="188"/>
      <c r="Z346" s="188"/>
      <c r="AA346" s="188"/>
      <c r="AB346" s="188"/>
      <c r="AC346" s="188"/>
      <c r="AD346" s="188"/>
      <c r="AE346" s="142"/>
      <c r="AF346" s="131"/>
      <c r="AG346" s="123"/>
      <c r="AH346" s="123"/>
      <c r="AI346" s="128"/>
      <c r="AJ346" s="128"/>
      <c r="AK346" s="128"/>
      <c r="AL346" s="143"/>
      <c r="AM346" s="143"/>
      <c r="AN346" s="131"/>
      <c r="AO346" s="818"/>
      <c r="AP346" s="819"/>
      <c r="AQ346" s="164"/>
      <c r="AR346" s="89"/>
      <c r="AS346" s="78"/>
      <c r="AT346" s="309" t="str">
        <f t="shared" si="123"/>
        <v/>
      </c>
      <c r="AU346" s="313" t="str">
        <f t="shared" si="124"/>
        <v/>
      </c>
      <c r="AV346" s="317" t="str">
        <f t="shared" si="125"/>
        <v/>
      </c>
      <c r="AW346" s="321" t="str">
        <f t="shared" si="126"/>
        <v/>
      </c>
      <c r="AX346" s="321" t="str">
        <f t="shared" si="127"/>
        <v/>
      </c>
      <c r="AY346" s="325" t="str">
        <f t="shared" si="115"/>
        <v/>
      </c>
      <c r="AZ346" s="327" t="str">
        <f t="shared" si="128"/>
        <v/>
      </c>
      <c r="BA346" s="329" t="str">
        <f t="shared" si="129"/>
        <v/>
      </c>
      <c r="BB346" s="329" t="str">
        <f t="shared" si="130"/>
        <v/>
      </c>
      <c r="BC346" s="329" t="str">
        <f t="shared" si="116"/>
        <v/>
      </c>
      <c r="BD346" s="329" t="str">
        <f t="shared" si="112"/>
        <v/>
      </c>
      <c r="BE346" s="332"/>
      <c r="BF346" s="333"/>
      <c r="BG346" s="327" t="str">
        <f t="shared" si="131"/>
        <v/>
      </c>
      <c r="BH346" s="327" t="str">
        <f t="shared" si="132"/>
        <v/>
      </c>
      <c r="BI346" s="327" t="str">
        <f t="shared" si="133"/>
        <v/>
      </c>
      <c r="BJ346" s="333"/>
      <c r="BK346" s="333"/>
      <c r="BL346" s="333"/>
      <c r="BM346" s="333"/>
      <c r="BN346" s="327" t="str">
        <f t="shared" si="117"/>
        <v/>
      </c>
      <c r="BO346" s="327" t="str">
        <f t="shared" si="113"/>
        <v/>
      </c>
      <c r="BP346" s="327" t="str">
        <f t="shared" si="118"/>
        <v/>
      </c>
      <c r="BQ346" s="327" t="str">
        <f t="shared" si="119"/>
        <v/>
      </c>
      <c r="BR346" s="327" t="str">
        <f>IF(F346="","",IF(AND(AI346="－",OR(分岐管理シート!AK346&lt;1,分岐管理シート!AK346&gt;12)),"error",IF(AND(AI346="○",分岐管理シート!AK346&lt;1),"error","")))</f>
        <v/>
      </c>
      <c r="BS346" s="327" t="str">
        <f>IF(F346="","",IF(VLOOKUP(AJ346,―!$AD$2:$AE$14,2,FALSE)&lt;=VLOOKUP(AK346,―!$AD$2:$AE$14,2,FALSE),"","error"))</f>
        <v/>
      </c>
      <c r="BT346" s="333"/>
      <c r="BU346" s="333"/>
      <c r="BV346" s="333"/>
      <c r="BW346" s="327" t="str">
        <f t="shared" si="120"/>
        <v/>
      </c>
      <c r="BX346" s="327" t="str">
        <f t="shared" si="114"/>
        <v/>
      </c>
      <c r="BY346" s="327" t="str">
        <f t="shared" si="121"/>
        <v/>
      </c>
      <c r="BZ346" s="333"/>
      <c r="CA346" s="348" t="str">
        <f>分岐管理シート!BB346</f>
        <v/>
      </c>
      <c r="CB346" s="350" t="str">
        <f t="shared" si="122"/>
        <v/>
      </c>
    </row>
    <row r="347" spans="1:80" x14ac:dyDescent="0.15">
      <c r="A347" s="202"/>
      <c r="B347" s="203"/>
      <c r="C347" s="197">
        <v>266</v>
      </c>
      <c r="D347" s="126"/>
      <c r="E347" s="126"/>
      <c r="F347" s="126"/>
      <c r="G347" s="128"/>
      <c r="H347" s="128"/>
      <c r="I347" s="123"/>
      <c r="J347" s="123"/>
      <c r="K347" s="123"/>
      <c r="L347" s="123"/>
      <c r="M347" s="131"/>
      <c r="N347" s="199">
        <f t="shared" si="134"/>
        <v>0</v>
      </c>
      <c r="O347" s="200">
        <f t="shared" si="135"/>
        <v>0</v>
      </c>
      <c r="P347" s="141"/>
      <c r="Q347" s="188"/>
      <c r="R347" s="188"/>
      <c r="S347" s="188"/>
      <c r="T347" s="188"/>
      <c r="U347" s="188"/>
      <c r="V347" s="188"/>
      <c r="W347" s="188"/>
      <c r="X347" s="188"/>
      <c r="Y347" s="188"/>
      <c r="Z347" s="188"/>
      <c r="AA347" s="188"/>
      <c r="AB347" s="188"/>
      <c r="AC347" s="188"/>
      <c r="AD347" s="188"/>
      <c r="AE347" s="142"/>
      <c r="AF347" s="131"/>
      <c r="AG347" s="123"/>
      <c r="AH347" s="123"/>
      <c r="AI347" s="128"/>
      <c r="AJ347" s="128"/>
      <c r="AK347" s="128"/>
      <c r="AL347" s="143"/>
      <c r="AM347" s="143"/>
      <c r="AN347" s="131"/>
      <c r="AO347" s="818"/>
      <c r="AP347" s="819"/>
      <c r="AQ347" s="164"/>
      <c r="AR347" s="89"/>
      <c r="AS347" s="78"/>
      <c r="AT347" s="309" t="str">
        <f t="shared" si="123"/>
        <v/>
      </c>
      <c r="AU347" s="313" t="str">
        <f t="shared" si="124"/>
        <v/>
      </c>
      <c r="AV347" s="317" t="str">
        <f t="shared" si="125"/>
        <v/>
      </c>
      <c r="AW347" s="321" t="str">
        <f t="shared" si="126"/>
        <v/>
      </c>
      <c r="AX347" s="321" t="str">
        <f t="shared" si="127"/>
        <v/>
      </c>
      <c r="AY347" s="325" t="str">
        <f t="shared" si="115"/>
        <v/>
      </c>
      <c r="AZ347" s="327" t="str">
        <f t="shared" si="128"/>
        <v/>
      </c>
      <c r="BA347" s="329" t="str">
        <f t="shared" si="129"/>
        <v/>
      </c>
      <c r="BB347" s="329" t="str">
        <f t="shared" si="130"/>
        <v/>
      </c>
      <c r="BC347" s="329" t="str">
        <f t="shared" si="116"/>
        <v/>
      </c>
      <c r="BD347" s="329" t="str">
        <f t="shared" ref="BD347:BD410" si="136">IF(F347="","",IF(P347&gt;0,"","error"))</f>
        <v/>
      </c>
      <c r="BE347" s="332"/>
      <c r="BF347" s="333"/>
      <c r="BG347" s="327" t="str">
        <f t="shared" si="131"/>
        <v/>
      </c>
      <c r="BH347" s="327" t="str">
        <f t="shared" si="132"/>
        <v/>
      </c>
      <c r="BI347" s="327" t="str">
        <f t="shared" si="133"/>
        <v/>
      </c>
      <c r="BJ347" s="333"/>
      <c r="BK347" s="333"/>
      <c r="BL347" s="333"/>
      <c r="BM347" s="333"/>
      <c r="BN347" s="327" t="str">
        <f t="shared" si="117"/>
        <v/>
      </c>
      <c r="BO347" s="327" t="str">
        <f t="shared" ref="BO347:BO410" si="137">IF(F347="","",IF(OR(AG347="",AH347="",AI347=""),"error",""))</f>
        <v/>
      </c>
      <c r="BP347" s="327" t="str">
        <f t="shared" si="118"/>
        <v/>
      </c>
      <c r="BQ347" s="327" t="str">
        <f t="shared" si="119"/>
        <v/>
      </c>
      <c r="BR347" s="327" t="str">
        <f>IF(F347="","",IF(AND(AI347="－",OR(分岐管理シート!AK347&lt;1,分岐管理シート!AK347&gt;12)),"error",IF(AND(AI347="○",分岐管理シート!AK347&lt;1),"error","")))</f>
        <v/>
      </c>
      <c r="BS347" s="327" t="str">
        <f>IF(F347="","",IF(VLOOKUP(AJ347,―!$AD$2:$AE$14,2,FALSE)&lt;=VLOOKUP(AK347,―!$AD$2:$AE$14,2,FALSE),"","error"))</f>
        <v/>
      </c>
      <c r="BT347" s="333"/>
      <c r="BU347" s="333"/>
      <c r="BV347" s="333"/>
      <c r="BW347" s="327" t="str">
        <f t="shared" si="120"/>
        <v/>
      </c>
      <c r="BX347" s="327" t="str">
        <f t="shared" ref="BX347:BX410" si="138">IF(F347="","",IF(OR(AL347="",AM347=""),"error",""))</f>
        <v/>
      </c>
      <c r="BY347" s="327" t="str">
        <f t="shared" si="121"/>
        <v/>
      </c>
      <c r="BZ347" s="333"/>
      <c r="CA347" s="348" t="str">
        <f>分岐管理シート!BB347</f>
        <v/>
      </c>
      <c r="CB347" s="350" t="str">
        <f t="shared" si="122"/>
        <v/>
      </c>
    </row>
    <row r="348" spans="1:80" x14ac:dyDescent="0.15">
      <c r="A348" s="202"/>
      <c r="B348" s="203"/>
      <c r="C348" s="196">
        <v>267</v>
      </c>
      <c r="D348" s="126"/>
      <c r="E348" s="126"/>
      <c r="F348" s="126"/>
      <c r="G348" s="128"/>
      <c r="H348" s="128"/>
      <c r="I348" s="123"/>
      <c r="J348" s="123"/>
      <c r="K348" s="123"/>
      <c r="L348" s="123"/>
      <c r="M348" s="131"/>
      <c r="N348" s="199">
        <f t="shared" si="134"/>
        <v>0</v>
      </c>
      <c r="O348" s="200">
        <f t="shared" si="135"/>
        <v>0</v>
      </c>
      <c r="P348" s="141"/>
      <c r="Q348" s="188"/>
      <c r="R348" s="188"/>
      <c r="S348" s="188"/>
      <c r="T348" s="188"/>
      <c r="U348" s="188"/>
      <c r="V348" s="188"/>
      <c r="W348" s="188"/>
      <c r="X348" s="188"/>
      <c r="Y348" s="188"/>
      <c r="Z348" s="188"/>
      <c r="AA348" s="188"/>
      <c r="AB348" s="188"/>
      <c r="AC348" s="188"/>
      <c r="AD348" s="188"/>
      <c r="AE348" s="142"/>
      <c r="AF348" s="131"/>
      <c r="AG348" s="123"/>
      <c r="AH348" s="123"/>
      <c r="AI348" s="128"/>
      <c r="AJ348" s="128"/>
      <c r="AK348" s="128"/>
      <c r="AL348" s="143"/>
      <c r="AM348" s="143"/>
      <c r="AN348" s="131"/>
      <c r="AO348" s="818"/>
      <c r="AP348" s="819"/>
      <c r="AQ348" s="164"/>
      <c r="AR348" s="89"/>
      <c r="AS348" s="78"/>
      <c r="AT348" s="309" t="str">
        <f t="shared" si="123"/>
        <v/>
      </c>
      <c r="AU348" s="313" t="str">
        <f t="shared" si="124"/>
        <v/>
      </c>
      <c r="AV348" s="317" t="str">
        <f t="shared" si="125"/>
        <v/>
      </c>
      <c r="AW348" s="321" t="str">
        <f t="shared" si="126"/>
        <v/>
      </c>
      <c r="AX348" s="321" t="str">
        <f t="shared" si="127"/>
        <v/>
      </c>
      <c r="AY348" s="325" t="str">
        <f t="shared" ref="AY348:AY411" si="139">IF(F348="","",IF(J348="","error",""))</f>
        <v/>
      </c>
      <c r="AZ348" s="327" t="str">
        <f t="shared" si="128"/>
        <v/>
      </c>
      <c r="BA348" s="329" t="str">
        <f t="shared" si="129"/>
        <v/>
      </c>
      <c r="BB348" s="329" t="str">
        <f t="shared" si="130"/>
        <v/>
      </c>
      <c r="BC348" s="329" t="str">
        <f t="shared" ref="BC348:BC411" si="140">IF(L348&lt;&gt;"⑨推奨事業メニュー例よりも更に効果があると判断する地方単独事業",IF(M348&lt;&gt;"","error",""),"")</f>
        <v/>
      </c>
      <c r="BD348" s="329" t="str">
        <f t="shared" si="136"/>
        <v/>
      </c>
      <c r="BE348" s="332"/>
      <c r="BF348" s="333"/>
      <c r="BG348" s="327" t="str">
        <f t="shared" si="131"/>
        <v/>
      </c>
      <c r="BH348" s="327" t="str">
        <f t="shared" si="132"/>
        <v/>
      </c>
      <c r="BI348" s="327" t="str">
        <f t="shared" si="133"/>
        <v/>
      </c>
      <c r="BJ348" s="333"/>
      <c r="BK348" s="333"/>
      <c r="BL348" s="333"/>
      <c r="BM348" s="333"/>
      <c r="BN348" s="327" t="str">
        <f t="shared" ref="BN348:BN411" si="141">IF(F348="","",IF(AF348="","error",""))</f>
        <v/>
      </c>
      <c r="BO348" s="327" t="str">
        <f t="shared" si="137"/>
        <v/>
      </c>
      <c r="BP348" s="327" t="str">
        <f t="shared" ref="BP348:BP411" si="142">IF(F348="","",IF(AJ348&lt;&gt;"","","error"))</f>
        <v/>
      </c>
      <c r="BQ348" s="327" t="str">
        <f t="shared" ref="BQ348:BQ411" si="143">IF(F348="","",IF(AK348&lt;&gt;"","","error"))</f>
        <v/>
      </c>
      <c r="BR348" s="327" t="str">
        <f>IF(F348="","",IF(AND(AI348="－",OR(分岐管理シート!AK348&lt;1,分岐管理シート!AK348&gt;12)),"error",IF(AND(AI348="○",分岐管理シート!AK348&lt;1),"error","")))</f>
        <v/>
      </c>
      <c r="BS348" s="327" t="str">
        <f>IF(F348="","",IF(VLOOKUP(AJ348,―!$AD$2:$AE$14,2,FALSE)&lt;=VLOOKUP(AK348,―!$AD$2:$AE$14,2,FALSE),"","error"))</f>
        <v/>
      </c>
      <c r="BT348" s="333"/>
      <c r="BU348" s="333"/>
      <c r="BV348" s="333"/>
      <c r="BW348" s="327" t="str">
        <f t="shared" ref="BW348:BW411" si="144">IF(F348="","",IF(AN348="","error",""))</f>
        <v/>
      </c>
      <c r="BX348" s="327" t="str">
        <f t="shared" si="138"/>
        <v/>
      </c>
      <c r="BY348" s="327" t="str">
        <f t="shared" ref="BY348:BY411" si="145">IF(F348="","",IF(AQ348&lt;&gt;"","","error"))</f>
        <v/>
      </c>
      <c r="BZ348" s="333"/>
      <c r="CA348" s="348" t="str">
        <f>分岐管理シート!BB348</f>
        <v/>
      </c>
      <c r="CB348" s="350" t="str">
        <f t="shared" ref="CB348:CB411" si="146">IF(AND(F348="",OR(D348&lt;&gt;"",E348&lt;&gt;"",G348&lt;&gt;"",H348&lt;&gt;"",I348&lt;&gt;"",J348&lt;&gt;"",K348&lt;&gt;"",L348&lt;&gt;"",M348&lt;&gt;"",P348&lt;&gt;"",AE348&lt;&gt;"",AF348&lt;&gt;"",AG348&lt;&gt;"",AH348&lt;&gt;"",AI348&lt;&gt;"",AJ348&lt;&gt;"",AK348&lt;&gt;"",AL348&lt;&gt;"",AM348&lt;&gt;"",AN348&lt;&gt;"",AO348&lt;&gt;"",AP348&lt;&gt;"",AQ348&lt;&gt;"")),"error","")</f>
        <v/>
      </c>
    </row>
    <row r="349" spans="1:80" x14ac:dyDescent="0.15">
      <c r="A349" s="202"/>
      <c r="B349" s="203"/>
      <c r="C349" s="197">
        <v>268</v>
      </c>
      <c r="D349" s="126"/>
      <c r="E349" s="126"/>
      <c r="F349" s="126"/>
      <c r="G349" s="128"/>
      <c r="H349" s="128"/>
      <c r="I349" s="123"/>
      <c r="J349" s="123"/>
      <c r="K349" s="123"/>
      <c r="L349" s="123"/>
      <c r="M349" s="131"/>
      <c r="N349" s="199">
        <f t="shared" si="134"/>
        <v>0</v>
      </c>
      <c r="O349" s="200">
        <f t="shared" si="135"/>
        <v>0</v>
      </c>
      <c r="P349" s="141"/>
      <c r="Q349" s="188"/>
      <c r="R349" s="188"/>
      <c r="S349" s="188"/>
      <c r="T349" s="188"/>
      <c r="U349" s="188"/>
      <c r="V349" s="188"/>
      <c r="W349" s="188"/>
      <c r="X349" s="188"/>
      <c r="Y349" s="188"/>
      <c r="Z349" s="188"/>
      <c r="AA349" s="188"/>
      <c r="AB349" s="188"/>
      <c r="AC349" s="188"/>
      <c r="AD349" s="188"/>
      <c r="AE349" s="142"/>
      <c r="AF349" s="131"/>
      <c r="AG349" s="123"/>
      <c r="AH349" s="123"/>
      <c r="AI349" s="128"/>
      <c r="AJ349" s="128"/>
      <c r="AK349" s="128"/>
      <c r="AL349" s="143"/>
      <c r="AM349" s="143"/>
      <c r="AN349" s="131"/>
      <c r="AO349" s="818"/>
      <c r="AP349" s="819"/>
      <c r="AQ349" s="164"/>
      <c r="AR349" s="89"/>
      <c r="AS349" s="78"/>
      <c r="AT349" s="309" t="str">
        <f t="shared" si="123"/>
        <v/>
      </c>
      <c r="AU349" s="313" t="str">
        <f t="shared" si="124"/>
        <v/>
      </c>
      <c r="AV349" s="317" t="str">
        <f t="shared" si="125"/>
        <v/>
      </c>
      <c r="AW349" s="321" t="str">
        <f t="shared" si="126"/>
        <v/>
      </c>
      <c r="AX349" s="321" t="str">
        <f t="shared" si="127"/>
        <v/>
      </c>
      <c r="AY349" s="325" t="str">
        <f t="shared" si="139"/>
        <v/>
      </c>
      <c r="AZ349" s="327" t="str">
        <f t="shared" si="128"/>
        <v/>
      </c>
      <c r="BA349" s="329" t="str">
        <f t="shared" si="129"/>
        <v/>
      </c>
      <c r="BB349" s="329" t="str">
        <f t="shared" si="130"/>
        <v/>
      </c>
      <c r="BC349" s="329" t="str">
        <f t="shared" si="140"/>
        <v/>
      </c>
      <c r="BD349" s="329" t="str">
        <f t="shared" si="136"/>
        <v/>
      </c>
      <c r="BE349" s="332"/>
      <c r="BF349" s="333"/>
      <c r="BG349" s="327" t="str">
        <f t="shared" si="131"/>
        <v/>
      </c>
      <c r="BH349" s="327" t="str">
        <f t="shared" si="132"/>
        <v/>
      </c>
      <c r="BI349" s="327" t="str">
        <f t="shared" si="133"/>
        <v/>
      </c>
      <c r="BJ349" s="333"/>
      <c r="BK349" s="333"/>
      <c r="BL349" s="333"/>
      <c r="BM349" s="333"/>
      <c r="BN349" s="327" t="str">
        <f t="shared" si="141"/>
        <v/>
      </c>
      <c r="BO349" s="327" t="str">
        <f t="shared" si="137"/>
        <v/>
      </c>
      <c r="BP349" s="327" t="str">
        <f t="shared" si="142"/>
        <v/>
      </c>
      <c r="BQ349" s="327" t="str">
        <f t="shared" si="143"/>
        <v/>
      </c>
      <c r="BR349" s="327" t="str">
        <f>IF(F349="","",IF(AND(AI349="－",OR(分岐管理シート!AK349&lt;1,分岐管理シート!AK349&gt;12)),"error",IF(AND(AI349="○",分岐管理シート!AK349&lt;1),"error","")))</f>
        <v/>
      </c>
      <c r="BS349" s="327" t="str">
        <f>IF(F349="","",IF(VLOOKUP(AJ349,―!$AD$2:$AE$14,2,FALSE)&lt;=VLOOKUP(AK349,―!$AD$2:$AE$14,2,FALSE),"","error"))</f>
        <v/>
      </c>
      <c r="BT349" s="333"/>
      <c r="BU349" s="333"/>
      <c r="BV349" s="333"/>
      <c r="BW349" s="327" t="str">
        <f t="shared" si="144"/>
        <v/>
      </c>
      <c r="BX349" s="327" t="str">
        <f t="shared" si="138"/>
        <v/>
      </c>
      <c r="BY349" s="327" t="str">
        <f t="shared" si="145"/>
        <v/>
      </c>
      <c r="BZ349" s="333"/>
      <c r="CA349" s="348" t="str">
        <f>分岐管理シート!BB349</f>
        <v/>
      </c>
      <c r="CB349" s="350" t="str">
        <f t="shared" si="146"/>
        <v/>
      </c>
    </row>
    <row r="350" spans="1:80" x14ac:dyDescent="0.15">
      <c r="A350" s="202"/>
      <c r="B350" s="203"/>
      <c r="C350" s="197">
        <v>269</v>
      </c>
      <c r="D350" s="126"/>
      <c r="E350" s="126"/>
      <c r="F350" s="126"/>
      <c r="G350" s="128"/>
      <c r="H350" s="128"/>
      <c r="I350" s="123"/>
      <c r="J350" s="123"/>
      <c r="K350" s="123"/>
      <c r="L350" s="123"/>
      <c r="M350" s="131"/>
      <c r="N350" s="199">
        <f t="shared" si="134"/>
        <v>0</v>
      </c>
      <c r="O350" s="200">
        <f t="shared" si="135"/>
        <v>0</v>
      </c>
      <c r="P350" s="141"/>
      <c r="Q350" s="188"/>
      <c r="R350" s="188"/>
      <c r="S350" s="188"/>
      <c r="T350" s="188"/>
      <c r="U350" s="188"/>
      <c r="V350" s="188"/>
      <c r="W350" s="188"/>
      <c r="X350" s="188"/>
      <c r="Y350" s="188"/>
      <c r="Z350" s="188"/>
      <c r="AA350" s="188"/>
      <c r="AB350" s="188"/>
      <c r="AC350" s="188"/>
      <c r="AD350" s="188"/>
      <c r="AE350" s="142"/>
      <c r="AF350" s="131"/>
      <c r="AG350" s="123"/>
      <c r="AH350" s="123"/>
      <c r="AI350" s="128"/>
      <c r="AJ350" s="128"/>
      <c r="AK350" s="128"/>
      <c r="AL350" s="143"/>
      <c r="AM350" s="143"/>
      <c r="AN350" s="131"/>
      <c r="AO350" s="818"/>
      <c r="AP350" s="819"/>
      <c r="AQ350" s="164"/>
      <c r="AR350" s="89"/>
      <c r="AS350" s="78"/>
      <c r="AT350" s="309" t="str">
        <f t="shared" si="123"/>
        <v/>
      </c>
      <c r="AU350" s="313" t="str">
        <f t="shared" si="124"/>
        <v/>
      </c>
      <c r="AV350" s="317" t="str">
        <f t="shared" si="125"/>
        <v/>
      </c>
      <c r="AW350" s="321" t="str">
        <f t="shared" si="126"/>
        <v/>
      </c>
      <c r="AX350" s="321" t="str">
        <f t="shared" si="127"/>
        <v/>
      </c>
      <c r="AY350" s="325" t="str">
        <f t="shared" si="139"/>
        <v/>
      </c>
      <c r="AZ350" s="327" t="str">
        <f t="shared" si="128"/>
        <v/>
      </c>
      <c r="BA350" s="329" t="str">
        <f t="shared" si="129"/>
        <v/>
      </c>
      <c r="BB350" s="329" t="str">
        <f t="shared" si="130"/>
        <v/>
      </c>
      <c r="BC350" s="329" t="str">
        <f t="shared" si="140"/>
        <v/>
      </c>
      <c r="BD350" s="329" t="str">
        <f t="shared" si="136"/>
        <v/>
      </c>
      <c r="BE350" s="332"/>
      <c r="BF350" s="333"/>
      <c r="BG350" s="327" t="str">
        <f t="shared" si="131"/>
        <v/>
      </c>
      <c r="BH350" s="327" t="str">
        <f t="shared" si="132"/>
        <v/>
      </c>
      <c r="BI350" s="327" t="str">
        <f t="shared" si="133"/>
        <v/>
      </c>
      <c r="BJ350" s="333"/>
      <c r="BK350" s="333"/>
      <c r="BL350" s="333"/>
      <c r="BM350" s="333"/>
      <c r="BN350" s="327" t="str">
        <f t="shared" si="141"/>
        <v/>
      </c>
      <c r="BO350" s="327" t="str">
        <f t="shared" si="137"/>
        <v/>
      </c>
      <c r="BP350" s="327" t="str">
        <f t="shared" si="142"/>
        <v/>
      </c>
      <c r="BQ350" s="327" t="str">
        <f t="shared" si="143"/>
        <v/>
      </c>
      <c r="BR350" s="327" t="str">
        <f>IF(F350="","",IF(AND(AI350="－",OR(分岐管理シート!AK350&lt;1,分岐管理シート!AK350&gt;12)),"error",IF(AND(AI350="○",分岐管理シート!AK350&lt;1),"error","")))</f>
        <v/>
      </c>
      <c r="BS350" s="327" t="str">
        <f>IF(F350="","",IF(VLOOKUP(AJ350,―!$AD$2:$AE$14,2,FALSE)&lt;=VLOOKUP(AK350,―!$AD$2:$AE$14,2,FALSE),"","error"))</f>
        <v/>
      </c>
      <c r="BT350" s="333"/>
      <c r="BU350" s="333"/>
      <c r="BV350" s="333"/>
      <c r="BW350" s="327" t="str">
        <f t="shared" si="144"/>
        <v/>
      </c>
      <c r="BX350" s="327" t="str">
        <f t="shared" si="138"/>
        <v/>
      </c>
      <c r="BY350" s="327" t="str">
        <f t="shared" si="145"/>
        <v/>
      </c>
      <c r="BZ350" s="333"/>
      <c r="CA350" s="348" t="str">
        <f>分岐管理シート!BB350</f>
        <v/>
      </c>
      <c r="CB350" s="350" t="str">
        <f t="shared" si="146"/>
        <v/>
      </c>
    </row>
    <row r="351" spans="1:80" x14ac:dyDescent="0.15">
      <c r="A351" s="202"/>
      <c r="B351" s="203"/>
      <c r="C351" s="196">
        <v>270</v>
      </c>
      <c r="D351" s="126"/>
      <c r="E351" s="126"/>
      <c r="F351" s="126"/>
      <c r="G351" s="128"/>
      <c r="H351" s="128"/>
      <c r="I351" s="123"/>
      <c r="J351" s="123"/>
      <c r="K351" s="123"/>
      <c r="L351" s="123"/>
      <c r="M351" s="131"/>
      <c r="N351" s="199">
        <f t="shared" si="134"/>
        <v>0</v>
      </c>
      <c r="O351" s="200">
        <f t="shared" si="135"/>
        <v>0</v>
      </c>
      <c r="P351" s="141"/>
      <c r="Q351" s="188"/>
      <c r="R351" s="188"/>
      <c r="S351" s="188"/>
      <c r="T351" s="188"/>
      <c r="U351" s="188"/>
      <c r="V351" s="188"/>
      <c r="W351" s="188"/>
      <c r="X351" s="188"/>
      <c r="Y351" s="188"/>
      <c r="Z351" s="188"/>
      <c r="AA351" s="188"/>
      <c r="AB351" s="188"/>
      <c r="AC351" s="188"/>
      <c r="AD351" s="188"/>
      <c r="AE351" s="142"/>
      <c r="AF351" s="131"/>
      <c r="AG351" s="123"/>
      <c r="AH351" s="123"/>
      <c r="AI351" s="128"/>
      <c r="AJ351" s="128"/>
      <c r="AK351" s="128"/>
      <c r="AL351" s="143"/>
      <c r="AM351" s="143"/>
      <c r="AN351" s="131"/>
      <c r="AO351" s="818"/>
      <c r="AP351" s="819"/>
      <c r="AQ351" s="164"/>
      <c r="AR351" s="89"/>
      <c r="AS351" s="78"/>
      <c r="AT351" s="309" t="str">
        <f t="shared" si="123"/>
        <v/>
      </c>
      <c r="AU351" s="313" t="str">
        <f t="shared" si="124"/>
        <v/>
      </c>
      <c r="AV351" s="317" t="str">
        <f t="shared" si="125"/>
        <v/>
      </c>
      <c r="AW351" s="321" t="str">
        <f t="shared" si="126"/>
        <v/>
      </c>
      <c r="AX351" s="321" t="str">
        <f t="shared" si="127"/>
        <v/>
      </c>
      <c r="AY351" s="325" t="str">
        <f t="shared" si="139"/>
        <v/>
      </c>
      <c r="AZ351" s="327" t="str">
        <f t="shared" si="128"/>
        <v/>
      </c>
      <c r="BA351" s="329" t="str">
        <f t="shared" si="129"/>
        <v/>
      </c>
      <c r="BB351" s="329" t="str">
        <f t="shared" si="130"/>
        <v/>
      </c>
      <c r="BC351" s="329" t="str">
        <f t="shared" si="140"/>
        <v/>
      </c>
      <c r="BD351" s="329" t="str">
        <f t="shared" si="136"/>
        <v/>
      </c>
      <c r="BE351" s="332"/>
      <c r="BF351" s="333"/>
      <c r="BG351" s="327" t="str">
        <f t="shared" si="131"/>
        <v/>
      </c>
      <c r="BH351" s="327" t="str">
        <f t="shared" si="132"/>
        <v/>
      </c>
      <c r="BI351" s="327" t="str">
        <f t="shared" si="133"/>
        <v/>
      </c>
      <c r="BJ351" s="333"/>
      <c r="BK351" s="333"/>
      <c r="BL351" s="333"/>
      <c r="BM351" s="333"/>
      <c r="BN351" s="327" t="str">
        <f t="shared" si="141"/>
        <v/>
      </c>
      <c r="BO351" s="327" t="str">
        <f t="shared" si="137"/>
        <v/>
      </c>
      <c r="BP351" s="327" t="str">
        <f t="shared" si="142"/>
        <v/>
      </c>
      <c r="BQ351" s="327" t="str">
        <f t="shared" si="143"/>
        <v/>
      </c>
      <c r="BR351" s="327" t="str">
        <f>IF(F351="","",IF(AND(AI351="－",OR(分岐管理シート!AK351&lt;1,分岐管理シート!AK351&gt;12)),"error",IF(AND(AI351="○",分岐管理シート!AK351&lt;1),"error","")))</f>
        <v/>
      </c>
      <c r="BS351" s="327" t="str">
        <f>IF(F351="","",IF(VLOOKUP(AJ351,―!$AD$2:$AE$14,2,FALSE)&lt;=VLOOKUP(AK351,―!$AD$2:$AE$14,2,FALSE),"","error"))</f>
        <v/>
      </c>
      <c r="BT351" s="333"/>
      <c r="BU351" s="333"/>
      <c r="BV351" s="333"/>
      <c r="BW351" s="327" t="str">
        <f t="shared" si="144"/>
        <v/>
      </c>
      <c r="BX351" s="327" t="str">
        <f t="shared" si="138"/>
        <v/>
      </c>
      <c r="BY351" s="327" t="str">
        <f t="shared" si="145"/>
        <v/>
      </c>
      <c r="BZ351" s="333"/>
      <c r="CA351" s="348" t="str">
        <f>分岐管理シート!BB351</f>
        <v/>
      </c>
      <c r="CB351" s="350" t="str">
        <f t="shared" si="146"/>
        <v/>
      </c>
    </row>
    <row r="352" spans="1:80" x14ac:dyDescent="0.15">
      <c r="A352" s="202"/>
      <c r="B352" s="203"/>
      <c r="C352" s="197">
        <v>271</v>
      </c>
      <c r="D352" s="126"/>
      <c r="E352" s="126"/>
      <c r="F352" s="126"/>
      <c r="G352" s="128"/>
      <c r="H352" s="128"/>
      <c r="I352" s="123"/>
      <c r="J352" s="123"/>
      <c r="K352" s="123"/>
      <c r="L352" s="123"/>
      <c r="M352" s="131"/>
      <c r="N352" s="199">
        <f t="shared" si="134"/>
        <v>0</v>
      </c>
      <c r="O352" s="200">
        <f t="shared" si="135"/>
        <v>0</v>
      </c>
      <c r="P352" s="141"/>
      <c r="Q352" s="188"/>
      <c r="R352" s="188"/>
      <c r="S352" s="188"/>
      <c r="T352" s="188"/>
      <c r="U352" s="188"/>
      <c r="V352" s="188"/>
      <c r="W352" s="188"/>
      <c r="X352" s="188"/>
      <c r="Y352" s="188"/>
      <c r="Z352" s="188"/>
      <c r="AA352" s="188"/>
      <c r="AB352" s="188"/>
      <c r="AC352" s="188"/>
      <c r="AD352" s="188"/>
      <c r="AE352" s="142"/>
      <c r="AF352" s="131"/>
      <c r="AG352" s="123"/>
      <c r="AH352" s="123"/>
      <c r="AI352" s="128"/>
      <c r="AJ352" s="128"/>
      <c r="AK352" s="128"/>
      <c r="AL352" s="143"/>
      <c r="AM352" s="143"/>
      <c r="AN352" s="131"/>
      <c r="AO352" s="818"/>
      <c r="AP352" s="819"/>
      <c r="AQ352" s="164"/>
      <c r="AR352" s="89"/>
      <c r="AS352" s="78"/>
      <c r="AT352" s="309" t="str">
        <f t="shared" si="123"/>
        <v/>
      </c>
      <c r="AU352" s="313" t="str">
        <f t="shared" si="124"/>
        <v/>
      </c>
      <c r="AV352" s="317" t="str">
        <f t="shared" si="125"/>
        <v/>
      </c>
      <c r="AW352" s="321" t="str">
        <f t="shared" si="126"/>
        <v/>
      </c>
      <c r="AX352" s="321" t="str">
        <f t="shared" si="127"/>
        <v/>
      </c>
      <c r="AY352" s="325" t="str">
        <f t="shared" si="139"/>
        <v/>
      </c>
      <c r="AZ352" s="327" t="str">
        <f t="shared" si="128"/>
        <v/>
      </c>
      <c r="BA352" s="329" t="str">
        <f t="shared" si="129"/>
        <v/>
      </c>
      <c r="BB352" s="329" t="str">
        <f t="shared" si="130"/>
        <v/>
      </c>
      <c r="BC352" s="329" t="str">
        <f t="shared" si="140"/>
        <v/>
      </c>
      <c r="BD352" s="329" t="str">
        <f t="shared" si="136"/>
        <v/>
      </c>
      <c r="BE352" s="332"/>
      <c r="BF352" s="333"/>
      <c r="BG352" s="327" t="str">
        <f t="shared" si="131"/>
        <v/>
      </c>
      <c r="BH352" s="327" t="str">
        <f t="shared" si="132"/>
        <v/>
      </c>
      <c r="BI352" s="327" t="str">
        <f t="shared" si="133"/>
        <v/>
      </c>
      <c r="BJ352" s="333"/>
      <c r="BK352" s="333"/>
      <c r="BL352" s="333"/>
      <c r="BM352" s="333"/>
      <c r="BN352" s="327" t="str">
        <f t="shared" si="141"/>
        <v/>
      </c>
      <c r="BO352" s="327" t="str">
        <f t="shared" si="137"/>
        <v/>
      </c>
      <c r="BP352" s="327" t="str">
        <f t="shared" si="142"/>
        <v/>
      </c>
      <c r="BQ352" s="327" t="str">
        <f t="shared" si="143"/>
        <v/>
      </c>
      <c r="BR352" s="327" t="str">
        <f>IF(F352="","",IF(AND(AI352="－",OR(分岐管理シート!AK352&lt;1,分岐管理シート!AK352&gt;12)),"error",IF(AND(AI352="○",分岐管理シート!AK352&lt;1),"error","")))</f>
        <v/>
      </c>
      <c r="BS352" s="327" t="str">
        <f>IF(F352="","",IF(VLOOKUP(AJ352,―!$AD$2:$AE$14,2,FALSE)&lt;=VLOOKUP(AK352,―!$AD$2:$AE$14,2,FALSE),"","error"))</f>
        <v/>
      </c>
      <c r="BT352" s="333"/>
      <c r="BU352" s="333"/>
      <c r="BV352" s="333"/>
      <c r="BW352" s="327" t="str">
        <f t="shared" si="144"/>
        <v/>
      </c>
      <c r="BX352" s="327" t="str">
        <f t="shared" si="138"/>
        <v/>
      </c>
      <c r="BY352" s="327" t="str">
        <f t="shared" si="145"/>
        <v/>
      </c>
      <c r="BZ352" s="333"/>
      <c r="CA352" s="348" t="str">
        <f>分岐管理シート!BB352</f>
        <v/>
      </c>
      <c r="CB352" s="350" t="str">
        <f t="shared" si="146"/>
        <v/>
      </c>
    </row>
    <row r="353" spans="1:80" x14ac:dyDescent="0.15">
      <c r="A353" s="202"/>
      <c r="B353" s="203"/>
      <c r="C353" s="197">
        <v>272</v>
      </c>
      <c r="D353" s="126"/>
      <c r="E353" s="126"/>
      <c r="F353" s="126"/>
      <c r="G353" s="128"/>
      <c r="H353" s="128"/>
      <c r="I353" s="123"/>
      <c r="J353" s="123"/>
      <c r="K353" s="123"/>
      <c r="L353" s="123"/>
      <c r="M353" s="131"/>
      <c r="N353" s="199">
        <f t="shared" si="134"/>
        <v>0</v>
      </c>
      <c r="O353" s="200">
        <f t="shared" si="135"/>
        <v>0</v>
      </c>
      <c r="P353" s="141"/>
      <c r="Q353" s="188"/>
      <c r="R353" s="188"/>
      <c r="S353" s="188"/>
      <c r="T353" s="188"/>
      <c r="U353" s="188"/>
      <c r="V353" s="188"/>
      <c r="W353" s="188"/>
      <c r="X353" s="188"/>
      <c r="Y353" s="188"/>
      <c r="Z353" s="188"/>
      <c r="AA353" s="188"/>
      <c r="AB353" s="188"/>
      <c r="AC353" s="188"/>
      <c r="AD353" s="188"/>
      <c r="AE353" s="142"/>
      <c r="AF353" s="131"/>
      <c r="AG353" s="123"/>
      <c r="AH353" s="123"/>
      <c r="AI353" s="128"/>
      <c r="AJ353" s="128"/>
      <c r="AK353" s="128"/>
      <c r="AL353" s="143"/>
      <c r="AM353" s="143"/>
      <c r="AN353" s="131"/>
      <c r="AO353" s="818"/>
      <c r="AP353" s="819"/>
      <c r="AQ353" s="164"/>
      <c r="AR353" s="89"/>
      <c r="AS353" s="78"/>
      <c r="AT353" s="309" t="str">
        <f t="shared" si="123"/>
        <v/>
      </c>
      <c r="AU353" s="313" t="str">
        <f t="shared" si="124"/>
        <v/>
      </c>
      <c r="AV353" s="317" t="str">
        <f t="shared" si="125"/>
        <v/>
      </c>
      <c r="AW353" s="321" t="str">
        <f t="shared" si="126"/>
        <v/>
      </c>
      <c r="AX353" s="321" t="str">
        <f t="shared" si="127"/>
        <v/>
      </c>
      <c r="AY353" s="325" t="str">
        <f t="shared" si="139"/>
        <v/>
      </c>
      <c r="AZ353" s="327" t="str">
        <f t="shared" si="128"/>
        <v/>
      </c>
      <c r="BA353" s="329" t="str">
        <f t="shared" si="129"/>
        <v/>
      </c>
      <c r="BB353" s="329" t="str">
        <f t="shared" si="130"/>
        <v/>
      </c>
      <c r="BC353" s="329" t="str">
        <f t="shared" si="140"/>
        <v/>
      </c>
      <c r="BD353" s="329" t="str">
        <f t="shared" si="136"/>
        <v/>
      </c>
      <c r="BE353" s="332"/>
      <c r="BF353" s="333"/>
      <c r="BG353" s="327" t="str">
        <f t="shared" si="131"/>
        <v/>
      </c>
      <c r="BH353" s="327" t="str">
        <f t="shared" si="132"/>
        <v/>
      </c>
      <c r="BI353" s="327" t="str">
        <f t="shared" si="133"/>
        <v/>
      </c>
      <c r="BJ353" s="333"/>
      <c r="BK353" s="333"/>
      <c r="BL353" s="333"/>
      <c r="BM353" s="333"/>
      <c r="BN353" s="327" t="str">
        <f t="shared" si="141"/>
        <v/>
      </c>
      <c r="BO353" s="327" t="str">
        <f t="shared" si="137"/>
        <v/>
      </c>
      <c r="BP353" s="327" t="str">
        <f t="shared" si="142"/>
        <v/>
      </c>
      <c r="BQ353" s="327" t="str">
        <f t="shared" si="143"/>
        <v/>
      </c>
      <c r="BR353" s="327" t="str">
        <f>IF(F353="","",IF(AND(AI353="－",OR(分岐管理シート!AK353&lt;1,分岐管理シート!AK353&gt;12)),"error",IF(AND(AI353="○",分岐管理シート!AK353&lt;1),"error","")))</f>
        <v/>
      </c>
      <c r="BS353" s="327" t="str">
        <f>IF(F353="","",IF(VLOOKUP(AJ353,―!$AD$2:$AE$14,2,FALSE)&lt;=VLOOKUP(AK353,―!$AD$2:$AE$14,2,FALSE),"","error"))</f>
        <v/>
      </c>
      <c r="BT353" s="333"/>
      <c r="BU353" s="333"/>
      <c r="BV353" s="333"/>
      <c r="BW353" s="327" t="str">
        <f t="shared" si="144"/>
        <v/>
      </c>
      <c r="BX353" s="327" t="str">
        <f t="shared" si="138"/>
        <v/>
      </c>
      <c r="BY353" s="327" t="str">
        <f t="shared" si="145"/>
        <v/>
      </c>
      <c r="BZ353" s="333"/>
      <c r="CA353" s="348" t="str">
        <f>分岐管理シート!BB353</f>
        <v/>
      </c>
      <c r="CB353" s="350" t="str">
        <f t="shared" si="146"/>
        <v/>
      </c>
    </row>
    <row r="354" spans="1:80" x14ac:dyDescent="0.15">
      <c r="A354" s="202"/>
      <c r="B354" s="203"/>
      <c r="C354" s="196">
        <v>273</v>
      </c>
      <c r="D354" s="126"/>
      <c r="E354" s="126"/>
      <c r="F354" s="126"/>
      <c r="G354" s="128"/>
      <c r="H354" s="128"/>
      <c r="I354" s="123"/>
      <c r="J354" s="123"/>
      <c r="K354" s="123"/>
      <c r="L354" s="123"/>
      <c r="M354" s="131"/>
      <c r="N354" s="199">
        <f t="shared" si="134"/>
        <v>0</v>
      </c>
      <c r="O354" s="200">
        <f t="shared" si="135"/>
        <v>0</v>
      </c>
      <c r="P354" s="141"/>
      <c r="Q354" s="188"/>
      <c r="R354" s="188"/>
      <c r="S354" s="188"/>
      <c r="T354" s="188"/>
      <c r="U354" s="188"/>
      <c r="V354" s="188"/>
      <c r="W354" s="188"/>
      <c r="X354" s="188"/>
      <c r="Y354" s="188"/>
      <c r="Z354" s="188"/>
      <c r="AA354" s="188"/>
      <c r="AB354" s="188"/>
      <c r="AC354" s="188"/>
      <c r="AD354" s="188"/>
      <c r="AE354" s="142"/>
      <c r="AF354" s="131"/>
      <c r="AG354" s="123"/>
      <c r="AH354" s="123"/>
      <c r="AI354" s="128"/>
      <c r="AJ354" s="128"/>
      <c r="AK354" s="128"/>
      <c r="AL354" s="143"/>
      <c r="AM354" s="143"/>
      <c r="AN354" s="131"/>
      <c r="AO354" s="818"/>
      <c r="AP354" s="819"/>
      <c r="AQ354" s="164"/>
      <c r="AR354" s="89"/>
      <c r="AS354" s="78"/>
      <c r="AT354" s="309" t="str">
        <f t="shared" si="123"/>
        <v/>
      </c>
      <c r="AU354" s="313" t="str">
        <f t="shared" si="124"/>
        <v/>
      </c>
      <c r="AV354" s="317" t="str">
        <f t="shared" si="125"/>
        <v/>
      </c>
      <c r="AW354" s="321" t="str">
        <f t="shared" si="126"/>
        <v/>
      </c>
      <c r="AX354" s="321" t="str">
        <f t="shared" si="127"/>
        <v/>
      </c>
      <c r="AY354" s="325" t="str">
        <f t="shared" si="139"/>
        <v/>
      </c>
      <c r="AZ354" s="327" t="str">
        <f t="shared" si="128"/>
        <v/>
      </c>
      <c r="BA354" s="329" t="str">
        <f t="shared" si="129"/>
        <v/>
      </c>
      <c r="BB354" s="329" t="str">
        <f t="shared" si="130"/>
        <v/>
      </c>
      <c r="BC354" s="329" t="str">
        <f t="shared" si="140"/>
        <v/>
      </c>
      <c r="BD354" s="329" t="str">
        <f t="shared" si="136"/>
        <v/>
      </c>
      <c r="BE354" s="332"/>
      <c r="BF354" s="333"/>
      <c r="BG354" s="327" t="str">
        <f t="shared" si="131"/>
        <v/>
      </c>
      <c r="BH354" s="327" t="str">
        <f t="shared" si="132"/>
        <v/>
      </c>
      <c r="BI354" s="327" t="str">
        <f t="shared" si="133"/>
        <v/>
      </c>
      <c r="BJ354" s="333"/>
      <c r="BK354" s="333"/>
      <c r="BL354" s="333"/>
      <c r="BM354" s="333"/>
      <c r="BN354" s="327" t="str">
        <f t="shared" si="141"/>
        <v/>
      </c>
      <c r="BO354" s="327" t="str">
        <f t="shared" si="137"/>
        <v/>
      </c>
      <c r="BP354" s="327" t="str">
        <f t="shared" si="142"/>
        <v/>
      </c>
      <c r="BQ354" s="327" t="str">
        <f t="shared" si="143"/>
        <v/>
      </c>
      <c r="BR354" s="327" t="str">
        <f>IF(F354="","",IF(AND(AI354="－",OR(分岐管理シート!AK354&lt;1,分岐管理シート!AK354&gt;12)),"error",IF(AND(AI354="○",分岐管理シート!AK354&lt;1),"error","")))</f>
        <v/>
      </c>
      <c r="BS354" s="327" t="str">
        <f>IF(F354="","",IF(VLOOKUP(AJ354,―!$AD$2:$AE$14,2,FALSE)&lt;=VLOOKUP(AK354,―!$AD$2:$AE$14,2,FALSE),"","error"))</f>
        <v/>
      </c>
      <c r="BT354" s="333"/>
      <c r="BU354" s="333"/>
      <c r="BV354" s="333"/>
      <c r="BW354" s="327" t="str">
        <f t="shared" si="144"/>
        <v/>
      </c>
      <c r="BX354" s="327" t="str">
        <f t="shared" si="138"/>
        <v/>
      </c>
      <c r="BY354" s="327" t="str">
        <f t="shared" si="145"/>
        <v/>
      </c>
      <c r="BZ354" s="333"/>
      <c r="CA354" s="348" t="str">
        <f>分岐管理シート!BB354</f>
        <v/>
      </c>
      <c r="CB354" s="350" t="str">
        <f t="shared" si="146"/>
        <v/>
      </c>
    </row>
    <row r="355" spans="1:80" x14ac:dyDescent="0.15">
      <c r="A355" s="202"/>
      <c r="B355" s="203"/>
      <c r="C355" s="197">
        <v>274</v>
      </c>
      <c r="D355" s="126"/>
      <c r="E355" s="126"/>
      <c r="F355" s="126"/>
      <c r="G355" s="128"/>
      <c r="H355" s="128"/>
      <c r="I355" s="123"/>
      <c r="J355" s="123"/>
      <c r="K355" s="123"/>
      <c r="L355" s="123"/>
      <c r="M355" s="131"/>
      <c r="N355" s="199">
        <f t="shared" si="134"/>
        <v>0</v>
      </c>
      <c r="O355" s="200">
        <f t="shared" si="135"/>
        <v>0</v>
      </c>
      <c r="P355" s="141"/>
      <c r="Q355" s="188"/>
      <c r="R355" s="188"/>
      <c r="S355" s="188"/>
      <c r="T355" s="188"/>
      <c r="U355" s="188"/>
      <c r="V355" s="188"/>
      <c r="W355" s="188"/>
      <c r="X355" s="188"/>
      <c r="Y355" s="188"/>
      <c r="Z355" s="188"/>
      <c r="AA355" s="188"/>
      <c r="AB355" s="188"/>
      <c r="AC355" s="188"/>
      <c r="AD355" s="188"/>
      <c r="AE355" s="142"/>
      <c r="AF355" s="131"/>
      <c r="AG355" s="123"/>
      <c r="AH355" s="123"/>
      <c r="AI355" s="128"/>
      <c r="AJ355" s="128"/>
      <c r="AK355" s="128"/>
      <c r="AL355" s="143"/>
      <c r="AM355" s="143"/>
      <c r="AN355" s="131"/>
      <c r="AO355" s="818"/>
      <c r="AP355" s="819"/>
      <c r="AQ355" s="164"/>
      <c r="AR355" s="89"/>
      <c r="AS355" s="78"/>
      <c r="AT355" s="309" t="str">
        <f t="shared" si="123"/>
        <v/>
      </c>
      <c r="AU355" s="313" t="str">
        <f t="shared" si="124"/>
        <v/>
      </c>
      <c r="AV355" s="317" t="str">
        <f t="shared" si="125"/>
        <v/>
      </c>
      <c r="AW355" s="321" t="str">
        <f t="shared" si="126"/>
        <v/>
      </c>
      <c r="AX355" s="321" t="str">
        <f t="shared" si="127"/>
        <v/>
      </c>
      <c r="AY355" s="325" t="str">
        <f t="shared" si="139"/>
        <v/>
      </c>
      <c r="AZ355" s="327" t="str">
        <f t="shared" si="128"/>
        <v/>
      </c>
      <c r="BA355" s="329" t="str">
        <f t="shared" si="129"/>
        <v/>
      </c>
      <c r="BB355" s="329" t="str">
        <f t="shared" si="130"/>
        <v/>
      </c>
      <c r="BC355" s="329" t="str">
        <f t="shared" si="140"/>
        <v/>
      </c>
      <c r="BD355" s="329" t="str">
        <f t="shared" si="136"/>
        <v/>
      </c>
      <c r="BE355" s="332"/>
      <c r="BF355" s="333"/>
      <c r="BG355" s="327" t="str">
        <f t="shared" si="131"/>
        <v/>
      </c>
      <c r="BH355" s="327" t="str">
        <f t="shared" si="132"/>
        <v/>
      </c>
      <c r="BI355" s="327" t="str">
        <f t="shared" si="133"/>
        <v/>
      </c>
      <c r="BJ355" s="333"/>
      <c r="BK355" s="333"/>
      <c r="BL355" s="333"/>
      <c r="BM355" s="333"/>
      <c r="BN355" s="327" t="str">
        <f t="shared" si="141"/>
        <v/>
      </c>
      <c r="BO355" s="327" t="str">
        <f t="shared" si="137"/>
        <v/>
      </c>
      <c r="BP355" s="327" t="str">
        <f t="shared" si="142"/>
        <v/>
      </c>
      <c r="BQ355" s="327" t="str">
        <f t="shared" si="143"/>
        <v/>
      </c>
      <c r="BR355" s="327" t="str">
        <f>IF(F355="","",IF(AND(AI355="－",OR(分岐管理シート!AK355&lt;1,分岐管理シート!AK355&gt;12)),"error",IF(AND(AI355="○",分岐管理シート!AK355&lt;1),"error","")))</f>
        <v/>
      </c>
      <c r="BS355" s="327" t="str">
        <f>IF(F355="","",IF(VLOOKUP(AJ355,―!$AD$2:$AE$14,2,FALSE)&lt;=VLOOKUP(AK355,―!$AD$2:$AE$14,2,FALSE),"","error"))</f>
        <v/>
      </c>
      <c r="BT355" s="333"/>
      <c r="BU355" s="333"/>
      <c r="BV355" s="333"/>
      <c r="BW355" s="327" t="str">
        <f t="shared" si="144"/>
        <v/>
      </c>
      <c r="BX355" s="327" t="str">
        <f t="shared" si="138"/>
        <v/>
      </c>
      <c r="BY355" s="327" t="str">
        <f t="shared" si="145"/>
        <v/>
      </c>
      <c r="BZ355" s="333"/>
      <c r="CA355" s="348" t="str">
        <f>分岐管理シート!BB355</f>
        <v/>
      </c>
      <c r="CB355" s="350" t="str">
        <f t="shared" si="146"/>
        <v/>
      </c>
    </row>
    <row r="356" spans="1:80" x14ac:dyDescent="0.15">
      <c r="A356" s="202"/>
      <c r="B356" s="203"/>
      <c r="C356" s="197">
        <v>275</v>
      </c>
      <c r="D356" s="126"/>
      <c r="E356" s="126"/>
      <c r="F356" s="126"/>
      <c r="G356" s="128"/>
      <c r="H356" s="128"/>
      <c r="I356" s="123"/>
      <c r="J356" s="123"/>
      <c r="K356" s="123"/>
      <c r="L356" s="123"/>
      <c r="M356" s="131"/>
      <c r="N356" s="199">
        <f t="shared" si="134"/>
        <v>0</v>
      </c>
      <c r="O356" s="200">
        <f t="shared" si="135"/>
        <v>0</v>
      </c>
      <c r="P356" s="141"/>
      <c r="Q356" s="188"/>
      <c r="R356" s="188"/>
      <c r="S356" s="188"/>
      <c r="T356" s="188"/>
      <c r="U356" s="188"/>
      <c r="V356" s="188"/>
      <c r="W356" s="188"/>
      <c r="X356" s="188"/>
      <c r="Y356" s="188"/>
      <c r="Z356" s="188"/>
      <c r="AA356" s="188"/>
      <c r="AB356" s="188"/>
      <c r="AC356" s="188"/>
      <c r="AD356" s="188"/>
      <c r="AE356" s="142"/>
      <c r="AF356" s="131"/>
      <c r="AG356" s="123"/>
      <c r="AH356" s="123"/>
      <c r="AI356" s="128"/>
      <c r="AJ356" s="128"/>
      <c r="AK356" s="128"/>
      <c r="AL356" s="143"/>
      <c r="AM356" s="143"/>
      <c r="AN356" s="131"/>
      <c r="AO356" s="818"/>
      <c r="AP356" s="819"/>
      <c r="AQ356" s="164"/>
      <c r="AR356" s="89"/>
      <c r="AS356" s="78"/>
      <c r="AT356" s="309" t="str">
        <f t="shared" si="123"/>
        <v/>
      </c>
      <c r="AU356" s="313" t="str">
        <f t="shared" si="124"/>
        <v/>
      </c>
      <c r="AV356" s="317" t="str">
        <f t="shared" si="125"/>
        <v/>
      </c>
      <c r="AW356" s="321" t="str">
        <f t="shared" si="126"/>
        <v/>
      </c>
      <c r="AX356" s="321" t="str">
        <f t="shared" si="127"/>
        <v/>
      </c>
      <c r="AY356" s="325" t="str">
        <f t="shared" si="139"/>
        <v/>
      </c>
      <c r="AZ356" s="327" t="str">
        <f t="shared" si="128"/>
        <v/>
      </c>
      <c r="BA356" s="329" t="str">
        <f t="shared" si="129"/>
        <v/>
      </c>
      <c r="BB356" s="329" t="str">
        <f t="shared" si="130"/>
        <v/>
      </c>
      <c r="BC356" s="329" t="str">
        <f t="shared" si="140"/>
        <v/>
      </c>
      <c r="BD356" s="329" t="str">
        <f t="shared" si="136"/>
        <v/>
      </c>
      <c r="BE356" s="332"/>
      <c r="BF356" s="333"/>
      <c r="BG356" s="327" t="str">
        <f t="shared" si="131"/>
        <v/>
      </c>
      <c r="BH356" s="327" t="str">
        <f t="shared" si="132"/>
        <v/>
      </c>
      <c r="BI356" s="327" t="str">
        <f t="shared" si="133"/>
        <v/>
      </c>
      <c r="BJ356" s="333"/>
      <c r="BK356" s="333"/>
      <c r="BL356" s="333"/>
      <c r="BM356" s="333"/>
      <c r="BN356" s="327" t="str">
        <f t="shared" si="141"/>
        <v/>
      </c>
      <c r="BO356" s="327" t="str">
        <f t="shared" si="137"/>
        <v/>
      </c>
      <c r="BP356" s="327" t="str">
        <f t="shared" si="142"/>
        <v/>
      </c>
      <c r="BQ356" s="327" t="str">
        <f t="shared" si="143"/>
        <v/>
      </c>
      <c r="BR356" s="327" t="str">
        <f>IF(F356="","",IF(AND(AI356="－",OR(分岐管理シート!AK356&lt;1,分岐管理シート!AK356&gt;12)),"error",IF(AND(AI356="○",分岐管理シート!AK356&lt;1),"error","")))</f>
        <v/>
      </c>
      <c r="BS356" s="327" t="str">
        <f>IF(F356="","",IF(VLOOKUP(AJ356,―!$AD$2:$AE$14,2,FALSE)&lt;=VLOOKUP(AK356,―!$AD$2:$AE$14,2,FALSE),"","error"))</f>
        <v/>
      </c>
      <c r="BT356" s="333"/>
      <c r="BU356" s="333"/>
      <c r="BV356" s="333"/>
      <c r="BW356" s="327" t="str">
        <f t="shared" si="144"/>
        <v/>
      </c>
      <c r="BX356" s="327" t="str">
        <f t="shared" si="138"/>
        <v/>
      </c>
      <c r="BY356" s="327" t="str">
        <f t="shared" si="145"/>
        <v/>
      </c>
      <c r="BZ356" s="333"/>
      <c r="CA356" s="348" t="str">
        <f>分岐管理シート!BB356</f>
        <v/>
      </c>
      <c r="CB356" s="350" t="str">
        <f t="shared" si="146"/>
        <v/>
      </c>
    </row>
    <row r="357" spans="1:80" x14ac:dyDescent="0.15">
      <c r="A357" s="202"/>
      <c r="B357" s="203"/>
      <c r="C357" s="196">
        <v>276</v>
      </c>
      <c r="D357" s="126"/>
      <c r="E357" s="126"/>
      <c r="F357" s="126"/>
      <c r="G357" s="128"/>
      <c r="H357" s="128"/>
      <c r="I357" s="123"/>
      <c r="J357" s="123"/>
      <c r="K357" s="123"/>
      <c r="L357" s="123"/>
      <c r="M357" s="131"/>
      <c r="N357" s="199">
        <f t="shared" si="134"/>
        <v>0</v>
      </c>
      <c r="O357" s="200">
        <f t="shared" si="135"/>
        <v>0</v>
      </c>
      <c r="P357" s="141"/>
      <c r="Q357" s="188"/>
      <c r="R357" s="188"/>
      <c r="S357" s="188"/>
      <c r="T357" s="188"/>
      <c r="U357" s="188"/>
      <c r="V357" s="188"/>
      <c r="W357" s="188"/>
      <c r="X357" s="188"/>
      <c r="Y357" s="188"/>
      <c r="Z357" s="188"/>
      <c r="AA357" s="188"/>
      <c r="AB357" s="188"/>
      <c r="AC357" s="188"/>
      <c r="AD357" s="188"/>
      <c r="AE357" s="142"/>
      <c r="AF357" s="131"/>
      <c r="AG357" s="123"/>
      <c r="AH357" s="123"/>
      <c r="AI357" s="128"/>
      <c r="AJ357" s="128"/>
      <c r="AK357" s="128"/>
      <c r="AL357" s="143"/>
      <c r="AM357" s="143"/>
      <c r="AN357" s="131"/>
      <c r="AO357" s="818"/>
      <c r="AP357" s="819"/>
      <c r="AQ357" s="164"/>
      <c r="AR357" s="89"/>
      <c r="AS357" s="78"/>
      <c r="AT357" s="309" t="str">
        <f t="shared" si="123"/>
        <v/>
      </c>
      <c r="AU357" s="313" t="str">
        <f t="shared" si="124"/>
        <v/>
      </c>
      <c r="AV357" s="317" t="str">
        <f t="shared" si="125"/>
        <v/>
      </c>
      <c r="AW357" s="321" t="str">
        <f t="shared" si="126"/>
        <v/>
      </c>
      <c r="AX357" s="321" t="str">
        <f t="shared" si="127"/>
        <v/>
      </c>
      <c r="AY357" s="325" t="str">
        <f t="shared" si="139"/>
        <v/>
      </c>
      <c r="AZ357" s="327" t="str">
        <f t="shared" si="128"/>
        <v/>
      </c>
      <c r="BA357" s="329" t="str">
        <f t="shared" si="129"/>
        <v/>
      </c>
      <c r="BB357" s="329" t="str">
        <f t="shared" si="130"/>
        <v/>
      </c>
      <c r="BC357" s="329" t="str">
        <f t="shared" si="140"/>
        <v/>
      </c>
      <c r="BD357" s="329" t="str">
        <f t="shared" si="136"/>
        <v/>
      </c>
      <c r="BE357" s="332"/>
      <c r="BF357" s="333"/>
      <c r="BG357" s="327" t="str">
        <f t="shared" si="131"/>
        <v/>
      </c>
      <c r="BH357" s="327" t="str">
        <f t="shared" si="132"/>
        <v/>
      </c>
      <c r="BI357" s="327" t="str">
        <f t="shared" si="133"/>
        <v/>
      </c>
      <c r="BJ357" s="333"/>
      <c r="BK357" s="333"/>
      <c r="BL357" s="333"/>
      <c r="BM357" s="333"/>
      <c r="BN357" s="327" t="str">
        <f t="shared" si="141"/>
        <v/>
      </c>
      <c r="BO357" s="327" t="str">
        <f t="shared" si="137"/>
        <v/>
      </c>
      <c r="BP357" s="327" t="str">
        <f t="shared" si="142"/>
        <v/>
      </c>
      <c r="BQ357" s="327" t="str">
        <f t="shared" si="143"/>
        <v/>
      </c>
      <c r="BR357" s="327" t="str">
        <f>IF(F357="","",IF(AND(AI357="－",OR(分岐管理シート!AK357&lt;1,分岐管理シート!AK357&gt;12)),"error",IF(AND(AI357="○",分岐管理シート!AK357&lt;1),"error","")))</f>
        <v/>
      </c>
      <c r="BS357" s="327" t="str">
        <f>IF(F357="","",IF(VLOOKUP(AJ357,―!$AD$2:$AE$14,2,FALSE)&lt;=VLOOKUP(AK357,―!$AD$2:$AE$14,2,FALSE),"","error"))</f>
        <v/>
      </c>
      <c r="BT357" s="333"/>
      <c r="BU357" s="333"/>
      <c r="BV357" s="333"/>
      <c r="BW357" s="327" t="str">
        <f t="shared" si="144"/>
        <v/>
      </c>
      <c r="BX357" s="327" t="str">
        <f t="shared" si="138"/>
        <v/>
      </c>
      <c r="BY357" s="327" t="str">
        <f t="shared" si="145"/>
        <v/>
      </c>
      <c r="BZ357" s="333"/>
      <c r="CA357" s="348" t="str">
        <f>分岐管理シート!BB357</f>
        <v/>
      </c>
      <c r="CB357" s="350" t="str">
        <f t="shared" si="146"/>
        <v/>
      </c>
    </row>
    <row r="358" spans="1:80" x14ac:dyDescent="0.15">
      <c r="A358" s="202"/>
      <c r="B358" s="203"/>
      <c r="C358" s="197">
        <v>277</v>
      </c>
      <c r="D358" s="126"/>
      <c r="E358" s="126"/>
      <c r="F358" s="126"/>
      <c r="G358" s="128"/>
      <c r="H358" s="128"/>
      <c r="I358" s="123"/>
      <c r="J358" s="123"/>
      <c r="K358" s="123"/>
      <c r="L358" s="123"/>
      <c r="M358" s="131"/>
      <c r="N358" s="199">
        <f t="shared" si="134"/>
        <v>0</v>
      </c>
      <c r="O358" s="200">
        <f t="shared" si="135"/>
        <v>0</v>
      </c>
      <c r="P358" s="141"/>
      <c r="Q358" s="188"/>
      <c r="R358" s="188"/>
      <c r="S358" s="188"/>
      <c r="T358" s="188"/>
      <c r="U358" s="188"/>
      <c r="V358" s="188"/>
      <c r="W358" s="188"/>
      <c r="X358" s="188"/>
      <c r="Y358" s="188"/>
      <c r="Z358" s="188"/>
      <c r="AA358" s="188"/>
      <c r="AB358" s="188"/>
      <c r="AC358" s="188"/>
      <c r="AD358" s="188"/>
      <c r="AE358" s="142"/>
      <c r="AF358" s="131"/>
      <c r="AG358" s="123"/>
      <c r="AH358" s="123"/>
      <c r="AI358" s="128"/>
      <c r="AJ358" s="128"/>
      <c r="AK358" s="128"/>
      <c r="AL358" s="143"/>
      <c r="AM358" s="143"/>
      <c r="AN358" s="131"/>
      <c r="AO358" s="818"/>
      <c r="AP358" s="819"/>
      <c r="AQ358" s="164"/>
      <c r="AR358" s="89"/>
      <c r="AS358" s="78"/>
      <c r="AT358" s="309" t="str">
        <f t="shared" si="123"/>
        <v/>
      </c>
      <c r="AU358" s="313" t="str">
        <f t="shared" si="124"/>
        <v/>
      </c>
      <c r="AV358" s="317" t="str">
        <f t="shared" si="125"/>
        <v/>
      </c>
      <c r="AW358" s="321" t="str">
        <f t="shared" si="126"/>
        <v/>
      </c>
      <c r="AX358" s="321" t="str">
        <f t="shared" si="127"/>
        <v/>
      </c>
      <c r="AY358" s="325" t="str">
        <f t="shared" si="139"/>
        <v/>
      </c>
      <c r="AZ358" s="327" t="str">
        <f t="shared" si="128"/>
        <v/>
      </c>
      <c r="BA358" s="329" t="str">
        <f t="shared" si="129"/>
        <v/>
      </c>
      <c r="BB358" s="329" t="str">
        <f t="shared" si="130"/>
        <v/>
      </c>
      <c r="BC358" s="329" t="str">
        <f t="shared" si="140"/>
        <v/>
      </c>
      <c r="BD358" s="329" t="str">
        <f t="shared" si="136"/>
        <v/>
      </c>
      <c r="BE358" s="332"/>
      <c r="BF358" s="333"/>
      <c r="BG358" s="327" t="str">
        <f t="shared" si="131"/>
        <v/>
      </c>
      <c r="BH358" s="327" t="str">
        <f t="shared" si="132"/>
        <v/>
      </c>
      <c r="BI358" s="327" t="str">
        <f t="shared" si="133"/>
        <v/>
      </c>
      <c r="BJ358" s="333"/>
      <c r="BK358" s="333"/>
      <c r="BL358" s="333"/>
      <c r="BM358" s="333"/>
      <c r="BN358" s="327" t="str">
        <f t="shared" si="141"/>
        <v/>
      </c>
      <c r="BO358" s="327" t="str">
        <f t="shared" si="137"/>
        <v/>
      </c>
      <c r="BP358" s="327" t="str">
        <f t="shared" si="142"/>
        <v/>
      </c>
      <c r="BQ358" s="327" t="str">
        <f t="shared" si="143"/>
        <v/>
      </c>
      <c r="BR358" s="327" t="str">
        <f>IF(F358="","",IF(AND(AI358="－",OR(分岐管理シート!AK358&lt;1,分岐管理シート!AK358&gt;12)),"error",IF(AND(AI358="○",分岐管理シート!AK358&lt;1),"error","")))</f>
        <v/>
      </c>
      <c r="BS358" s="327" t="str">
        <f>IF(F358="","",IF(VLOOKUP(AJ358,―!$AD$2:$AE$14,2,FALSE)&lt;=VLOOKUP(AK358,―!$AD$2:$AE$14,2,FALSE),"","error"))</f>
        <v/>
      </c>
      <c r="BT358" s="333"/>
      <c r="BU358" s="333"/>
      <c r="BV358" s="333"/>
      <c r="BW358" s="327" t="str">
        <f t="shared" si="144"/>
        <v/>
      </c>
      <c r="BX358" s="327" t="str">
        <f t="shared" si="138"/>
        <v/>
      </c>
      <c r="BY358" s="327" t="str">
        <f t="shared" si="145"/>
        <v/>
      </c>
      <c r="BZ358" s="333"/>
      <c r="CA358" s="348" t="str">
        <f>分岐管理シート!BB358</f>
        <v/>
      </c>
      <c r="CB358" s="350" t="str">
        <f t="shared" si="146"/>
        <v/>
      </c>
    </row>
    <row r="359" spans="1:80" x14ac:dyDescent="0.15">
      <c r="A359" s="202"/>
      <c r="B359" s="203"/>
      <c r="C359" s="197">
        <v>278</v>
      </c>
      <c r="D359" s="126"/>
      <c r="E359" s="126"/>
      <c r="F359" s="126"/>
      <c r="G359" s="128"/>
      <c r="H359" s="128"/>
      <c r="I359" s="123"/>
      <c r="J359" s="123"/>
      <c r="K359" s="123"/>
      <c r="L359" s="123"/>
      <c r="M359" s="131"/>
      <c r="N359" s="199">
        <f t="shared" si="134"/>
        <v>0</v>
      </c>
      <c r="O359" s="200">
        <f t="shared" si="135"/>
        <v>0</v>
      </c>
      <c r="P359" s="141"/>
      <c r="Q359" s="188"/>
      <c r="R359" s="188"/>
      <c r="S359" s="188"/>
      <c r="T359" s="188"/>
      <c r="U359" s="188"/>
      <c r="V359" s="188"/>
      <c r="W359" s="188"/>
      <c r="X359" s="188"/>
      <c r="Y359" s="188"/>
      <c r="Z359" s="188"/>
      <c r="AA359" s="188"/>
      <c r="AB359" s="188"/>
      <c r="AC359" s="188"/>
      <c r="AD359" s="188"/>
      <c r="AE359" s="142"/>
      <c r="AF359" s="131"/>
      <c r="AG359" s="123"/>
      <c r="AH359" s="123"/>
      <c r="AI359" s="128"/>
      <c r="AJ359" s="128"/>
      <c r="AK359" s="128"/>
      <c r="AL359" s="143"/>
      <c r="AM359" s="143"/>
      <c r="AN359" s="131"/>
      <c r="AO359" s="818"/>
      <c r="AP359" s="819"/>
      <c r="AQ359" s="164"/>
      <c r="AR359" s="89"/>
      <c r="AS359" s="78"/>
      <c r="AT359" s="309" t="str">
        <f t="shared" si="123"/>
        <v/>
      </c>
      <c r="AU359" s="313" t="str">
        <f t="shared" si="124"/>
        <v/>
      </c>
      <c r="AV359" s="317" t="str">
        <f t="shared" si="125"/>
        <v/>
      </c>
      <c r="AW359" s="321" t="str">
        <f t="shared" si="126"/>
        <v/>
      </c>
      <c r="AX359" s="321" t="str">
        <f t="shared" si="127"/>
        <v/>
      </c>
      <c r="AY359" s="325" t="str">
        <f t="shared" si="139"/>
        <v/>
      </c>
      <c r="AZ359" s="327" t="str">
        <f t="shared" si="128"/>
        <v/>
      </c>
      <c r="BA359" s="329" t="str">
        <f t="shared" si="129"/>
        <v/>
      </c>
      <c r="BB359" s="329" t="str">
        <f t="shared" si="130"/>
        <v/>
      </c>
      <c r="BC359" s="329" t="str">
        <f t="shared" si="140"/>
        <v/>
      </c>
      <c r="BD359" s="329" t="str">
        <f t="shared" si="136"/>
        <v/>
      </c>
      <c r="BE359" s="332"/>
      <c r="BF359" s="333"/>
      <c r="BG359" s="327" t="str">
        <f t="shared" si="131"/>
        <v/>
      </c>
      <c r="BH359" s="327" t="str">
        <f t="shared" si="132"/>
        <v/>
      </c>
      <c r="BI359" s="327" t="str">
        <f t="shared" si="133"/>
        <v/>
      </c>
      <c r="BJ359" s="333"/>
      <c r="BK359" s="333"/>
      <c r="BL359" s="333"/>
      <c r="BM359" s="333"/>
      <c r="BN359" s="327" t="str">
        <f t="shared" si="141"/>
        <v/>
      </c>
      <c r="BO359" s="327" t="str">
        <f t="shared" si="137"/>
        <v/>
      </c>
      <c r="BP359" s="327" t="str">
        <f t="shared" si="142"/>
        <v/>
      </c>
      <c r="BQ359" s="327" t="str">
        <f t="shared" si="143"/>
        <v/>
      </c>
      <c r="BR359" s="327" t="str">
        <f>IF(F359="","",IF(AND(AI359="－",OR(分岐管理シート!AK359&lt;1,分岐管理シート!AK359&gt;12)),"error",IF(AND(AI359="○",分岐管理シート!AK359&lt;1),"error","")))</f>
        <v/>
      </c>
      <c r="BS359" s="327" t="str">
        <f>IF(F359="","",IF(VLOOKUP(AJ359,―!$AD$2:$AE$14,2,FALSE)&lt;=VLOOKUP(AK359,―!$AD$2:$AE$14,2,FALSE),"","error"))</f>
        <v/>
      </c>
      <c r="BT359" s="333"/>
      <c r="BU359" s="333"/>
      <c r="BV359" s="333"/>
      <c r="BW359" s="327" t="str">
        <f t="shared" si="144"/>
        <v/>
      </c>
      <c r="BX359" s="327" t="str">
        <f t="shared" si="138"/>
        <v/>
      </c>
      <c r="BY359" s="327" t="str">
        <f t="shared" si="145"/>
        <v/>
      </c>
      <c r="BZ359" s="333"/>
      <c r="CA359" s="348" t="str">
        <f>分岐管理シート!BB359</f>
        <v/>
      </c>
      <c r="CB359" s="350" t="str">
        <f t="shared" si="146"/>
        <v/>
      </c>
    </row>
    <row r="360" spans="1:80" x14ac:dyDescent="0.15">
      <c r="A360" s="202"/>
      <c r="B360" s="203"/>
      <c r="C360" s="196">
        <v>279</v>
      </c>
      <c r="D360" s="126"/>
      <c r="E360" s="126"/>
      <c r="F360" s="126"/>
      <c r="G360" s="128"/>
      <c r="H360" s="128"/>
      <c r="I360" s="123"/>
      <c r="J360" s="123"/>
      <c r="K360" s="123"/>
      <c r="L360" s="123"/>
      <c r="M360" s="131"/>
      <c r="N360" s="199">
        <f t="shared" si="134"/>
        <v>0</v>
      </c>
      <c r="O360" s="200">
        <f t="shared" si="135"/>
        <v>0</v>
      </c>
      <c r="P360" s="141"/>
      <c r="Q360" s="188"/>
      <c r="R360" s="188"/>
      <c r="S360" s="188"/>
      <c r="T360" s="188"/>
      <c r="U360" s="188"/>
      <c r="V360" s="188"/>
      <c r="W360" s="188"/>
      <c r="X360" s="188"/>
      <c r="Y360" s="188"/>
      <c r="Z360" s="188"/>
      <c r="AA360" s="188"/>
      <c r="AB360" s="188"/>
      <c r="AC360" s="188"/>
      <c r="AD360" s="188"/>
      <c r="AE360" s="142"/>
      <c r="AF360" s="131"/>
      <c r="AG360" s="123"/>
      <c r="AH360" s="123"/>
      <c r="AI360" s="128"/>
      <c r="AJ360" s="128"/>
      <c r="AK360" s="128"/>
      <c r="AL360" s="143"/>
      <c r="AM360" s="143"/>
      <c r="AN360" s="131"/>
      <c r="AO360" s="818"/>
      <c r="AP360" s="819"/>
      <c r="AQ360" s="164"/>
      <c r="AR360" s="89"/>
      <c r="AS360" s="78"/>
      <c r="AT360" s="309" t="str">
        <f t="shared" si="123"/>
        <v/>
      </c>
      <c r="AU360" s="313" t="str">
        <f t="shared" si="124"/>
        <v/>
      </c>
      <c r="AV360" s="317" t="str">
        <f t="shared" si="125"/>
        <v/>
      </c>
      <c r="AW360" s="321" t="str">
        <f t="shared" si="126"/>
        <v/>
      </c>
      <c r="AX360" s="321" t="str">
        <f t="shared" si="127"/>
        <v/>
      </c>
      <c r="AY360" s="325" t="str">
        <f t="shared" si="139"/>
        <v/>
      </c>
      <c r="AZ360" s="327" t="str">
        <f t="shared" si="128"/>
        <v/>
      </c>
      <c r="BA360" s="329" t="str">
        <f t="shared" si="129"/>
        <v/>
      </c>
      <c r="BB360" s="329" t="str">
        <f t="shared" si="130"/>
        <v/>
      </c>
      <c r="BC360" s="329" t="str">
        <f t="shared" si="140"/>
        <v/>
      </c>
      <c r="BD360" s="329" t="str">
        <f t="shared" si="136"/>
        <v/>
      </c>
      <c r="BE360" s="332"/>
      <c r="BF360" s="333"/>
      <c r="BG360" s="327" t="str">
        <f t="shared" si="131"/>
        <v/>
      </c>
      <c r="BH360" s="327" t="str">
        <f t="shared" si="132"/>
        <v/>
      </c>
      <c r="BI360" s="327" t="str">
        <f t="shared" si="133"/>
        <v/>
      </c>
      <c r="BJ360" s="333"/>
      <c r="BK360" s="333"/>
      <c r="BL360" s="333"/>
      <c r="BM360" s="333"/>
      <c r="BN360" s="327" t="str">
        <f t="shared" si="141"/>
        <v/>
      </c>
      <c r="BO360" s="327" t="str">
        <f t="shared" si="137"/>
        <v/>
      </c>
      <c r="BP360" s="327" t="str">
        <f t="shared" si="142"/>
        <v/>
      </c>
      <c r="BQ360" s="327" t="str">
        <f t="shared" si="143"/>
        <v/>
      </c>
      <c r="BR360" s="327" t="str">
        <f>IF(F360="","",IF(AND(AI360="－",OR(分岐管理シート!AK360&lt;1,分岐管理シート!AK360&gt;12)),"error",IF(AND(AI360="○",分岐管理シート!AK360&lt;1),"error","")))</f>
        <v/>
      </c>
      <c r="BS360" s="327" t="str">
        <f>IF(F360="","",IF(VLOOKUP(AJ360,―!$AD$2:$AE$14,2,FALSE)&lt;=VLOOKUP(AK360,―!$AD$2:$AE$14,2,FALSE),"","error"))</f>
        <v/>
      </c>
      <c r="BT360" s="333"/>
      <c r="BU360" s="333"/>
      <c r="BV360" s="333"/>
      <c r="BW360" s="327" t="str">
        <f t="shared" si="144"/>
        <v/>
      </c>
      <c r="BX360" s="327" t="str">
        <f t="shared" si="138"/>
        <v/>
      </c>
      <c r="BY360" s="327" t="str">
        <f t="shared" si="145"/>
        <v/>
      </c>
      <c r="BZ360" s="333"/>
      <c r="CA360" s="348" t="str">
        <f>分岐管理シート!BB360</f>
        <v/>
      </c>
      <c r="CB360" s="350" t="str">
        <f t="shared" si="146"/>
        <v/>
      </c>
    </row>
    <row r="361" spans="1:80" x14ac:dyDescent="0.15">
      <c r="A361" s="202"/>
      <c r="B361" s="203"/>
      <c r="C361" s="197">
        <v>280</v>
      </c>
      <c r="D361" s="126"/>
      <c r="E361" s="126"/>
      <c r="F361" s="126"/>
      <c r="G361" s="128"/>
      <c r="H361" s="128"/>
      <c r="I361" s="123"/>
      <c r="J361" s="123"/>
      <c r="K361" s="123"/>
      <c r="L361" s="123"/>
      <c r="M361" s="131"/>
      <c r="N361" s="199">
        <f t="shared" si="134"/>
        <v>0</v>
      </c>
      <c r="O361" s="200">
        <f t="shared" si="135"/>
        <v>0</v>
      </c>
      <c r="P361" s="141"/>
      <c r="Q361" s="188"/>
      <c r="R361" s="188"/>
      <c r="S361" s="188"/>
      <c r="T361" s="188"/>
      <c r="U361" s="188"/>
      <c r="V361" s="188"/>
      <c r="W361" s="188"/>
      <c r="X361" s="188"/>
      <c r="Y361" s="188"/>
      <c r="Z361" s="188"/>
      <c r="AA361" s="188"/>
      <c r="AB361" s="188"/>
      <c r="AC361" s="188"/>
      <c r="AD361" s="188"/>
      <c r="AE361" s="142"/>
      <c r="AF361" s="131"/>
      <c r="AG361" s="123"/>
      <c r="AH361" s="123"/>
      <c r="AI361" s="128"/>
      <c r="AJ361" s="128"/>
      <c r="AK361" s="128"/>
      <c r="AL361" s="143"/>
      <c r="AM361" s="143"/>
      <c r="AN361" s="131"/>
      <c r="AO361" s="818"/>
      <c r="AP361" s="819"/>
      <c r="AQ361" s="164"/>
      <c r="AR361" s="89"/>
      <c r="AS361" s="78"/>
      <c r="AT361" s="309" t="str">
        <f t="shared" si="123"/>
        <v/>
      </c>
      <c r="AU361" s="313" t="str">
        <f t="shared" si="124"/>
        <v/>
      </c>
      <c r="AV361" s="317" t="str">
        <f t="shared" si="125"/>
        <v/>
      </c>
      <c r="AW361" s="321" t="str">
        <f t="shared" si="126"/>
        <v/>
      </c>
      <c r="AX361" s="321" t="str">
        <f t="shared" si="127"/>
        <v/>
      </c>
      <c r="AY361" s="325" t="str">
        <f t="shared" si="139"/>
        <v/>
      </c>
      <c r="AZ361" s="327" t="str">
        <f t="shared" si="128"/>
        <v/>
      </c>
      <c r="BA361" s="329" t="str">
        <f t="shared" si="129"/>
        <v/>
      </c>
      <c r="BB361" s="329" t="str">
        <f t="shared" si="130"/>
        <v/>
      </c>
      <c r="BC361" s="329" t="str">
        <f t="shared" si="140"/>
        <v/>
      </c>
      <c r="BD361" s="329" t="str">
        <f t="shared" si="136"/>
        <v/>
      </c>
      <c r="BE361" s="332"/>
      <c r="BF361" s="333"/>
      <c r="BG361" s="327" t="str">
        <f t="shared" si="131"/>
        <v/>
      </c>
      <c r="BH361" s="327" t="str">
        <f t="shared" si="132"/>
        <v/>
      </c>
      <c r="BI361" s="327" t="str">
        <f t="shared" si="133"/>
        <v/>
      </c>
      <c r="BJ361" s="333"/>
      <c r="BK361" s="333"/>
      <c r="BL361" s="333"/>
      <c r="BM361" s="333"/>
      <c r="BN361" s="327" t="str">
        <f t="shared" si="141"/>
        <v/>
      </c>
      <c r="BO361" s="327" t="str">
        <f t="shared" si="137"/>
        <v/>
      </c>
      <c r="BP361" s="327" t="str">
        <f t="shared" si="142"/>
        <v/>
      </c>
      <c r="BQ361" s="327" t="str">
        <f t="shared" si="143"/>
        <v/>
      </c>
      <c r="BR361" s="327" t="str">
        <f>IF(F361="","",IF(AND(AI361="－",OR(分岐管理シート!AK361&lt;1,分岐管理シート!AK361&gt;12)),"error",IF(AND(AI361="○",分岐管理シート!AK361&lt;1),"error","")))</f>
        <v/>
      </c>
      <c r="BS361" s="327" t="str">
        <f>IF(F361="","",IF(VLOOKUP(AJ361,―!$AD$2:$AE$14,2,FALSE)&lt;=VLOOKUP(AK361,―!$AD$2:$AE$14,2,FALSE),"","error"))</f>
        <v/>
      </c>
      <c r="BT361" s="333"/>
      <c r="BU361" s="333"/>
      <c r="BV361" s="333"/>
      <c r="BW361" s="327" t="str">
        <f t="shared" si="144"/>
        <v/>
      </c>
      <c r="BX361" s="327" t="str">
        <f t="shared" si="138"/>
        <v/>
      </c>
      <c r="BY361" s="327" t="str">
        <f t="shared" si="145"/>
        <v/>
      </c>
      <c r="BZ361" s="333"/>
      <c r="CA361" s="348" t="str">
        <f>分岐管理シート!BB361</f>
        <v/>
      </c>
      <c r="CB361" s="350" t="str">
        <f t="shared" si="146"/>
        <v/>
      </c>
    </row>
    <row r="362" spans="1:80" x14ac:dyDescent="0.15">
      <c r="A362" s="202"/>
      <c r="B362" s="203"/>
      <c r="C362" s="197">
        <v>281</v>
      </c>
      <c r="D362" s="126"/>
      <c r="E362" s="126"/>
      <c r="F362" s="126"/>
      <c r="G362" s="128"/>
      <c r="H362" s="128"/>
      <c r="I362" s="123"/>
      <c r="J362" s="123"/>
      <c r="K362" s="123"/>
      <c r="L362" s="123"/>
      <c r="M362" s="131"/>
      <c r="N362" s="199">
        <f t="shared" si="134"/>
        <v>0</v>
      </c>
      <c r="O362" s="200">
        <f t="shared" si="135"/>
        <v>0</v>
      </c>
      <c r="P362" s="141"/>
      <c r="Q362" s="188"/>
      <c r="R362" s="188"/>
      <c r="S362" s="188"/>
      <c r="T362" s="188"/>
      <c r="U362" s="188"/>
      <c r="V362" s="188"/>
      <c r="W362" s="188"/>
      <c r="X362" s="188"/>
      <c r="Y362" s="188"/>
      <c r="Z362" s="188"/>
      <c r="AA362" s="188"/>
      <c r="AB362" s="188"/>
      <c r="AC362" s="188"/>
      <c r="AD362" s="188"/>
      <c r="AE362" s="142"/>
      <c r="AF362" s="131"/>
      <c r="AG362" s="123"/>
      <c r="AH362" s="123"/>
      <c r="AI362" s="128"/>
      <c r="AJ362" s="128"/>
      <c r="AK362" s="128"/>
      <c r="AL362" s="143"/>
      <c r="AM362" s="143"/>
      <c r="AN362" s="131"/>
      <c r="AO362" s="818"/>
      <c r="AP362" s="819"/>
      <c r="AQ362" s="164"/>
      <c r="AR362" s="89"/>
      <c r="AS362" s="78"/>
      <c r="AT362" s="309" t="str">
        <f t="shared" si="123"/>
        <v/>
      </c>
      <c r="AU362" s="313" t="str">
        <f t="shared" si="124"/>
        <v/>
      </c>
      <c r="AV362" s="317" t="str">
        <f t="shared" si="125"/>
        <v/>
      </c>
      <c r="AW362" s="321" t="str">
        <f t="shared" si="126"/>
        <v/>
      </c>
      <c r="AX362" s="321" t="str">
        <f t="shared" si="127"/>
        <v/>
      </c>
      <c r="AY362" s="325" t="str">
        <f t="shared" si="139"/>
        <v/>
      </c>
      <c r="AZ362" s="327" t="str">
        <f t="shared" si="128"/>
        <v/>
      </c>
      <c r="BA362" s="329" t="str">
        <f t="shared" si="129"/>
        <v/>
      </c>
      <c r="BB362" s="329" t="str">
        <f t="shared" si="130"/>
        <v/>
      </c>
      <c r="BC362" s="329" t="str">
        <f t="shared" si="140"/>
        <v/>
      </c>
      <c r="BD362" s="329" t="str">
        <f t="shared" si="136"/>
        <v/>
      </c>
      <c r="BE362" s="332"/>
      <c r="BF362" s="333"/>
      <c r="BG362" s="327" t="str">
        <f t="shared" si="131"/>
        <v/>
      </c>
      <c r="BH362" s="327" t="str">
        <f t="shared" si="132"/>
        <v/>
      </c>
      <c r="BI362" s="327" t="str">
        <f t="shared" si="133"/>
        <v/>
      </c>
      <c r="BJ362" s="333"/>
      <c r="BK362" s="333"/>
      <c r="BL362" s="333"/>
      <c r="BM362" s="333"/>
      <c r="BN362" s="327" t="str">
        <f t="shared" si="141"/>
        <v/>
      </c>
      <c r="BO362" s="327" t="str">
        <f t="shared" si="137"/>
        <v/>
      </c>
      <c r="BP362" s="327" t="str">
        <f t="shared" si="142"/>
        <v/>
      </c>
      <c r="BQ362" s="327" t="str">
        <f t="shared" si="143"/>
        <v/>
      </c>
      <c r="BR362" s="327" t="str">
        <f>IF(F362="","",IF(AND(AI362="－",OR(分岐管理シート!AK362&lt;1,分岐管理シート!AK362&gt;12)),"error",IF(AND(AI362="○",分岐管理シート!AK362&lt;1),"error","")))</f>
        <v/>
      </c>
      <c r="BS362" s="327" t="str">
        <f>IF(F362="","",IF(VLOOKUP(AJ362,―!$AD$2:$AE$14,2,FALSE)&lt;=VLOOKUP(AK362,―!$AD$2:$AE$14,2,FALSE),"","error"))</f>
        <v/>
      </c>
      <c r="BT362" s="333"/>
      <c r="BU362" s="333"/>
      <c r="BV362" s="333"/>
      <c r="BW362" s="327" t="str">
        <f t="shared" si="144"/>
        <v/>
      </c>
      <c r="BX362" s="327" t="str">
        <f t="shared" si="138"/>
        <v/>
      </c>
      <c r="BY362" s="327" t="str">
        <f t="shared" si="145"/>
        <v/>
      </c>
      <c r="BZ362" s="333"/>
      <c r="CA362" s="348" t="str">
        <f>分岐管理シート!BB362</f>
        <v/>
      </c>
      <c r="CB362" s="350" t="str">
        <f t="shared" si="146"/>
        <v/>
      </c>
    </row>
    <row r="363" spans="1:80" x14ac:dyDescent="0.15">
      <c r="A363" s="202"/>
      <c r="B363" s="203"/>
      <c r="C363" s="196">
        <v>282</v>
      </c>
      <c r="D363" s="126"/>
      <c r="E363" s="126"/>
      <c r="F363" s="126"/>
      <c r="G363" s="128"/>
      <c r="H363" s="128"/>
      <c r="I363" s="123"/>
      <c r="J363" s="123"/>
      <c r="K363" s="123"/>
      <c r="L363" s="123"/>
      <c r="M363" s="131"/>
      <c r="N363" s="199">
        <f t="shared" si="134"/>
        <v>0</v>
      </c>
      <c r="O363" s="200">
        <f t="shared" si="135"/>
        <v>0</v>
      </c>
      <c r="P363" s="141"/>
      <c r="Q363" s="188"/>
      <c r="R363" s="188"/>
      <c r="S363" s="188"/>
      <c r="T363" s="188"/>
      <c r="U363" s="188"/>
      <c r="V363" s="188"/>
      <c r="W363" s="188"/>
      <c r="X363" s="188"/>
      <c r="Y363" s="188"/>
      <c r="Z363" s="188"/>
      <c r="AA363" s="188"/>
      <c r="AB363" s="188"/>
      <c r="AC363" s="188"/>
      <c r="AD363" s="188"/>
      <c r="AE363" s="142"/>
      <c r="AF363" s="131"/>
      <c r="AG363" s="123"/>
      <c r="AH363" s="123"/>
      <c r="AI363" s="128"/>
      <c r="AJ363" s="128"/>
      <c r="AK363" s="128"/>
      <c r="AL363" s="143"/>
      <c r="AM363" s="143"/>
      <c r="AN363" s="131"/>
      <c r="AO363" s="818"/>
      <c r="AP363" s="819"/>
      <c r="AQ363" s="164"/>
      <c r="AR363" s="89"/>
      <c r="AS363" s="78"/>
      <c r="AT363" s="309" t="str">
        <f t="shared" si="123"/>
        <v/>
      </c>
      <c r="AU363" s="313" t="str">
        <f t="shared" si="124"/>
        <v/>
      </c>
      <c r="AV363" s="317" t="str">
        <f t="shared" si="125"/>
        <v/>
      </c>
      <c r="AW363" s="321" t="str">
        <f t="shared" si="126"/>
        <v/>
      </c>
      <c r="AX363" s="321" t="str">
        <f t="shared" si="127"/>
        <v/>
      </c>
      <c r="AY363" s="325" t="str">
        <f t="shared" si="139"/>
        <v/>
      </c>
      <c r="AZ363" s="327" t="str">
        <f t="shared" si="128"/>
        <v/>
      </c>
      <c r="BA363" s="329" t="str">
        <f t="shared" si="129"/>
        <v/>
      </c>
      <c r="BB363" s="329" t="str">
        <f t="shared" si="130"/>
        <v/>
      </c>
      <c r="BC363" s="329" t="str">
        <f t="shared" si="140"/>
        <v/>
      </c>
      <c r="BD363" s="329" t="str">
        <f t="shared" si="136"/>
        <v/>
      </c>
      <c r="BE363" s="332"/>
      <c r="BF363" s="333"/>
      <c r="BG363" s="327" t="str">
        <f t="shared" si="131"/>
        <v/>
      </c>
      <c r="BH363" s="327" t="str">
        <f t="shared" si="132"/>
        <v/>
      </c>
      <c r="BI363" s="327" t="str">
        <f t="shared" si="133"/>
        <v/>
      </c>
      <c r="BJ363" s="333"/>
      <c r="BK363" s="333"/>
      <c r="BL363" s="333"/>
      <c r="BM363" s="333"/>
      <c r="BN363" s="327" t="str">
        <f t="shared" si="141"/>
        <v/>
      </c>
      <c r="BO363" s="327" t="str">
        <f t="shared" si="137"/>
        <v/>
      </c>
      <c r="BP363" s="327" t="str">
        <f t="shared" si="142"/>
        <v/>
      </c>
      <c r="BQ363" s="327" t="str">
        <f t="shared" si="143"/>
        <v/>
      </c>
      <c r="BR363" s="327" t="str">
        <f>IF(F363="","",IF(AND(AI363="－",OR(分岐管理シート!AK363&lt;1,分岐管理シート!AK363&gt;12)),"error",IF(AND(AI363="○",分岐管理シート!AK363&lt;1),"error","")))</f>
        <v/>
      </c>
      <c r="BS363" s="327" t="str">
        <f>IF(F363="","",IF(VLOOKUP(AJ363,―!$AD$2:$AE$14,2,FALSE)&lt;=VLOOKUP(AK363,―!$AD$2:$AE$14,2,FALSE),"","error"))</f>
        <v/>
      </c>
      <c r="BT363" s="333"/>
      <c r="BU363" s="333"/>
      <c r="BV363" s="333"/>
      <c r="BW363" s="327" t="str">
        <f t="shared" si="144"/>
        <v/>
      </c>
      <c r="BX363" s="327" t="str">
        <f t="shared" si="138"/>
        <v/>
      </c>
      <c r="BY363" s="327" t="str">
        <f t="shared" si="145"/>
        <v/>
      </c>
      <c r="BZ363" s="333"/>
      <c r="CA363" s="348" t="str">
        <f>分岐管理シート!BB363</f>
        <v/>
      </c>
      <c r="CB363" s="350" t="str">
        <f t="shared" si="146"/>
        <v/>
      </c>
    </row>
    <row r="364" spans="1:80" x14ac:dyDescent="0.15">
      <c r="A364" s="202"/>
      <c r="B364" s="203"/>
      <c r="C364" s="197">
        <v>283</v>
      </c>
      <c r="D364" s="126"/>
      <c r="E364" s="126"/>
      <c r="F364" s="126"/>
      <c r="G364" s="128"/>
      <c r="H364" s="128"/>
      <c r="I364" s="123"/>
      <c r="J364" s="123"/>
      <c r="K364" s="123"/>
      <c r="L364" s="123"/>
      <c r="M364" s="131"/>
      <c r="N364" s="199">
        <f t="shared" si="134"/>
        <v>0</v>
      </c>
      <c r="O364" s="200">
        <f t="shared" si="135"/>
        <v>0</v>
      </c>
      <c r="P364" s="141"/>
      <c r="Q364" s="188"/>
      <c r="R364" s="188"/>
      <c r="S364" s="188"/>
      <c r="T364" s="188"/>
      <c r="U364" s="188"/>
      <c r="V364" s="188"/>
      <c r="W364" s="188"/>
      <c r="X364" s="188"/>
      <c r="Y364" s="188"/>
      <c r="Z364" s="188"/>
      <c r="AA364" s="188"/>
      <c r="AB364" s="188"/>
      <c r="AC364" s="188"/>
      <c r="AD364" s="188"/>
      <c r="AE364" s="142"/>
      <c r="AF364" s="131"/>
      <c r="AG364" s="123"/>
      <c r="AH364" s="123"/>
      <c r="AI364" s="128"/>
      <c r="AJ364" s="128"/>
      <c r="AK364" s="128"/>
      <c r="AL364" s="143"/>
      <c r="AM364" s="143"/>
      <c r="AN364" s="131"/>
      <c r="AO364" s="818"/>
      <c r="AP364" s="819"/>
      <c r="AQ364" s="164"/>
      <c r="AR364" s="89"/>
      <c r="AS364" s="78"/>
      <c r="AT364" s="309" t="str">
        <f t="shared" si="123"/>
        <v/>
      </c>
      <c r="AU364" s="313" t="str">
        <f t="shared" si="124"/>
        <v/>
      </c>
      <c r="AV364" s="317" t="str">
        <f t="shared" si="125"/>
        <v/>
      </c>
      <c r="AW364" s="321" t="str">
        <f t="shared" si="126"/>
        <v/>
      </c>
      <c r="AX364" s="321" t="str">
        <f t="shared" si="127"/>
        <v/>
      </c>
      <c r="AY364" s="325" t="str">
        <f t="shared" si="139"/>
        <v/>
      </c>
      <c r="AZ364" s="327" t="str">
        <f t="shared" si="128"/>
        <v/>
      </c>
      <c r="BA364" s="329" t="str">
        <f t="shared" si="129"/>
        <v/>
      </c>
      <c r="BB364" s="329" t="str">
        <f t="shared" si="130"/>
        <v/>
      </c>
      <c r="BC364" s="329" t="str">
        <f t="shared" si="140"/>
        <v/>
      </c>
      <c r="BD364" s="329" t="str">
        <f t="shared" si="136"/>
        <v/>
      </c>
      <c r="BE364" s="332"/>
      <c r="BF364" s="333"/>
      <c r="BG364" s="327" t="str">
        <f t="shared" si="131"/>
        <v/>
      </c>
      <c r="BH364" s="327" t="str">
        <f t="shared" si="132"/>
        <v/>
      </c>
      <c r="BI364" s="327" t="str">
        <f t="shared" si="133"/>
        <v/>
      </c>
      <c r="BJ364" s="333"/>
      <c r="BK364" s="333"/>
      <c r="BL364" s="333"/>
      <c r="BM364" s="333"/>
      <c r="BN364" s="327" t="str">
        <f t="shared" si="141"/>
        <v/>
      </c>
      <c r="BO364" s="327" t="str">
        <f t="shared" si="137"/>
        <v/>
      </c>
      <c r="BP364" s="327" t="str">
        <f t="shared" si="142"/>
        <v/>
      </c>
      <c r="BQ364" s="327" t="str">
        <f t="shared" si="143"/>
        <v/>
      </c>
      <c r="BR364" s="327" t="str">
        <f>IF(F364="","",IF(AND(AI364="－",OR(分岐管理シート!AK364&lt;1,分岐管理シート!AK364&gt;12)),"error",IF(AND(AI364="○",分岐管理シート!AK364&lt;1),"error","")))</f>
        <v/>
      </c>
      <c r="BS364" s="327" t="str">
        <f>IF(F364="","",IF(VLOOKUP(AJ364,―!$AD$2:$AE$14,2,FALSE)&lt;=VLOOKUP(AK364,―!$AD$2:$AE$14,2,FALSE),"","error"))</f>
        <v/>
      </c>
      <c r="BT364" s="333"/>
      <c r="BU364" s="333"/>
      <c r="BV364" s="333"/>
      <c r="BW364" s="327" t="str">
        <f t="shared" si="144"/>
        <v/>
      </c>
      <c r="BX364" s="327" t="str">
        <f t="shared" si="138"/>
        <v/>
      </c>
      <c r="BY364" s="327" t="str">
        <f t="shared" si="145"/>
        <v/>
      </c>
      <c r="BZ364" s="333"/>
      <c r="CA364" s="348" t="str">
        <f>分岐管理シート!BB364</f>
        <v/>
      </c>
      <c r="CB364" s="350" t="str">
        <f t="shared" si="146"/>
        <v/>
      </c>
    </row>
    <row r="365" spans="1:80" x14ac:dyDescent="0.15">
      <c r="A365" s="202"/>
      <c r="B365" s="203"/>
      <c r="C365" s="197">
        <v>284</v>
      </c>
      <c r="D365" s="126"/>
      <c r="E365" s="126"/>
      <c r="F365" s="126"/>
      <c r="G365" s="128"/>
      <c r="H365" s="128"/>
      <c r="I365" s="123"/>
      <c r="J365" s="123"/>
      <c r="K365" s="123"/>
      <c r="L365" s="123"/>
      <c r="M365" s="131"/>
      <c r="N365" s="199">
        <f t="shared" si="134"/>
        <v>0</v>
      </c>
      <c r="O365" s="200">
        <f t="shared" si="135"/>
        <v>0</v>
      </c>
      <c r="P365" s="141"/>
      <c r="Q365" s="188"/>
      <c r="R365" s="188"/>
      <c r="S365" s="188"/>
      <c r="T365" s="188"/>
      <c r="U365" s="188"/>
      <c r="V365" s="188"/>
      <c r="W365" s="188"/>
      <c r="X365" s="188"/>
      <c r="Y365" s="188"/>
      <c r="Z365" s="188"/>
      <c r="AA365" s="188"/>
      <c r="AB365" s="188"/>
      <c r="AC365" s="188"/>
      <c r="AD365" s="188"/>
      <c r="AE365" s="142"/>
      <c r="AF365" s="131"/>
      <c r="AG365" s="123"/>
      <c r="AH365" s="123"/>
      <c r="AI365" s="128"/>
      <c r="AJ365" s="128"/>
      <c r="AK365" s="128"/>
      <c r="AL365" s="143"/>
      <c r="AM365" s="143"/>
      <c r="AN365" s="131"/>
      <c r="AO365" s="818"/>
      <c r="AP365" s="819"/>
      <c r="AQ365" s="164"/>
      <c r="AR365" s="89"/>
      <c r="AS365" s="78"/>
      <c r="AT365" s="309" t="str">
        <f t="shared" si="123"/>
        <v/>
      </c>
      <c r="AU365" s="313" t="str">
        <f t="shared" si="124"/>
        <v/>
      </c>
      <c r="AV365" s="317" t="str">
        <f t="shared" si="125"/>
        <v/>
      </c>
      <c r="AW365" s="321" t="str">
        <f t="shared" si="126"/>
        <v/>
      </c>
      <c r="AX365" s="321" t="str">
        <f t="shared" si="127"/>
        <v/>
      </c>
      <c r="AY365" s="325" t="str">
        <f t="shared" si="139"/>
        <v/>
      </c>
      <c r="AZ365" s="327" t="str">
        <f t="shared" si="128"/>
        <v/>
      </c>
      <c r="BA365" s="329" t="str">
        <f t="shared" si="129"/>
        <v/>
      </c>
      <c r="BB365" s="329" t="str">
        <f t="shared" si="130"/>
        <v/>
      </c>
      <c r="BC365" s="329" t="str">
        <f t="shared" si="140"/>
        <v/>
      </c>
      <c r="BD365" s="329" t="str">
        <f t="shared" si="136"/>
        <v/>
      </c>
      <c r="BE365" s="332"/>
      <c r="BF365" s="333"/>
      <c r="BG365" s="327" t="str">
        <f t="shared" si="131"/>
        <v/>
      </c>
      <c r="BH365" s="327" t="str">
        <f t="shared" si="132"/>
        <v/>
      </c>
      <c r="BI365" s="327" t="str">
        <f t="shared" si="133"/>
        <v/>
      </c>
      <c r="BJ365" s="333"/>
      <c r="BK365" s="333"/>
      <c r="BL365" s="333"/>
      <c r="BM365" s="333"/>
      <c r="BN365" s="327" t="str">
        <f t="shared" si="141"/>
        <v/>
      </c>
      <c r="BO365" s="327" t="str">
        <f t="shared" si="137"/>
        <v/>
      </c>
      <c r="BP365" s="327" t="str">
        <f t="shared" si="142"/>
        <v/>
      </c>
      <c r="BQ365" s="327" t="str">
        <f t="shared" si="143"/>
        <v/>
      </c>
      <c r="BR365" s="327" t="str">
        <f>IF(F365="","",IF(AND(AI365="－",OR(分岐管理シート!AK365&lt;1,分岐管理シート!AK365&gt;12)),"error",IF(AND(AI365="○",分岐管理シート!AK365&lt;1),"error","")))</f>
        <v/>
      </c>
      <c r="BS365" s="327" t="str">
        <f>IF(F365="","",IF(VLOOKUP(AJ365,―!$AD$2:$AE$14,2,FALSE)&lt;=VLOOKUP(AK365,―!$AD$2:$AE$14,2,FALSE),"","error"))</f>
        <v/>
      </c>
      <c r="BT365" s="333"/>
      <c r="BU365" s="333"/>
      <c r="BV365" s="333"/>
      <c r="BW365" s="327" t="str">
        <f t="shared" si="144"/>
        <v/>
      </c>
      <c r="BX365" s="327" t="str">
        <f t="shared" si="138"/>
        <v/>
      </c>
      <c r="BY365" s="327" t="str">
        <f t="shared" si="145"/>
        <v/>
      </c>
      <c r="BZ365" s="333"/>
      <c r="CA365" s="348" t="str">
        <f>分岐管理シート!BB365</f>
        <v/>
      </c>
      <c r="CB365" s="350" t="str">
        <f t="shared" si="146"/>
        <v/>
      </c>
    </row>
    <row r="366" spans="1:80" x14ac:dyDescent="0.15">
      <c r="A366" s="202"/>
      <c r="B366" s="203"/>
      <c r="C366" s="196">
        <v>285</v>
      </c>
      <c r="D366" s="126"/>
      <c r="E366" s="126"/>
      <c r="F366" s="126"/>
      <c r="G366" s="128"/>
      <c r="H366" s="128"/>
      <c r="I366" s="123"/>
      <c r="J366" s="123"/>
      <c r="K366" s="123"/>
      <c r="L366" s="123"/>
      <c r="M366" s="131"/>
      <c r="N366" s="199">
        <f t="shared" si="134"/>
        <v>0</v>
      </c>
      <c r="O366" s="200">
        <f t="shared" si="135"/>
        <v>0</v>
      </c>
      <c r="P366" s="141"/>
      <c r="Q366" s="188"/>
      <c r="R366" s="188"/>
      <c r="S366" s="188"/>
      <c r="T366" s="188"/>
      <c r="U366" s="188"/>
      <c r="V366" s="188"/>
      <c r="W366" s="188"/>
      <c r="X366" s="188"/>
      <c r="Y366" s="188"/>
      <c r="Z366" s="188"/>
      <c r="AA366" s="188"/>
      <c r="AB366" s="188"/>
      <c r="AC366" s="188"/>
      <c r="AD366" s="188"/>
      <c r="AE366" s="142"/>
      <c r="AF366" s="131"/>
      <c r="AG366" s="123"/>
      <c r="AH366" s="123"/>
      <c r="AI366" s="128"/>
      <c r="AJ366" s="128"/>
      <c r="AK366" s="128"/>
      <c r="AL366" s="143"/>
      <c r="AM366" s="143"/>
      <c r="AN366" s="131"/>
      <c r="AO366" s="818"/>
      <c r="AP366" s="819"/>
      <c r="AQ366" s="164"/>
      <c r="AR366" s="89"/>
      <c r="AS366" s="78"/>
      <c r="AT366" s="309" t="str">
        <f t="shared" si="123"/>
        <v/>
      </c>
      <c r="AU366" s="313" t="str">
        <f t="shared" si="124"/>
        <v/>
      </c>
      <c r="AV366" s="317" t="str">
        <f t="shared" si="125"/>
        <v/>
      </c>
      <c r="AW366" s="321" t="str">
        <f t="shared" si="126"/>
        <v/>
      </c>
      <c r="AX366" s="321" t="str">
        <f t="shared" si="127"/>
        <v/>
      </c>
      <c r="AY366" s="325" t="str">
        <f t="shared" si="139"/>
        <v/>
      </c>
      <c r="AZ366" s="327" t="str">
        <f t="shared" si="128"/>
        <v/>
      </c>
      <c r="BA366" s="329" t="str">
        <f t="shared" si="129"/>
        <v/>
      </c>
      <c r="BB366" s="329" t="str">
        <f t="shared" si="130"/>
        <v/>
      </c>
      <c r="BC366" s="329" t="str">
        <f t="shared" si="140"/>
        <v/>
      </c>
      <c r="BD366" s="329" t="str">
        <f t="shared" si="136"/>
        <v/>
      </c>
      <c r="BE366" s="332"/>
      <c r="BF366" s="333"/>
      <c r="BG366" s="327" t="str">
        <f t="shared" si="131"/>
        <v/>
      </c>
      <c r="BH366" s="327" t="str">
        <f t="shared" si="132"/>
        <v/>
      </c>
      <c r="BI366" s="327" t="str">
        <f t="shared" si="133"/>
        <v/>
      </c>
      <c r="BJ366" s="333"/>
      <c r="BK366" s="333"/>
      <c r="BL366" s="333"/>
      <c r="BM366" s="333"/>
      <c r="BN366" s="327" t="str">
        <f t="shared" si="141"/>
        <v/>
      </c>
      <c r="BO366" s="327" t="str">
        <f t="shared" si="137"/>
        <v/>
      </c>
      <c r="BP366" s="327" t="str">
        <f t="shared" si="142"/>
        <v/>
      </c>
      <c r="BQ366" s="327" t="str">
        <f t="shared" si="143"/>
        <v/>
      </c>
      <c r="BR366" s="327" t="str">
        <f>IF(F366="","",IF(AND(AI366="－",OR(分岐管理シート!AK366&lt;1,分岐管理シート!AK366&gt;12)),"error",IF(AND(AI366="○",分岐管理シート!AK366&lt;1),"error","")))</f>
        <v/>
      </c>
      <c r="BS366" s="327" t="str">
        <f>IF(F366="","",IF(VLOOKUP(AJ366,―!$AD$2:$AE$14,2,FALSE)&lt;=VLOOKUP(AK366,―!$AD$2:$AE$14,2,FALSE),"","error"))</f>
        <v/>
      </c>
      <c r="BT366" s="333"/>
      <c r="BU366" s="333"/>
      <c r="BV366" s="333"/>
      <c r="BW366" s="327" t="str">
        <f t="shared" si="144"/>
        <v/>
      </c>
      <c r="BX366" s="327" t="str">
        <f t="shared" si="138"/>
        <v/>
      </c>
      <c r="BY366" s="327" t="str">
        <f t="shared" si="145"/>
        <v/>
      </c>
      <c r="BZ366" s="333"/>
      <c r="CA366" s="348" t="str">
        <f>分岐管理シート!BB366</f>
        <v/>
      </c>
      <c r="CB366" s="350" t="str">
        <f t="shared" si="146"/>
        <v/>
      </c>
    </row>
    <row r="367" spans="1:80" x14ac:dyDescent="0.15">
      <c r="A367" s="202"/>
      <c r="B367" s="203"/>
      <c r="C367" s="197">
        <v>286</v>
      </c>
      <c r="D367" s="126"/>
      <c r="E367" s="126"/>
      <c r="F367" s="126"/>
      <c r="G367" s="128"/>
      <c r="H367" s="128"/>
      <c r="I367" s="123"/>
      <c r="J367" s="123"/>
      <c r="K367" s="123"/>
      <c r="L367" s="123"/>
      <c r="M367" s="131"/>
      <c r="N367" s="199">
        <f t="shared" si="134"/>
        <v>0</v>
      </c>
      <c r="O367" s="200">
        <f t="shared" si="135"/>
        <v>0</v>
      </c>
      <c r="P367" s="141"/>
      <c r="Q367" s="188"/>
      <c r="R367" s="188"/>
      <c r="S367" s="188"/>
      <c r="T367" s="188"/>
      <c r="U367" s="188"/>
      <c r="V367" s="188"/>
      <c r="W367" s="188"/>
      <c r="X367" s="188"/>
      <c r="Y367" s="188"/>
      <c r="Z367" s="188"/>
      <c r="AA367" s="188"/>
      <c r="AB367" s="188"/>
      <c r="AC367" s="188"/>
      <c r="AD367" s="188"/>
      <c r="AE367" s="142"/>
      <c r="AF367" s="131"/>
      <c r="AG367" s="123"/>
      <c r="AH367" s="123"/>
      <c r="AI367" s="128"/>
      <c r="AJ367" s="128"/>
      <c r="AK367" s="128"/>
      <c r="AL367" s="143"/>
      <c r="AM367" s="143"/>
      <c r="AN367" s="131"/>
      <c r="AO367" s="818"/>
      <c r="AP367" s="819"/>
      <c r="AQ367" s="164"/>
      <c r="AR367" s="89"/>
      <c r="AS367" s="78"/>
      <c r="AT367" s="309" t="str">
        <f t="shared" si="123"/>
        <v/>
      </c>
      <c r="AU367" s="313" t="str">
        <f t="shared" si="124"/>
        <v/>
      </c>
      <c r="AV367" s="317" t="str">
        <f t="shared" si="125"/>
        <v/>
      </c>
      <c r="AW367" s="321" t="str">
        <f t="shared" si="126"/>
        <v/>
      </c>
      <c r="AX367" s="321" t="str">
        <f t="shared" si="127"/>
        <v/>
      </c>
      <c r="AY367" s="325" t="str">
        <f t="shared" si="139"/>
        <v/>
      </c>
      <c r="AZ367" s="327" t="str">
        <f t="shared" si="128"/>
        <v/>
      </c>
      <c r="BA367" s="329" t="str">
        <f t="shared" si="129"/>
        <v/>
      </c>
      <c r="BB367" s="329" t="str">
        <f t="shared" si="130"/>
        <v/>
      </c>
      <c r="BC367" s="329" t="str">
        <f t="shared" si="140"/>
        <v/>
      </c>
      <c r="BD367" s="329" t="str">
        <f t="shared" si="136"/>
        <v/>
      </c>
      <c r="BE367" s="332"/>
      <c r="BF367" s="333"/>
      <c r="BG367" s="327" t="str">
        <f t="shared" si="131"/>
        <v/>
      </c>
      <c r="BH367" s="327" t="str">
        <f t="shared" si="132"/>
        <v/>
      </c>
      <c r="BI367" s="327" t="str">
        <f t="shared" si="133"/>
        <v/>
      </c>
      <c r="BJ367" s="333"/>
      <c r="BK367" s="333"/>
      <c r="BL367" s="333"/>
      <c r="BM367" s="333"/>
      <c r="BN367" s="327" t="str">
        <f t="shared" si="141"/>
        <v/>
      </c>
      <c r="BO367" s="327" t="str">
        <f t="shared" si="137"/>
        <v/>
      </c>
      <c r="BP367" s="327" t="str">
        <f t="shared" si="142"/>
        <v/>
      </c>
      <c r="BQ367" s="327" t="str">
        <f t="shared" si="143"/>
        <v/>
      </c>
      <c r="BR367" s="327" t="str">
        <f>IF(F367="","",IF(AND(AI367="－",OR(分岐管理シート!AK367&lt;1,分岐管理シート!AK367&gt;12)),"error",IF(AND(AI367="○",分岐管理シート!AK367&lt;1),"error","")))</f>
        <v/>
      </c>
      <c r="BS367" s="327" t="str">
        <f>IF(F367="","",IF(VLOOKUP(AJ367,―!$AD$2:$AE$14,2,FALSE)&lt;=VLOOKUP(AK367,―!$AD$2:$AE$14,2,FALSE),"","error"))</f>
        <v/>
      </c>
      <c r="BT367" s="333"/>
      <c r="BU367" s="333"/>
      <c r="BV367" s="333"/>
      <c r="BW367" s="327" t="str">
        <f t="shared" si="144"/>
        <v/>
      </c>
      <c r="BX367" s="327" t="str">
        <f t="shared" si="138"/>
        <v/>
      </c>
      <c r="BY367" s="327" t="str">
        <f t="shared" si="145"/>
        <v/>
      </c>
      <c r="BZ367" s="333"/>
      <c r="CA367" s="348" t="str">
        <f>分岐管理シート!BB367</f>
        <v/>
      </c>
      <c r="CB367" s="350" t="str">
        <f t="shared" si="146"/>
        <v/>
      </c>
    </row>
    <row r="368" spans="1:80" x14ac:dyDescent="0.15">
      <c r="A368" s="202"/>
      <c r="B368" s="203"/>
      <c r="C368" s="197">
        <v>287</v>
      </c>
      <c r="D368" s="126"/>
      <c r="E368" s="126"/>
      <c r="F368" s="126"/>
      <c r="G368" s="128"/>
      <c r="H368" s="128"/>
      <c r="I368" s="123"/>
      <c r="J368" s="123"/>
      <c r="K368" s="123"/>
      <c r="L368" s="123"/>
      <c r="M368" s="131"/>
      <c r="N368" s="199">
        <f t="shared" si="134"/>
        <v>0</v>
      </c>
      <c r="O368" s="200">
        <f t="shared" si="135"/>
        <v>0</v>
      </c>
      <c r="P368" s="141"/>
      <c r="Q368" s="188"/>
      <c r="R368" s="188"/>
      <c r="S368" s="188"/>
      <c r="T368" s="188"/>
      <c r="U368" s="188"/>
      <c r="V368" s="188"/>
      <c r="W368" s="188"/>
      <c r="X368" s="188"/>
      <c r="Y368" s="188"/>
      <c r="Z368" s="188"/>
      <c r="AA368" s="188"/>
      <c r="AB368" s="188"/>
      <c r="AC368" s="188"/>
      <c r="AD368" s="188"/>
      <c r="AE368" s="142"/>
      <c r="AF368" s="131"/>
      <c r="AG368" s="123"/>
      <c r="AH368" s="123"/>
      <c r="AI368" s="128"/>
      <c r="AJ368" s="128"/>
      <c r="AK368" s="128"/>
      <c r="AL368" s="143"/>
      <c r="AM368" s="143"/>
      <c r="AN368" s="131"/>
      <c r="AO368" s="818"/>
      <c r="AP368" s="819"/>
      <c r="AQ368" s="164"/>
      <c r="AR368" s="89"/>
      <c r="AS368" s="78"/>
      <c r="AT368" s="309" t="str">
        <f t="shared" si="123"/>
        <v/>
      </c>
      <c r="AU368" s="313" t="str">
        <f t="shared" si="124"/>
        <v/>
      </c>
      <c r="AV368" s="317" t="str">
        <f t="shared" si="125"/>
        <v/>
      </c>
      <c r="AW368" s="321" t="str">
        <f t="shared" si="126"/>
        <v/>
      </c>
      <c r="AX368" s="321" t="str">
        <f t="shared" si="127"/>
        <v/>
      </c>
      <c r="AY368" s="325" t="str">
        <f t="shared" si="139"/>
        <v/>
      </c>
      <c r="AZ368" s="327" t="str">
        <f t="shared" si="128"/>
        <v/>
      </c>
      <c r="BA368" s="329" t="str">
        <f t="shared" si="129"/>
        <v/>
      </c>
      <c r="BB368" s="329" t="str">
        <f t="shared" si="130"/>
        <v/>
      </c>
      <c r="BC368" s="329" t="str">
        <f t="shared" si="140"/>
        <v/>
      </c>
      <c r="BD368" s="329" t="str">
        <f t="shared" si="136"/>
        <v/>
      </c>
      <c r="BE368" s="332"/>
      <c r="BF368" s="333"/>
      <c r="BG368" s="327" t="str">
        <f t="shared" si="131"/>
        <v/>
      </c>
      <c r="BH368" s="327" t="str">
        <f t="shared" si="132"/>
        <v/>
      </c>
      <c r="BI368" s="327" t="str">
        <f t="shared" si="133"/>
        <v/>
      </c>
      <c r="BJ368" s="333"/>
      <c r="BK368" s="333"/>
      <c r="BL368" s="333"/>
      <c r="BM368" s="333"/>
      <c r="BN368" s="327" t="str">
        <f t="shared" si="141"/>
        <v/>
      </c>
      <c r="BO368" s="327" t="str">
        <f t="shared" si="137"/>
        <v/>
      </c>
      <c r="BP368" s="327" t="str">
        <f t="shared" si="142"/>
        <v/>
      </c>
      <c r="BQ368" s="327" t="str">
        <f t="shared" si="143"/>
        <v/>
      </c>
      <c r="BR368" s="327" t="str">
        <f>IF(F368="","",IF(AND(AI368="－",OR(分岐管理シート!AK368&lt;1,分岐管理シート!AK368&gt;12)),"error",IF(AND(AI368="○",分岐管理シート!AK368&lt;1),"error","")))</f>
        <v/>
      </c>
      <c r="BS368" s="327" t="str">
        <f>IF(F368="","",IF(VLOOKUP(AJ368,―!$AD$2:$AE$14,2,FALSE)&lt;=VLOOKUP(AK368,―!$AD$2:$AE$14,2,FALSE),"","error"))</f>
        <v/>
      </c>
      <c r="BT368" s="333"/>
      <c r="BU368" s="333"/>
      <c r="BV368" s="333"/>
      <c r="BW368" s="327" t="str">
        <f t="shared" si="144"/>
        <v/>
      </c>
      <c r="BX368" s="327" t="str">
        <f t="shared" si="138"/>
        <v/>
      </c>
      <c r="BY368" s="327" t="str">
        <f t="shared" si="145"/>
        <v/>
      </c>
      <c r="BZ368" s="333"/>
      <c r="CA368" s="348" t="str">
        <f>分岐管理シート!BB368</f>
        <v/>
      </c>
      <c r="CB368" s="350" t="str">
        <f t="shared" si="146"/>
        <v/>
      </c>
    </row>
    <row r="369" spans="1:80" x14ac:dyDescent="0.15">
      <c r="A369" s="202"/>
      <c r="B369" s="203"/>
      <c r="C369" s="196">
        <v>288</v>
      </c>
      <c r="D369" s="126"/>
      <c r="E369" s="126"/>
      <c r="F369" s="126"/>
      <c r="G369" s="128"/>
      <c r="H369" s="128"/>
      <c r="I369" s="123"/>
      <c r="J369" s="123"/>
      <c r="K369" s="123"/>
      <c r="L369" s="123"/>
      <c r="M369" s="131"/>
      <c r="N369" s="199">
        <f t="shared" si="134"/>
        <v>0</v>
      </c>
      <c r="O369" s="200">
        <f t="shared" si="135"/>
        <v>0</v>
      </c>
      <c r="P369" s="141"/>
      <c r="Q369" s="188"/>
      <c r="R369" s="188"/>
      <c r="S369" s="188"/>
      <c r="T369" s="188"/>
      <c r="U369" s="188"/>
      <c r="V369" s="188"/>
      <c r="W369" s="188"/>
      <c r="X369" s="188"/>
      <c r="Y369" s="188"/>
      <c r="Z369" s="188"/>
      <c r="AA369" s="188"/>
      <c r="AB369" s="188"/>
      <c r="AC369" s="188"/>
      <c r="AD369" s="188"/>
      <c r="AE369" s="142"/>
      <c r="AF369" s="131"/>
      <c r="AG369" s="123"/>
      <c r="AH369" s="123"/>
      <c r="AI369" s="128"/>
      <c r="AJ369" s="128"/>
      <c r="AK369" s="128"/>
      <c r="AL369" s="143"/>
      <c r="AM369" s="143"/>
      <c r="AN369" s="131"/>
      <c r="AO369" s="818"/>
      <c r="AP369" s="819"/>
      <c r="AQ369" s="164"/>
      <c r="AR369" s="89"/>
      <c r="AS369" s="78"/>
      <c r="AT369" s="309" t="str">
        <f t="shared" si="123"/>
        <v/>
      </c>
      <c r="AU369" s="313" t="str">
        <f t="shared" si="124"/>
        <v/>
      </c>
      <c r="AV369" s="317" t="str">
        <f t="shared" si="125"/>
        <v/>
      </c>
      <c r="AW369" s="321" t="str">
        <f t="shared" si="126"/>
        <v/>
      </c>
      <c r="AX369" s="321" t="str">
        <f t="shared" si="127"/>
        <v/>
      </c>
      <c r="AY369" s="325" t="str">
        <f t="shared" si="139"/>
        <v/>
      </c>
      <c r="AZ369" s="327" t="str">
        <f t="shared" si="128"/>
        <v/>
      </c>
      <c r="BA369" s="329" t="str">
        <f t="shared" si="129"/>
        <v/>
      </c>
      <c r="BB369" s="329" t="str">
        <f t="shared" si="130"/>
        <v/>
      </c>
      <c r="BC369" s="329" t="str">
        <f t="shared" si="140"/>
        <v/>
      </c>
      <c r="BD369" s="329" t="str">
        <f t="shared" si="136"/>
        <v/>
      </c>
      <c r="BE369" s="332"/>
      <c r="BF369" s="333"/>
      <c r="BG369" s="327" t="str">
        <f t="shared" si="131"/>
        <v/>
      </c>
      <c r="BH369" s="327" t="str">
        <f t="shared" si="132"/>
        <v/>
      </c>
      <c r="BI369" s="327" t="str">
        <f t="shared" si="133"/>
        <v/>
      </c>
      <c r="BJ369" s="333"/>
      <c r="BK369" s="333"/>
      <c r="BL369" s="333"/>
      <c r="BM369" s="333"/>
      <c r="BN369" s="327" t="str">
        <f t="shared" si="141"/>
        <v/>
      </c>
      <c r="BO369" s="327" t="str">
        <f t="shared" si="137"/>
        <v/>
      </c>
      <c r="BP369" s="327" t="str">
        <f t="shared" si="142"/>
        <v/>
      </c>
      <c r="BQ369" s="327" t="str">
        <f t="shared" si="143"/>
        <v/>
      </c>
      <c r="BR369" s="327" t="str">
        <f>IF(F369="","",IF(AND(AI369="－",OR(分岐管理シート!AK369&lt;1,分岐管理シート!AK369&gt;12)),"error",IF(AND(AI369="○",分岐管理シート!AK369&lt;1),"error","")))</f>
        <v/>
      </c>
      <c r="BS369" s="327" t="str">
        <f>IF(F369="","",IF(VLOOKUP(AJ369,―!$AD$2:$AE$14,2,FALSE)&lt;=VLOOKUP(AK369,―!$AD$2:$AE$14,2,FALSE),"","error"))</f>
        <v/>
      </c>
      <c r="BT369" s="333"/>
      <c r="BU369" s="333"/>
      <c r="BV369" s="333"/>
      <c r="BW369" s="327" t="str">
        <f t="shared" si="144"/>
        <v/>
      </c>
      <c r="BX369" s="327" t="str">
        <f t="shared" si="138"/>
        <v/>
      </c>
      <c r="BY369" s="327" t="str">
        <f t="shared" si="145"/>
        <v/>
      </c>
      <c r="BZ369" s="333"/>
      <c r="CA369" s="348" t="str">
        <f>分岐管理シート!BB369</f>
        <v/>
      </c>
      <c r="CB369" s="350" t="str">
        <f t="shared" si="146"/>
        <v/>
      </c>
    </row>
    <row r="370" spans="1:80" x14ac:dyDescent="0.15">
      <c r="A370" s="202"/>
      <c r="B370" s="203"/>
      <c r="C370" s="197">
        <v>289</v>
      </c>
      <c r="D370" s="126"/>
      <c r="E370" s="126"/>
      <c r="F370" s="126"/>
      <c r="G370" s="128"/>
      <c r="H370" s="128"/>
      <c r="I370" s="123"/>
      <c r="J370" s="123"/>
      <c r="K370" s="123"/>
      <c r="L370" s="123"/>
      <c r="M370" s="131"/>
      <c r="N370" s="199">
        <f t="shared" si="134"/>
        <v>0</v>
      </c>
      <c r="O370" s="200">
        <f t="shared" si="135"/>
        <v>0</v>
      </c>
      <c r="P370" s="141"/>
      <c r="Q370" s="188"/>
      <c r="R370" s="188"/>
      <c r="S370" s="188"/>
      <c r="T370" s="188"/>
      <c r="U370" s="188"/>
      <c r="V370" s="188"/>
      <c r="W370" s="188"/>
      <c r="X370" s="188"/>
      <c r="Y370" s="188"/>
      <c r="Z370" s="188"/>
      <c r="AA370" s="188"/>
      <c r="AB370" s="188"/>
      <c r="AC370" s="188"/>
      <c r="AD370" s="188"/>
      <c r="AE370" s="142"/>
      <c r="AF370" s="131"/>
      <c r="AG370" s="123"/>
      <c r="AH370" s="123"/>
      <c r="AI370" s="128"/>
      <c r="AJ370" s="128"/>
      <c r="AK370" s="128"/>
      <c r="AL370" s="143"/>
      <c r="AM370" s="143"/>
      <c r="AN370" s="131"/>
      <c r="AO370" s="818"/>
      <c r="AP370" s="819"/>
      <c r="AQ370" s="164"/>
      <c r="AR370" s="89"/>
      <c r="AS370" s="78"/>
      <c r="AT370" s="309" t="str">
        <f t="shared" si="123"/>
        <v/>
      </c>
      <c r="AU370" s="313" t="str">
        <f t="shared" si="124"/>
        <v/>
      </c>
      <c r="AV370" s="317" t="str">
        <f t="shared" si="125"/>
        <v/>
      </c>
      <c r="AW370" s="321" t="str">
        <f t="shared" si="126"/>
        <v/>
      </c>
      <c r="AX370" s="321" t="str">
        <f t="shared" si="127"/>
        <v/>
      </c>
      <c r="AY370" s="325" t="str">
        <f t="shared" si="139"/>
        <v/>
      </c>
      <c r="AZ370" s="327" t="str">
        <f t="shared" si="128"/>
        <v/>
      </c>
      <c r="BA370" s="329" t="str">
        <f t="shared" si="129"/>
        <v/>
      </c>
      <c r="BB370" s="329" t="str">
        <f t="shared" si="130"/>
        <v/>
      </c>
      <c r="BC370" s="329" t="str">
        <f t="shared" si="140"/>
        <v/>
      </c>
      <c r="BD370" s="329" t="str">
        <f t="shared" si="136"/>
        <v/>
      </c>
      <c r="BE370" s="332"/>
      <c r="BF370" s="333"/>
      <c r="BG370" s="327" t="str">
        <f t="shared" si="131"/>
        <v/>
      </c>
      <c r="BH370" s="327" t="str">
        <f t="shared" si="132"/>
        <v/>
      </c>
      <c r="BI370" s="327" t="str">
        <f t="shared" si="133"/>
        <v/>
      </c>
      <c r="BJ370" s="333"/>
      <c r="BK370" s="333"/>
      <c r="BL370" s="333"/>
      <c r="BM370" s="333"/>
      <c r="BN370" s="327" t="str">
        <f t="shared" si="141"/>
        <v/>
      </c>
      <c r="BO370" s="327" t="str">
        <f t="shared" si="137"/>
        <v/>
      </c>
      <c r="BP370" s="327" t="str">
        <f t="shared" si="142"/>
        <v/>
      </c>
      <c r="BQ370" s="327" t="str">
        <f t="shared" si="143"/>
        <v/>
      </c>
      <c r="BR370" s="327" t="str">
        <f>IF(F370="","",IF(AND(AI370="－",OR(分岐管理シート!AK370&lt;1,分岐管理シート!AK370&gt;12)),"error",IF(AND(AI370="○",分岐管理シート!AK370&lt;1),"error","")))</f>
        <v/>
      </c>
      <c r="BS370" s="327" t="str">
        <f>IF(F370="","",IF(VLOOKUP(AJ370,―!$AD$2:$AE$14,2,FALSE)&lt;=VLOOKUP(AK370,―!$AD$2:$AE$14,2,FALSE),"","error"))</f>
        <v/>
      </c>
      <c r="BT370" s="333"/>
      <c r="BU370" s="333"/>
      <c r="BV370" s="333"/>
      <c r="BW370" s="327" t="str">
        <f t="shared" si="144"/>
        <v/>
      </c>
      <c r="BX370" s="327" t="str">
        <f t="shared" si="138"/>
        <v/>
      </c>
      <c r="BY370" s="327" t="str">
        <f t="shared" si="145"/>
        <v/>
      </c>
      <c r="BZ370" s="333"/>
      <c r="CA370" s="348" t="str">
        <f>分岐管理シート!BB370</f>
        <v/>
      </c>
      <c r="CB370" s="350" t="str">
        <f t="shared" si="146"/>
        <v/>
      </c>
    </row>
    <row r="371" spans="1:80" x14ac:dyDescent="0.15">
      <c r="A371" s="202"/>
      <c r="B371" s="203"/>
      <c r="C371" s="197">
        <v>290</v>
      </c>
      <c r="D371" s="126"/>
      <c r="E371" s="126"/>
      <c r="F371" s="126"/>
      <c r="G371" s="128"/>
      <c r="H371" s="128"/>
      <c r="I371" s="123"/>
      <c r="J371" s="123"/>
      <c r="K371" s="123"/>
      <c r="L371" s="123"/>
      <c r="M371" s="131"/>
      <c r="N371" s="199">
        <f t="shared" si="134"/>
        <v>0</v>
      </c>
      <c r="O371" s="200">
        <f t="shared" si="135"/>
        <v>0</v>
      </c>
      <c r="P371" s="141"/>
      <c r="Q371" s="188"/>
      <c r="R371" s="188"/>
      <c r="S371" s="188"/>
      <c r="T371" s="188"/>
      <c r="U371" s="188"/>
      <c r="V371" s="188"/>
      <c r="W371" s="188"/>
      <c r="X371" s="188"/>
      <c r="Y371" s="188"/>
      <c r="Z371" s="188"/>
      <c r="AA371" s="188"/>
      <c r="AB371" s="188"/>
      <c r="AC371" s="188"/>
      <c r="AD371" s="188"/>
      <c r="AE371" s="142"/>
      <c r="AF371" s="131"/>
      <c r="AG371" s="123"/>
      <c r="AH371" s="123"/>
      <c r="AI371" s="128"/>
      <c r="AJ371" s="128"/>
      <c r="AK371" s="128"/>
      <c r="AL371" s="143"/>
      <c r="AM371" s="143"/>
      <c r="AN371" s="131"/>
      <c r="AO371" s="818"/>
      <c r="AP371" s="819"/>
      <c r="AQ371" s="164"/>
      <c r="AR371" s="89"/>
      <c r="AS371" s="78"/>
      <c r="AT371" s="309" t="str">
        <f t="shared" si="123"/>
        <v/>
      </c>
      <c r="AU371" s="313" t="str">
        <f t="shared" si="124"/>
        <v/>
      </c>
      <c r="AV371" s="317" t="str">
        <f t="shared" si="125"/>
        <v/>
      </c>
      <c r="AW371" s="321" t="str">
        <f t="shared" si="126"/>
        <v/>
      </c>
      <c r="AX371" s="321" t="str">
        <f t="shared" si="127"/>
        <v/>
      </c>
      <c r="AY371" s="325" t="str">
        <f t="shared" si="139"/>
        <v/>
      </c>
      <c r="AZ371" s="327" t="str">
        <f t="shared" si="128"/>
        <v/>
      </c>
      <c r="BA371" s="329" t="str">
        <f t="shared" si="129"/>
        <v/>
      </c>
      <c r="BB371" s="329" t="str">
        <f t="shared" si="130"/>
        <v/>
      </c>
      <c r="BC371" s="329" t="str">
        <f t="shared" si="140"/>
        <v/>
      </c>
      <c r="BD371" s="329" t="str">
        <f t="shared" si="136"/>
        <v/>
      </c>
      <c r="BE371" s="332"/>
      <c r="BF371" s="333"/>
      <c r="BG371" s="327" t="str">
        <f t="shared" si="131"/>
        <v/>
      </c>
      <c r="BH371" s="327" t="str">
        <f t="shared" si="132"/>
        <v/>
      </c>
      <c r="BI371" s="327" t="str">
        <f t="shared" si="133"/>
        <v/>
      </c>
      <c r="BJ371" s="333"/>
      <c r="BK371" s="333"/>
      <c r="BL371" s="333"/>
      <c r="BM371" s="333"/>
      <c r="BN371" s="327" t="str">
        <f t="shared" si="141"/>
        <v/>
      </c>
      <c r="BO371" s="327" t="str">
        <f t="shared" si="137"/>
        <v/>
      </c>
      <c r="BP371" s="327" t="str">
        <f t="shared" si="142"/>
        <v/>
      </c>
      <c r="BQ371" s="327" t="str">
        <f t="shared" si="143"/>
        <v/>
      </c>
      <c r="BR371" s="327" t="str">
        <f>IF(F371="","",IF(AND(AI371="－",OR(分岐管理シート!AK371&lt;1,分岐管理シート!AK371&gt;12)),"error",IF(AND(AI371="○",分岐管理シート!AK371&lt;1),"error","")))</f>
        <v/>
      </c>
      <c r="BS371" s="327" t="str">
        <f>IF(F371="","",IF(VLOOKUP(AJ371,―!$AD$2:$AE$14,2,FALSE)&lt;=VLOOKUP(AK371,―!$AD$2:$AE$14,2,FALSE),"","error"))</f>
        <v/>
      </c>
      <c r="BT371" s="333"/>
      <c r="BU371" s="333"/>
      <c r="BV371" s="333"/>
      <c r="BW371" s="327" t="str">
        <f t="shared" si="144"/>
        <v/>
      </c>
      <c r="BX371" s="327" t="str">
        <f t="shared" si="138"/>
        <v/>
      </c>
      <c r="BY371" s="327" t="str">
        <f t="shared" si="145"/>
        <v/>
      </c>
      <c r="BZ371" s="333"/>
      <c r="CA371" s="348" t="str">
        <f>分岐管理シート!BB371</f>
        <v/>
      </c>
      <c r="CB371" s="350" t="str">
        <f t="shared" si="146"/>
        <v/>
      </c>
    </row>
    <row r="372" spans="1:80" x14ac:dyDescent="0.15">
      <c r="A372" s="202"/>
      <c r="B372" s="203"/>
      <c r="C372" s="196">
        <v>291</v>
      </c>
      <c r="D372" s="126"/>
      <c r="E372" s="126"/>
      <c r="F372" s="126"/>
      <c r="G372" s="128"/>
      <c r="H372" s="128"/>
      <c r="I372" s="123"/>
      <c r="J372" s="123"/>
      <c r="K372" s="123"/>
      <c r="L372" s="123"/>
      <c r="M372" s="131"/>
      <c r="N372" s="199">
        <f t="shared" si="134"/>
        <v>0</v>
      </c>
      <c r="O372" s="200">
        <f t="shared" si="135"/>
        <v>0</v>
      </c>
      <c r="P372" s="141"/>
      <c r="Q372" s="188"/>
      <c r="R372" s="188"/>
      <c r="S372" s="188"/>
      <c r="T372" s="188"/>
      <c r="U372" s="188"/>
      <c r="V372" s="188"/>
      <c r="W372" s="188"/>
      <c r="X372" s="188"/>
      <c r="Y372" s="188"/>
      <c r="Z372" s="188"/>
      <c r="AA372" s="188"/>
      <c r="AB372" s="188"/>
      <c r="AC372" s="188"/>
      <c r="AD372" s="188"/>
      <c r="AE372" s="142"/>
      <c r="AF372" s="131"/>
      <c r="AG372" s="123"/>
      <c r="AH372" s="123"/>
      <c r="AI372" s="128"/>
      <c r="AJ372" s="128"/>
      <c r="AK372" s="128"/>
      <c r="AL372" s="143"/>
      <c r="AM372" s="143"/>
      <c r="AN372" s="131"/>
      <c r="AO372" s="818"/>
      <c r="AP372" s="819"/>
      <c r="AQ372" s="164"/>
      <c r="AR372" s="89"/>
      <c r="AS372" s="78"/>
      <c r="AT372" s="309" t="str">
        <f t="shared" si="123"/>
        <v/>
      </c>
      <c r="AU372" s="313" t="str">
        <f t="shared" si="124"/>
        <v/>
      </c>
      <c r="AV372" s="317" t="str">
        <f t="shared" si="125"/>
        <v/>
      </c>
      <c r="AW372" s="321" t="str">
        <f t="shared" si="126"/>
        <v/>
      </c>
      <c r="AX372" s="321" t="str">
        <f t="shared" si="127"/>
        <v/>
      </c>
      <c r="AY372" s="325" t="str">
        <f t="shared" si="139"/>
        <v/>
      </c>
      <c r="AZ372" s="327" t="str">
        <f t="shared" si="128"/>
        <v/>
      </c>
      <c r="BA372" s="329" t="str">
        <f t="shared" si="129"/>
        <v/>
      </c>
      <c r="BB372" s="329" t="str">
        <f t="shared" si="130"/>
        <v/>
      </c>
      <c r="BC372" s="329" t="str">
        <f t="shared" si="140"/>
        <v/>
      </c>
      <c r="BD372" s="329" t="str">
        <f t="shared" si="136"/>
        <v/>
      </c>
      <c r="BE372" s="332"/>
      <c r="BF372" s="333"/>
      <c r="BG372" s="327" t="str">
        <f t="shared" si="131"/>
        <v/>
      </c>
      <c r="BH372" s="327" t="str">
        <f t="shared" si="132"/>
        <v/>
      </c>
      <c r="BI372" s="327" t="str">
        <f t="shared" si="133"/>
        <v/>
      </c>
      <c r="BJ372" s="333"/>
      <c r="BK372" s="333"/>
      <c r="BL372" s="333"/>
      <c r="BM372" s="333"/>
      <c r="BN372" s="327" t="str">
        <f t="shared" si="141"/>
        <v/>
      </c>
      <c r="BO372" s="327" t="str">
        <f t="shared" si="137"/>
        <v/>
      </c>
      <c r="BP372" s="327" t="str">
        <f t="shared" si="142"/>
        <v/>
      </c>
      <c r="BQ372" s="327" t="str">
        <f t="shared" si="143"/>
        <v/>
      </c>
      <c r="BR372" s="327" t="str">
        <f>IF(F372="","",IF(AND(AI372="－",OR(分岐管理シート!AK372&lt;1,分岐管理シート!AK372&gt;12)),"error",IF(AND(AI372="○",分岐管理シート!AK372&lt;1),"error","")))</f>
        <v/>
      </c>
      <c r="BS372" s="327" t="str">
        <f>IF(F372="","",IF(VLOOKUP(AJ372,―!$AD$2:$AE$14,2,FALSE)&lt;=VLOOKUP(AK372,―!$AD$2:$AE$14,2,FALSE),"","error"))</f>
        <v/>
      </c>
      <c r="BT372" s="333"/>
      <c r="BU372" s="333"/>
      <c r="BV372" s="333"/>
      <c r="BW372" s="327" t="str">
        <f t="shared" si="144"/>
        <v/>
      </c>
      <c r="BX372" s="327" t="str">
        <f t="shared" si="138"/>
        <v/>
      </c>
      <c r="BY372" s="327" t="str">
        <f t="shared" si="145"/>
        <v/>
      </c>
      <c r="BZ372" s="333"/>
      <c r="CA372" s="348" t="str">
        <f>分岐管理シート!BB372</f>
        <v/>
      </c>
      <c r="CB372" s="350" t="str">
        <f t="shared" si="146"/>
        <v/>
      </c>
    </row>
    <row r="373" spans="1:80" x14ac:dyDescent="0.15">
      <c r="A373" s="202"/>
      <c r="B373" s="203"/>
      <c r="C373" s="197">
        <v>292</v>
      </c>
      <c r="D373" s="126"/>
      <c r="E373" s="126"/>
      <c r="F373" s="126"/>
      <c r="G373" s="128"/>
      <c r="H373" s="128"/>
      <c r="I373" s="123"/>
      <c r="J373" s="123"/>
      <c r="K373" s="123"/>
      <c r="L373" s="123"/>
      <c r="M373" s="131"/>
      <c r="N373" s="199">
        <f t="shared" si="134"/>
        <v>0</v>
      </c>
      <c r="O373" s="200">
        <f t="shared" si="135"/>
        <v>0</v>
      </c>
      <c r="P373" s="141"/>
      <c r="Q373" s="188"/>
      <c r="R373" s="188"/>
      <c r="S373" s="188"/>
      <c r="T373" s="188"/>
      <c r="U373" s="188"/>
      <c r="V373" s="188"/>
      <c r="W373" s="188"/>
      <c r="X373" s="188"/>
      <c r="Y373" s="188"/>
      <c r="Z373" s="188"/>
      <c r="AA373" s="188"/>
      <c r="AB373" s="188"/>
      <c r="AC373" s="188"/>
      <c r="AD373" s="188"/>
      <c r="AE373" s="142"/>
      <c r="AF373" s="131"/>
      <c r="AG373" s="123"/>
      <c r="AH373" s="123"/>
      <c r="AI373" s="128"/>
      <c r="AJ373" s="128"/>
      <c r="AK373" s="128"/>
      <c r="AL373" s="143"/>
      <c r="AM373" s="143"/>
      <c r="AN373" s="131"/>
      <c r="AO373" s="818"/>
      <c r="AP373" s="819"/>
      <c r="AQ373" s="164"/>
      <c r="AR373" s="89"/>
      <c r="AS373" s="78"/>
      <c r="AT373" s="309" t="str">
        <f t="shared" si="123"/>
        <v/>
      </c>
      <c r="AU373" s="313" t="str">
        <f t="shared" si="124"/>
        <v/>
      </c>
      <c r="AV373" s="317" t="str">
        <f t="shared" si="125"/>
        <v/>
      </c>
      <c r="AW373" s="321" t="str">
        <f t="shared" si="126"/>
        <v/>
      </c>
      <c r="AX373" s="321" t="str">
        <f t="shared" si="127"/>
        <v/>
      </c>
      <c r="AY373" s="325" t="str">
        <f t="shared" si="139"/>
        <v/>
      </c>
      <c r="AZ373" s="327" t="str">
        <f t="shared" si="128"/>
        <v/>
      </c>
      <c r="BA373" s="329" t="str">
        <f t="shared" si="129"/>
        <v/>
      </c>
      <c r="BB373" s="329" t="str">
        <f t="shared" si="130"/>
        <v/>
      </c>
      <c r="BC373" s="329" t="str">
        <f t="shared" si="140"/>
        <v/>
      </c>
      <c r="BD373" s="329" t="str">
        <f t="shared" si="136"/>
        <v/>
      </c>
      <c r="BE373" s="332"/>
      <c r="BF373" s="333"/>
      <c r="BG373" s="327" t="str">
        <f t="shared" si="131"/>
        <v/>
      </c>
      <c r="BH373" s="327" t="str">
        <f t="shared" si="132"/>
        <v/>
      </c>
      <c r="BI373" s="327" t="str">
        <f t="shared" si="133"/>
        <v/>
      </c>
      <c r="BJ373" s="333"/>
      <c r="BK373" s="333"/>
      <c r="BL373" s="333"/>
      <c r="BM373" s="333"/>
      <c r="BN373" s="327" t="str">
        <f t="shared" si="141"/>
        <v/>
      </c>
      <c r="BO373" s="327" t="str">
        <f t="shared" si="137"/>
        <v/>
      </c>
      <c r="BP373" s="327" t="str">
        <f t="shared" si="142"/>
        <v/>
      </c>
      <c r="BQ373" s="327" t="str">
        <f t="shared" si="143"/>
        <v/>
      </c>
      <c r="BR373" s="327" t="str">
        <f>IF(F373="","",IF(AND(AI373="－",OR(分岐管理シート!AK373&lt;1,分岐管理シート!AK373&gt;12)),"error",IF(AND(AI373="○",分岐管理シート!AK373&lt;1),"error","")))</f>
        <v/>
      </c>
      <c r="BS373" s="327" t="str">
        <f>IF(F373="","",IF(VLOOKUP(AJ373,―!$AD$2:$AE$14,2,FALSE)&lt;=VLOOKUP(AK373,―!$AD$2:$AE$14,2,FALSE),"","error"))</f>
        <v/>
      </c>
      <c r="BT373" s="333"/>
      <c r="BU373" s="333"/>
      <c r="BV373" s="333"/>
      <c r="BW373" s="327" t="str">
        <f t="shared" si="144"/>
        <v/>
      </c>
      <c r="BX373" s="327" t="str">
        <f t="shared" si="138"/>
        <v/>
      </c>
      <c r="BY373" s="327" t="str">
        <f t="shared" si="145"/>
        <v/>
      </c>
      <c r="BZ373" s="333"/>
      <c r="CA373" s="348" t="str">
        <f>分岐管理シート!BB373</f>
        <v/>
      </c>
      <c r="CB373" s="350" t="str">
        <f t="shared" si="146"/>
        <v/>
      </c>
    </row>
    <row r="374" spans="1:80" x14ac:dyDescent="0.15">
      <c r="A374" s="202"/>
      <c r="B374" s="203"/>
      <c r="C374" s="197">
        <v>293</v>
      </c>
      <c r="D374" s="126"/>
      <c r="E374" s="126"/>
      <c r="F374" s="126"/>
      <c r="G374" s="128"/>
      <c r="H374" s="128"/>
      <c r="I374" s="123"/>
      <c r="J374" s="123"/>
      <c r="K374" s="123"/>
      <c r="L374" s="123"/>
      <c r="M374" s="131"/>
      <c r="N374" s="199">
        <f t="shared" si="134"/>
        <v>0</v>
      </c>
      <c r="O374" s="200">
        <f t="shared" si="135"/>
        <v>0</v>
      </c>
      <c r="P374" s="141"/>
      <c r="Q374" s="188"/>
      <c r="R374" s="188"/>
      <c r="S374" s="188"/>
      <c r="T374" s="188"/>
      <c r="U374" s="188"/>
      <c r="V374" s="188"/>
      <c r="W374" s="188"/>
      <c r="X374" s="188"/>
      <c r="Y374" s="188"/>
      <c r="Z374" s="188"/>
      <c r="AA374" s="188"/>
      <c r="AB374" s="188"/>
      <c r="AC374" s="188"/>
      <c r="AD374" s="188"/>
      <c r="AE374" s="142"/>
      <c r="AF374" s="131"/>
      <c r="AG374" s="123"/>
      <c r="AH374" s="123"/>
      <c r="AI374" s="128"/>
      <c r="AJ374" s="128"/>
      <c r="AK374" s="128"/>
      <c r="AL374" s="143"/>
      <c r="AM374" s="143"/>
      <c r="AN374" s="131"/>
      <c r="AO374" s="818"/>
      <c r="AP374" s="819"/>
      <c r="AQ374" s="164"/>
      <c r="AR374" s="89"/>
      <c r="AS374" s="78"/>
      <c r="AT374" s="309" t="str">
        <f t="shared" si="123"/>
        <v/>
      </c>
      <c r="AU374" s="313" t="str">
        <f t="shared" si="124"/>
        <v/>
      </c>
      <c r="AV374" s="317" t="str">
        <f t="shared" si="125"/>
        <v/>
      </c>
      <c r="AW374" s="321" t="str">
        <f t="shared" si="126"/>
        <v/>
      </c>
      <c r="AX374" s="321" t="str">
        <f t="shared" si="127"/>
        <v/>
      </c>
      <c r="AY374" s="325" t="str">
        <f t="shared" si="139"/>
        <v/>
      </c>
      <c r="AZ374" s="327" t="str">
        <f t="shared" si="128"/>
        <v/>
      </c>
      <c r="BA374" s="329" t="str">
        <f t="shared" si="129"/>
        <v/>
      </c>
      <c r="BB374" s="329" t="str">
        <f t="shared" si="130"/>
        <v/>
      </c>
      <c r="BC374" s="329" t="str">
        <f t="shared" si="140"/>
        <v/>
      </c>
      <c r="BD374" s="329" t="str">
        <f t="shared" si="136"/>
        <v/>
      </c>
      <c r="BE374" s="332"/>
      <c r="BF374" s="333"/>
      <c r="BG374" s="327" t="str">
        <f t="shared" si="131"/>
        <v/>
      </c>
      <c r="BH374" s="327" t="str">
        <f t="shared" si="132"/>
        <v/>
      </c>
      <c r="BI374" s="327" t="str">
        <f t="shared" si="133"/>
        <v/>
      </c>
      <c r="BJ374" s="333"/>
      <c r="BK374" s="333"/>
      <c r="BL374" s="333"/>
      <c r="BM374" s="333"/>
      <c r="BN374" s="327" t="str">
        <f t="shared" si="141"/>
        <v/>
      </c>
      <c r="BO374" s="327" t="str">
        <f t="shared" si="137"/>
        <v/>
      </c>
      <c r="BP374" s="327" t="str">
        <f t="shared" si="142"/>
        <v/>
      </c>
      <c r="BQ374" s="327" t="str">
        <f t="shared" si="143"/>
        <v/>
      </c>
      <c r="BR374" s="327" t="str">
        <f>IF(F374="","",IF(AND(AI374="－",OR(分岐管理シート!AK374&lt;1,分岐管理シート!AK374&gt;12)),"error",IF(AND(AI374="○",分岐管理シート!AK374&lt;1),"error","")))</f>
        <v/>
      </c>
      <c r="BS374" s="327" t="str">
        <f>IF(F374="","",IF(VLOOKUP(AJ374,―!$AD$2:$AE$14,2,FALSE)&lt;=VLOOKUP(AK374,―!$AD$2:$AE$14,2,FALSE),"","error"))</f>
        <v/>
      </c>
      <c r="BT374" s="333"/>
      <c r="BU374" s="333"/>
      <c r="BV374" s="333"/>
      <c r="BW374" s="327" t="str">
        <f t="shared" si="144"/>
        <v/>
      </c>
      <c r="BX374" s="327" t="str">
        <f t="shared" si="138"/>
        <v/>
      </c>
      <c r="BY374" s="327" t="str">
        <f t="shared" si="145"/>
        <v/>
      </c>
      <c r="BZ374" s="333"/>
      <c r="CA374" s="348" t="str">
        <f>分岐管理シート!BB374</f>
        <v/>
      </c>
      <c r="CB374" s="350" t="str">
        <f t="shared" si="146"/>
        <v/>
      </c>
    </row>
    <row r="375" spans="1:80" x14ac:dyDescent="0.15">
      <c r="A375" s="202"/>
      <c r="B375" s="203"/>
      <c r="C375" s="196">
        <v>294</v>
      </c>
      <c r="D375" s="126"/>
      <c r="E375" s="126"/>
      <c r="F375" s="126"/>
      <c r="G375" s="128"/>
      <c r="H375" s="128"/>
      <c r="I375" s="123"/>
      <c r="J375" s="123"/>
      <c r="K375" s="123"/>
      <c r="L375" s="123"/>
      <c r="M375" s="131"/>
      <c r="N375" s="199">
        <f t="shared" si="134"/>
        <v>0</v>
      </c>
      <c r="O375" s="200">
        <f t="shared" si="135"/>
        <v>0</v>
      </c>
      <c r="P375" s="141"/>
      <c r="Q375" s="188"/>
      <c r="R375" s="188"/>
      <c r="S375" s="188"/>
      <c r="T375" s="188"/>
      <c r="U375" s="188"/>
      <c r="V375" s="188"/>
      <c r="W375" s="188"/>
      <c r="X375" s="188"/>
      <c r="Y375" s="188"/>
      <c r="Z375" s="188"/>
      <c r="AA375" s="188"/>
      <c r="AB375" s="188"/>
      <c r="AC375" s="188"/>
      <c r="AD375" s="188"/>
      <c r="AE375" s="142"/>
      <c r="AF375" s="131"/>
      <c r="AG375" s="123"/>
      <c r="AH375" s="123"/>
      <c r="AI375" s="128"/>
      <c r="AJ375" s="128"/>
      <c r="AK375" s="128"/>
      <c r="AL375" s="143"/>
      <c r="AM375" s="143"/>
      <c r="AN375" s="131"/>
      <c r="AO375" s="818"/>
      <c r="AP375" s="819"/>
      <c r="AQ375" s="164"/>
      <c r="AR375" s="89"/>
      <c r="AS375" s="78"/>
      <c r="AT375" s="309" t="str">
        <f t="shared" si="123"/>
        <v/>
      </c>
      <c r="AU375" s="313" t="str">
        <f t="shared" si="124"/>
        <v/>
      </c>
      <c r="AV375" s="317" t="str">
        <f t="shared" si="125"/>
        <v/>
      </c>
      <c r="AW375" s="321" t="str">
        <f t="shared" si="126"/>
        <v/>
      </c>
      <c r="AX375" s="321" t="str">
        <f t="shared" si="127"/>
        <v/>
      </c>
      <c r="AY375" s="325" t="str">
        <f t="shared" si="139"/>
        <v/>
      </c>
      <c r="AZ375" s="327" t="str">
        <f t="shared" si="128"/>
        <v/>
      </c>
      <c r="BA375" s="329" t="str">
        <f t="shared" si="129"/>
        <v/>
      </c>
      <c r="BB375" s="329" t="str">
        <f t="shared" si="130"/>
        <v/>
      </c>
      <c r="BC375" s="329" t="str">
        <f t="shared" si="140"/>
        <v/>
      </c>
      <c r="BD375" s="329" t="str">
        <f t="shared" si="136"/>
        <v/>
      </c>
      <c r="BE375" s="332"/>
      <c r="BF375" s="333"/>
      <c r="BG375" s="327" t="str">
        <f t="shared" si="131"/>
        <v/>
      </c>
      <c r="BH375" s="327" t="str">
        <f t="shared" si="132"/>
        <v/>
      </c>
      <c r="BI375" s="327" t="str">
        <f t="shared" si="133"/>
        <v/>
      </c>
      <c r="BJ375" s="333"/>
      <c r="BK375" s="333"/>
      <c r="BL375" s="333"/>
      <c r="BM375" s="333"/>
      <c r="BN375" s="327" t="str">
        <f t="shared" si="141"/>
        <v/>
      </c>
      <c r="BO375" s="327" t="str">
        <f t="shared" si="137"/>
        <v/>
      </c>
      <c r="BP375" s="327" t="str">
        <f t="shared" si="142"/>
        <v/>
      </c>
      <c r="BQ375" s="327" t="str">
        <f t="shared" si="143"/>
        <v/>
      </c>
      <c r="BR375" s="327" t="str">
        <f>IF(F375="","",IF(AND(AI375="－",OR(分岐管理シート!AK375&lt;1,分岐管理シート!AK375&gt;12)),"error",IF(AND(AI375="○",分岐管理シート!AK375&lt;1),"error","")))</f>
        <v/>
      </c>
      <c r="BS375" s="327" t="str">
        <f>IF(F375="","",IF(VLOOKUP(AJ375,―!$AD$2:$AE$14,2,FALSE)&lt;=VLOOKUP(AK375,―!$AD$2:$AE$14,2,FALSE),"","error"))</f>
        <v/>
      </c>
      <c r="BT375" s="333"/>
      <c r="BU375" s="333"/>
      <c r="BV375" s="333"/>
      <c r="BW375" s="327" t="str">
        <f t="shared" si="144"/>
        <v/>
      </c>
      <c r="BX375" s="327" t="str">
        <f t="shared" si="138"/>
        <v/>
      </c>
      <c r="BY375" s="327" t="str">
        <f t="shared" si="145"/>
        <v/>
      </c>
      <c r="BZ375" s="333"/>
      <c r="CA375" s="348" t="str">
        <f>分岐管理シート!BB375</f>
        <v/>
      </c>
      <c r="CB375" s="350" t="str">
        <f t="shared" si="146"/>
        <v/>
      </c>
    </row>
    <row r="376" spans="1:80" x14ac:dyDescent="0.15">
      <c r="A376" s="202"/>
      <c r="B376" s="203"/>
      <c r="C376" s="197">
        <v>295</v>
      </c>
      <c r="D376" s="126"/>
      <c r="E376" s="126"/>
      <c r="F376" s="126"/>
      <c r="G376" s="128"/>
      <c r="H376" s="128"/>
      <c r="I376" s="123"/>
      <c r="J376" s="123"/>
      <c r="K376" s="123"/>
      <c r="L376" s="123"/>
      <c r="M376" s="131"/>
      <c r="N376" s="199">
        <f t="shared" si="134"/>
        <v>0</v>
      </c>
      <c r="O376" s="200">
        <f t="shared" si="135"/>
        <v>0</v>
      </c>
      <c r="P376" s="141"/>
      <c r="Q376" s="188"/>
      <c r="R376" s="188"/>
      <c r="S376" s="188"/>
      <c r="T376" s="188"/>
      <c r="U376" s="188"/>
      <c r="V376" s="188"/>
      <c r="W376" s="188"/>
      <c r="X376" s="188"/>
      <c r="Y376" s="188"/>
      <c r="Z376" s="188"/>
      <c r="AA376" s="188"/>
      <c r="AB376" s="188"/>
      <c r="AC376" s="188"/>
      <c r="AD376" s="188"/>
      <c r="AE376" s="142"/>
      <c r="AF376" s="131"/>
      <c r="AG376" s="123"/>
      <c r="AH376" s="123"/>
      <c r="AI376" s="128"/>
      <c r="AJ376" s="128"/>
      <c r="AK376" s="128"/>
      <c r="AL376" s="143"/>
      <c r="AM376" s="143"/>
      <c r="AN376" s="131"/>
      <c r="AO376" s="818"/>
      <c r="AP376" s="819"/>
      <c r="AQ376" s="164"/>
      <c r="AR376" s="89"/>
      <c r="AS376" s="78"/>
      <c r="AT376" s="309" t="str">
        <f t="shared" si="123"/>
        <v/>
      </c>
      <c r="AU376" s="313" t="str">
        <f t="shared" si="124"/>
        <v/>
      </c>
      <c r="AV376" s="317" t="str">
        <f t="shared" si="125"/>
        <v/>
      </c>
      <c r="AW376" s="321" t="str">
        <f t="shared" si="126"/>
        <v/>
      </c>
      <c r="AX376" s="321" t="str">
        <f t="shared" si="127"/>
        <v/>
      </c>
      <c r="AY376" s="325" t="str">
        <f t="shared" si="139"/>
        <v/>
      </c>
      <c r="AZ376" s="327" t="str">
        <f t="shared" si="128"/>
        <v/>
      </c>
      <c r="BA376" s="329" t="str">
        <f t="shared" si="129"/>
        <v/>
      </c>
      <c r="BB376" s="329" t="str">
        <f t="shared" si="130"/>
        <v/>
      </c>
      <c r="BC376" s="329" t="str">
        <f t="shared" si="140"/>
        <v/>
      </c>
      <c r="BD376" s="329" t="str">
        <f t="shared" si="136"/>
        <v/>
      </c>
      <c r="BE376" s="332"/>
      <c r="BF376" s="333"/>
      <c r="BG376" s="327" t="str">
        <f t="shared" si="131"/>
        <v/>
      </c>
      <c r="BH376" s="327" t="str">
        <f t="shared" si="132"/>
        <v/>
      </c>
      <c r="BI376" s="327" t="str">
        <f t="shared" si="133"/>
        <v/>
      </c>
      <c r="BJ376" s="333"/>
      <c r="BK376" s="333"/>
      <c r="BL376" s="333"/>
      <c r="BM376" s="333"/>
      <c r="BN376" s="327" t="str">
        <f t="shared" si="141"/>
        <v/>
      </c>
      <c r="BO376" s="327" t="str">
        <f t="shared" si="137"/>
        <v/>
      </c>
      <c r="BP376" s="327" t="str">
        <f t="shared" si="142"/>
        <v/>
      </c>
      <c r="BQ376" s="327" t="str">
        <f t="shared" si="143"/>
        <v/>
      </c>
      <c r="BR376" s="327" t="str">
        <f>IF(F376="","",IF(AND(AI376="－",OR(分岐管理シート!AK376&lt;1,分岐管理シート!AK376&gt;12)),"error",IF(AND(AI376="○",分岐管理シート!AK376&lt;1),"error","")))</f>
        <v/>
      </c>
      <c r="BS376" s="327" t="str">
        <f>IF(F376="","",IF(VLOOKUP(AJ376,―!$AD$2:$AE$14,2,FALSE)&lt;=VLOOKUP(AK376,―!$AD$2:$AE$14,2,FALSE),"","error"))</f>
        <v/>
      </c>
      <c r="BT376" s="333"/>
      <c r="BU376" s="333"/>
      <c r="BV376" s="333"/>
      <c r="BW376" s="327" t="str">
        <f t="shared" si="144"/>
        <v/>
      </c>
      <c r="BX376" s="327" t="str">
        <f t="shared" si="138"/>
        <v/>
      </c>
      <c r="BY376" s="327" t="str">
        <f t="shared" si="145"/>
        <v/>
      </c>
      <c r="BZ376" s="333"/>
      <c r="CA376" s="348" t="str">
        <f>分岐管理シート!BB376</f>
        <v/>
      </c>
      <c r="CB376" s="350" t="str">
        <f t="shared" si="146"/>
        <v/>
      </c>
    </row>
    <row r="377" spans="1:80" x14ac:dyDescent="0.15">
      <c r="A377" s="202"/>
      <c r="B377" s="203"/>
      <c r="C377" s="197">
        <v>296</v>
      </c>
      <c r="D377" s="126"/>
      <c r="E377" s="126"/>
      <c r="F377" s="126"/>
      <c r="G377" s="128"/>
      <c r="H377" s="128"/>
      <c r="I377" s="123"/>
      <c r="J377" s="123"/>
      <c r="K377" s="123"/>
      <c r="L377" s="123"/>
      <c r="M377" s="131"/>
      <c r="N377" s="199">
        <f t="shared" si="134"/>
        <v>0</v>
      </c>
      <c r="O377" s="200">
        <f t="shared" si="135"/>
        <v>0</v>
      </c>
      <c r="P377" s="141"/>
      <c r="Q377" s="188"/>
      <c r="R377" s="188"/>
      <c r="S377" s="188"/>
      <c r="T377" s="188"/>
      <c r="U377" s="188"/>
      <c r="V377" s="188"/>
      <c r="W377" s="188"/>
      <c r="X377" s="188"/>
      <c r="Y377" s="188"/>
      <c r="Z377" s="188"/>
      <c r="AA377" s="188"/>
      <c r="AB377" s="188"/>
      <c r="AC377" s="188"/>
      <c r="AD377" s="188"/>
      <c r="AE377" s="142"/>
      <c r="AF377" s="131"/>
      <c r="AG377" s="123"/>
      <c r="AH377" s="123"/>
      <c r="AI377" s="128"/>
      <c r="AJ377" s="128"/>
      <c r="AK377" s="128"/>
      <c r="AL377" s="143"/>
      <c r="AM377" s="143"/>
      <c r="AN377" s="131"/>
      <c r="AO377" s="818"/>
      <c r="AP377" s="819"/>
      <c r="AQ377" s="164"/>
      <c r="AR377" s="89"/>
      <c r="AS377" s="78"/>
      <c r="AT377" s="309" t="str">
        <f t="shared" si="123"/>
        <v/>
      </c>
      <c r="AU377" s="313" t="str">
        <f t="shared" si="124"/>
        <v/>
      </c>
      <c r="AV377" s="317" t="str">
        <f t="shared" si="125"/>
        <v/>
      </c>
      <c r="AW377" s="321" t="str">
        <f t="shared" si="126"/>
        <v/>
      </c>
      <c r="AX377" s="321" t="str">
        <f t="shared" si="127"/>
        <v/>
      </c>
      <c r="AY377" s="325" t="str">
        <f t="shared" si="139"/>
        <v/>
      </c>
      <c r="AZ377" s="327" t="str">
        <f t="shared" si="128"/>
        <v/>
      </c>
      <c r="BA377" s="329" t="str">
        <f t="shared" si="129"/>
        <v/>
      </c>
      <c r="BB377" s="329" t="str">
        <f t="shared" si="130"/>
        <v/>
      </c>
      <c r="BC377" s="329" t="str">
        <f t="shared" si="140"/>
        <v/>
      </c>
      <c r="BD377" s="329" t="str">
        <f t="shared" si="136"/>
        <v/>
      </c>
      <c r="BE377" s="332"/>
      <c r="BF377" s="333"/>
      <c r="BG377" s="327" t="str">
        <f t="shared" si="131"/>
        <v/>
      </c>
      <c r="BH377" s="327" t="str">
        <f t="shared" si="132"/>
        <v/>
      </c>
      <c r="BI377" s="327" t="str">
        <f t="shared" si="133"/>
        <v/>
      </c>
      <c r="BJ377" s="333"/>
      <c r="BK377" s="333"/>
      <c r="BL377" s="333"/>
      <c r="BM377" s="333"/>
      <c r="BN377" s="327" t="str">
        <f t="shared" si="141"/>
        <v/>
      </c>
      <c r="BO377" s="327" t="str">
        <f t="shared" si="137"/>
        <v/>
      </c>
      <c r="BP377" s="327" t="str">
        <f t="shared" si="142"/>
        <v/>
      </c>
      <c r="BQ377" s="327" t="str">
        <f t="shared" si="143"/>
        <v/>
      </c>
      <c r="BR377" s="327" t="str">
        <f>IF(F377="","",IF(AND(AI377="－",OR(分岐管理シート!AK377&lt;1,分岐管理シート!AK377&gt;12)),"error",IF(AND(AI377="○",分岐管理シート!AK377&lt;1),"error","")))</f>
        <v/>
      </c>
      <c r="BS377" s="327" t="str">
        <f>IF(F377="","",IF(VLOOKUP(AJ377,―!$AD$2:$AE$14,2,FALSE)&lt;=VLOOKUP(AK377,―!$AD$2:$AE$14,2,FALSE),"","error"))</f>
        <v/>
      </c>
      <c r="BT377" s="333"/>
      <c r="BU377" s="333"/>
      <c r="BV377" s="333"/>
      <c r="BW377" s="327" t="str">
        <f t="shared" si="144"/>
        <v/>
      </c>
      <c r="BX377" s="327" t="str">
        <f t="shared" si="138"/>
        <v/>
      </c>
      <c r="BY377" s="327" t="str">
        <f t="shared" si="145"/>
        <v/>
      </c>
      <c r="BZ377" s="333"/>
      <c r="CA377" s="348" t="str">
        <f>分岐管理シート!BB377</f>
        <v/>
      </c>
      <c r="CB377" s="350" t="str">
        <f t="shared" si="146"/>
        <v/>
      </c>
    </row>
    <row r="378" spans="1:80" x14ac:dyDescent="0.15">
      <c r="A378" s="202"/>
      <c r="B378" s="203"/>
      <c r="C378" s="196">
        <v>297</v>
      </c>
      <c r="D378" s="126"/>
      <c r="E378" s="126"/>
      <c r="F378" s="126"/>
      <c r="G378" s="128"/>
      <c r="H378" s="128"/>
      <c r="I378" s="123"/>
      <c r="J378" s="123"/>
      <c r="K378" s="123"/>
      <c r="L378" s="123"/>
      <c r="M378" s="131"/>
      <c r="N378" s="199">
        <f t="shared" si="134"/>
        <v>0</v>
      </c>
      <c r="O378" s="200">
        <f t="shared" si="135"/>
        <v>0</v>
      </c>
      <c r="P378" s="141"/>
      <c r="Q378" s="188"/>
      <c r="R378" s="188"/>
      <c r="S378" s="188"/>
      <c r="T378" s="188"/>
      <c r="U378" s="188"/>
      <c r="V378" s="188"/>
      <c r="W378" s="188"/>
      <c r="X378" s="188"/>
      <c r="Y378" s="188"/>
      <c r="Z378" s="188"/>
      <c r="AA378" s="188"/>
      <c r="AB378" s="188"/>
      <c r="AC378" s="188"/>
      <c r="AD378" s="188"/>
      <c r="AE378" s="142"/>
      <c r="AF378" s="131"/>
      <c r="AG378" s="123"/>
      <c r="AH378" s="123"/>
      <c r="AI378" s="128"/>
      <c r="AJ378" s="128"/>
      <c r="AK378" s="128"/>
      <c r="AL378" s="143"/>
      <c r="AM378" s="143"/>
      <c r="AN378" s="131"/>
      <c r="AO378" s="818"/>
      <c r="AP378" s="819"/>
      <c r="AQ378" s="164"/>
      <c r="AR378" s="89"/>
      <c r="AS378" s="78"/>
      <c r="AT378" s="309" t="str">
        <f t="shared" si="123"/>
        <v/>
      </c>
      <c r="AU378" s="313" t="str">
        <f t="shared" si="124"/>
        <v/>
      </c>
      <c r="AV378" s="317" t="str">
        <f t="shared" si="125"/>
        <v/>
      </c>
      <c r="AW378" s="321" t="str">
        <f t="shared" si="126"/>
        <v/>
      </c>
      <c r="AX378" s="321" t="str">
        <f t="shared" si="127"/>
        <v/>
      </c>
      <c r="AY378" s="325" t="str">
        <f t="shared" si="139"/>
        <v/>
      </c>
      <c r="AZ378" s="327" t="str">
        <f t="shared" si="128"/>
        <v/>
      </c>
      <c r="BA378" s="329" t="str">
        <f t="shared" si="129"/>
        <v/>
      </c>
      <c r="BB378" s="329" t="str">
        <f t="shared" si="130"/>
        <v/>
      </c>
      <c r="BC378" s="329" t="str">
        <f t="shared" si="140"/>
        <v/>
      </c>
      <c r="BD378" s="329" t="str">
        <f t="shared" si="136"/>
        <v/>
      </c>
      <c r="BE378" s="332"/>
      <c r="BF378" s="333"/>
      <c r="BG378" s="327" t="str">
        <f t="shared" si="131"/>
        <v/>
      </c>
      <c r="BH378" s="327" t="str">
        <f t="shared" si="132"/>
        <v/>
      </c>
      <c r="BI378" s="327" t="str">
        <f t="shared" si="133"/>
        <v/>
      </c>
      <c r="BJ378" s="333"/>
      <c r="BK378" s="333"/>
      <c r="BL378" s="333"/>
      <c r="BM378" s="333"/>
      <c r="BN378" s="327" t="str">
        <f t="shared" si="141"/>
        <v/>
      </c>
      <c r="BO378" s="327" t="str">
        <f t="shared" si="137"/>
        <v/>
      </c>
      <c r="BP378" s="327" t="str">
        <f t="shared" si="142"/>
        <v/>
      </c>
      <c r="BQ378" s="327" t="str">
        <f t="shared" si="143"/>
        <v/>
      </c>
      <c r="BR378" s="327" t="str">
        <f>IF(F378="","",IF(AND(AI378="－",OR(分岐管理シート!AK378&lt;1,分岐管理シート!AK378&gt;12)),"error",IF(AND(AI378="○",分岐管理シート!AK378&lt;1),"error","")))</f>
        <v/>
      </c>
      <c r="BS378" s="327" t="str">
        <f>IF(F378="","",IF(VLOOKUP(AJ378,―!$AD$2:$AE$14,2,FALSE)&lt;=VLOOKUP(AK378,―!$AD$2:$AE$14,2,FALSE),"","error"))</f>
        <v/>
      </c>
      <c r="BT378" s="333"/>
      <c r="BU378" s="333"/>
      <c r="BV378" s="333"/>
      <c r="BW378" s="327" t="str">
        <f t="shared" si="144"/>
        <v/>
      </c>
      <c r="BX378" s="327" t="str">
        <f t="shared" si="138"/>
        <v/>
      </c>
      <c r="BY378" s="327" t="str">
        <f t="shared" si="145"/>
        <v/>
      </c>
      <c r="BZ378" s="333"/>
      <c r="CA378" s="348" t="str">
        <f>分岐管理シート!BB378</f>
        <v/>
      </c>
      <c r="CB378" s="350" t="str">
        <f t="shared" si="146"/>
        <v/>
      </c>
    </row>
    <row r="379" spans="1:80" x14ac:dyDescent="0.15">
      <c r="A379" s="202"/>
      <c r="B379" s="203"/>
      <c r="C379" s="197">
        <v>298</v>
      </c>
      <c r="D379" s="126"/>
      <c r="E379" s="126"/>
      <c r="F379" s="126"/>
      <c r="G379" s="128"/>
      <c r="H379" s="128"/>
      <c r="I379" s="123"/>
      <c r="J379" s="123"/>
      <c r="K379" s="123"/>
      <c r="L379" s="123"/>
      <c r="M379" s="131"/>
      <c r="N379" s="199">
        <f t="shared" si="134"/>
        <v>0</v>
      </c>
      <c r="O379" s="200">
        <f t="shared" si="135"/>
        <v>0</v>
      </c>
      <c r="P379" s="141"/>
      <c r="Q379" s="188"/>
      <c r="R379" s="188"/>
      <c r="S379" s="188"/>
      <c r="T379" s="188"/>
      <c r="U379" s="188"/>
      <c r="V379" s="188"/>
      <c r="W379" s="188"/>
      <c r="X379" s="188"/>
      <c r="Y379" s="188"/>
      <c r="Z379" s="188"/>
      <c r="AA379" s="188"/>
      <c r="AB379" s="188"/>
      <c r="AC379" s="188"/>
      <c r="AD379" s="188"/>
      <c r="AE379" s="142"/>
      <c r="AF379" s="131"/>
      <c r="AG379" s="123"/>
      <c r="AH379" s="123"/>
      <c r="AI379" s="128"/>
      <c r="AJ379" s="128"/>
      <c r="AK379" s="128"/>
      <c r="AL379" s="143"/>
      <c r="AM379" s="143"/>
      <c r="AN379" s="131"/>
      <c r="AO379" s="818"/>
      <c r="AP379" s="819"/>
      <c r="AQ379" s="164"/>
      <c r="AR379" s="89"/>
      <c r="AS379" s="78"/>
      <c r="AT379" s="309" t="str">
        <f t="shared" si="123"/>
        <v/>
      </c>
      <c r="AU379" s="313" t="str">
        <f t="shared" si="124"/>
        <v/>
      </c>
      <c r="AV379" s="317" t="str">
        <f t="shared" si="125"/>
        <v/>
      </c>
      <c r="AW379" s="321" t="str">
        <f t="shared" si="126"/>
        <v/>
      </c>
      <c r="AX379" s="321" t="str">
        <f t="shared" si="127"/>
        <v/>
      </c>
      <c r="AY379" s="325" t="str">
        <f t="shared" si="139"/>
        <v/>
      </c>
      <c r="AZ379" s="327" t="str">
        <f t="shared" si="128"/>
        <v/>
      </c>
      <c r="BA379" s="329" t="str">
        <f t="shared" si="129"/>
        <v/>
      </c>
      <c r="BB379" s="329" t="str">
        <f t="shared" si="130"/>
        <v/>
      </c>
      <c r="BC379" s="329" t="str">
        <f t="shared" si="140"/>
        <v/>
      </c>
      <c r="BD379" s="329" t="str">
        <f t="shared" si="136"/>
        <v/>
      </c>
      <c r="BE379" s="332"/>
      <c r="BF379" s="333"/>
      <c r="BG379" s="327" t="str">
        <f t="shared" si="131"/>
        <v/>
      </c>
      <c r="BH379" s="327" t="str">
        <f t="shared" si="132"/>
        <v/>
      </c>
      <c r="BI379" s="327" t="str">
        <f t="shared" si="133"/>
        <v/>
      </c>
      <c r="BJ379" s="333"/>
      <c r="BK379" s="333"/>
      <c r="BL379" s="333"/>
      <c r="BM379" s="333"/>
      <c r="BN379" s="327" t="str">
        <f t="shared" si="141"/>
        <v/>
      </c>
      <c r="BO379" s="327" t="str">
        <f t="shared" si="137"/>
        <v/>
      </c>
      <c r="BP379" s="327" t="str">
        <f t="shared" si="142"/>
        <v/>
      </c>
      <c r="BQ379" s="327" t="str">
        <f t="shared" si="143"/>
        <v/>
      </c>
      <c r="BR379" s="327" t="str">
        <f>IF(F379="","",IF(AND(AI379="－",OR(分岐管理シート!AK379&lt;1,分岐管理シート!AK379&gt;12)),"error",IF(AND(AI379="○",分岐管理シート!AK379&lt;1),"error","")))</f>
        <v/>
      </c>
      <c r="BS379" s="327" t="str">
        <f>IF(F379="","",IF(VLOOKUP(AJ379,―!$AD$2:$AE$14,2,FALSE)&lt;=VLOOKUP(AK379,―!$AD$2:$AE$14,2,FALSE),"","error"))</f>
        <v/>
      </c>
      <c r="BT379" s="333"/>
      <c r="BU379" s="333"/>
      <c r="BV379" s="333"/>
      <c r="BW379" s="327" t="str">
        <f t="shared" si="144"/>
        <v/>
      </c>
      <c r="BX379" s="327" t="str">
        <f t="shared" si="138"/>
        <v/>
      </c>
      <c r="BY379" s="327" t="str">
        <f t="shared" si="145"/>
        <v/>
      </c>
      <c r="BZ379" s="333"/>
      <c r="CA379" s="348" t="str">
        <f>分岐管理シート!BB379</f>
        <v/>
      </c>
      <c r="CB379" s="350" t="str">
        <f t="shared" si="146"/>
        <v/>
      </c>
    </row>
    <row r="380" spans="1:80" x14ac:dyDescent="0.15">
      <c r="A380" s="202"/>
      <c r="B380" s="203"/>
      <c r="C380" s="197">
        <v>299</v>
      </c>
      <c r="D380" s="126"/>
      <c r="E380" s="126"/>
      <c r="F380" s="126"/>
      <c r="G380" s="128"/>
      <c r="H380" s="128"/>
      <c r="I380" s="123"/>
      <c r="J380" s="123"/>
      <c r="K380" s="123"/>
      <c r="L380" s="123"/>
      <c r="M380" s="131"/>
      <c r="N380" s="199">
        <f t="shared" si="134"/>
        <v>0</v>
      </c>
      <c r="O380" s="200">
        <f t="shared" si="135"/>
        <v>0</v>
      </c>
      <c r="P380" s="141"/>
      <c r="Q380" s="188"/>
      <c r="R380" s="188"/>
      <c r="S380" s="188"/>
      <c r="T380" s="188"/>
      <c r="U380" s="188"/>
      <c r="V380" s="188"/>
      <c r="W380" s="188"/>
      <c r="X380" s="188"/>
      <c r="Y380" s="188"/>
      <c r="Z380" s="188"/>
      <c r="AA380" s="188"/>
      <c r="AB380" s="188"/>
      <c r="AC380" s="188"/>
      <c r="AD380" s="188"/>
      <c r="AE380" s="142"/>
      <c r="AF380" s="131"/>
      <c r="AG380" s="123"/>
      <c r="AH380" s="123"/>
      <c r="AI380" s="128"/>
      <c r="AJ380" s="128"/>
      <c r="AK380" s="128"/>
      <c r="AL380" s="143"/>
      <c r="AM380" s="143"/>
      <c r="AN380" s="131"/>
      <c r="AO380" s="818"/>
      <c r="AP380" s="819"/>
      <c r="AQ380" s="164"/>
      <c r="AR380" s="89"/>
      <c r="AS380" s="78"/>
      <c r="AT380" s="309" t="str">
        <f t="shared" si="123"/>
        <v/>
      </c>
      <c r="AU380" s="313" t="str">
        <f t="shared" si="124"/>
        <v/>
      </c>
      <c r="AV380" s="317" t="str">
        <f t="shared" si="125"/>
        <v/>
      </c>
      <c r="AW380" s="321" t="str">
        <f t="shared" si="126"/>
        <v/>
      </c>
      <c r="AX380" s="321" t="str">
        <f t="shared" si="127"/>
        <v/>
      </c>
      <c r="AY380" s="325" t="str">
        <f t="shared" si="139"/>
        <v/>
      </c>
      <c r="AZ380" s="327" t="str">
        <f t="shared" si="128"/>
        <v/>
      </c>
      <c r="BA380" s="329" t="str">
        <f t="shared" si="129"/>
        <v/>
      </c>
      <c r="BB380" s="329" t="str">
        <f t="shared" si="130"/>
        <v/>
      </c>
      <c r="BC380" s="329" t="str">
        <f t="shared" si="140"/>
        <v/>
      </c>
      <c r="BD380" s="329" t="str">
        <f t="shared" si="136"/>
        <v/>
      </c>
      <c r="BE380" s="332"/>
      <c r="BF380" s="333"/>
      <c r="BG380" s="327" t="str">
        <f t="shared" si="131"/>
        <v/>
      </c>
      <c r="BH380" s="327" t="str">
        <f t="shared" si="132"/>
        <v/>
      </c>
      <c r="BI380" s="327" t="str">
        <f t="shared" si="133"/>
        <v/>
      </c>
      <c r="BJ380" s="333"/>
      <c r="BK380" s="333"/>
      <c r="BL380" s="333"/>
      <c r="BM380" s="333"/>
      <c r="BN380" s="327" t="str">
        <f t="shared" si="141"/>
        <v/>
      </c>
      <c r="BO380" s="327" t="str">
        <f t="shared" si="137"/>
        <v/>
      </c>
      <c r="BP380" s="327" t="str">
        <f t="shared" si="142"/>
        <v/>
      </c>
      <c r="BQ380" s="327" t="str">
        <f t="shared" si="143"/>
        <v/>
      </c>
      <c r="BR380" s="327" t="str">
        <f>IF(F380="","",IF(AND(AI380="－",OR(分岐管理シート!AK380&lt;1,分岐管理シート!AK380&gt;12)),"error",IF(AND(AI380="○",分岐管理シート!AK380&lt;1),"error","")))</f>
        <v/>
      </c>
      <c r="BS380" s="327" t="str">
        <f>IF(F380="","",IF(VLOOKUP(AJ380,―!$AD$2:$AE$14,2,FALSE)&lt;=VLOOKUP(AK380,―!$AD$2:$AE$14,2,FALSE),"","error"))</f>
        <v/>
      </c>
      <c r="BT380" s="333"/>
      <c r="BU380" s="333"/>
      <c r="BV380" s="333"/>
      <c r="BW380" s="327" t="str">
        <f t="shared" si="144"/>
        <v/>
      </c>
      <c r="BX380" s="327" t="str">
        <f t="shared" si="138"/>
        <v/>
      </c>
      <c r="BY380" s="327" t="str">
        <f t="shared" si="145"/>
        <v/>
      </c>
      <c r="BZ380" s="333"/>
      <c r="CA380" s="348" t="str">
        <f>分岐管理シート!BB380</f>
        <v/>
      </c>
      <c r="CB380" s="350" t="str">
        <f t="shared" si="146"/>
        <v/>
      </c>
    </row>
    <row r="381" spans="1:80" x14ac:dyDescent="0.15">
      <c r="A381" s="202"/>
      <c r="B381" s="203"/>
      <c r="C381" s="196">
        <v>300</v>
      </c>
      <c r="D381" s="126"/>
      <c r="E381" s="126"/>
      <c r="F381" s="126"/>
      <c r="G381" s="128"/>
      <c r="H381" s="128"/>
      <c r="I381" s="123"/>
      <c r="J381" s="123"/>
      <c r="K381" s="123"/>
      <c r="L381" s="123"/>
      <c r="M381" s="131"/>
      <c r="N381" s="199">
        <f t="shared" si="134"/>
        <v>0</v>
      </c>
      <c r="O381" s="200">
        <f t="shared" si="135"/>
        <v>0</v>
      </c>
      <c r="P381" s="141"/>
      <c r="Q381" s="188"/>
      <c r="R381" s="188"/>
      <c r="S381" s="188"/>
      <c r="T381" s="188"/>
      <c r="U381" s="188"/>
      <c r="V381" s="188"/>
      <c r="W381" s="188"/>
      <c r="X381" s="188"/>
      <c r="Y381" s="188"/>
      <c r="Z381" s="188"/>
      <c r="AA381" s="188"/>
      <c r="AB381" s="188"/>
      <c r="AC381" s="188"/>
      <c r="AD381" s="188"/>
      <c r="AE381" s="142"/>
      <c r="AF381" s="131"/>
      <c r="AG381" s="123"/>
      <c r="AH381" s="123"/>
      <c r="AI381" s="128"/>
      <c r="AJ381" s="128"/>
      <c r="AK381" s="128"/>
      <c r="AL381" s="143"/>
      <c r="AM381" s="143"/>
      <c r="AN381" s="131"/>
      <c r="AO381" s="818"/>
      <c r="AP381" s="819"/>
      <c r="AQ381" s="164"/>
      <c r="AR381" s="89"/>
      <c r="AS381" s="78"/>
      <c r="AT381" s="309" t="str">
        <f t="shared" si="123"/>
        <v/>
      </c>
      <c r="AU381" s="313" t="str">
        <f t="shared" si="124"/>
        <v/>
      </c>
      <c r="AV381" s="317" t="str">
        <f t="shared" si="125"/>
        <v/>
      </c>
      <c r="AW381" s="321" t="str">
        <f t="shared" si="126"/>
        <v/>
      </c>
      <c r="AX381" s="321" t="str">
        <f t="shared" si="127"/>
        <v/>
      </c>
      <c r="AY381" s="325" t="str">
        <f t="shared" si="139"/>
        <v/>
      </c>
      <c r="AZ381" s="327" t="str">
        <f t="shared" si="128"/>
        <v/>
      </c>
      <c r="BA381" s="329" t="str">
        <f t="shared" si="129"/>
        <v/>
      </c>
      <c r="BB381" s="329" t="str">
        <f t="shared" si="130"/>
        <v/>
      </c>
      <c r="BC381" s="329" t="str">
        <f t="shared" si="140"/>
        <v/>
      </c>
      <c r="BD381" s="329" t="str">
        <f t="shared" si="136"/>
        <v/>
      </c>
      <c r="BE381" s="332"/>
      <c r="BF381" s="333"/>
      <c r="BG381" s="327" t="str">
        <f t="shared" si="131"/>
        <v/>
      </c>
      <c r="BH381" s="327" t="str">
        <f t="shared" si="132"/>
        <v/>
      </c>
      <c r="BI381" s="327" t="str">
        <f t="shared" si="133"/>
        <v/>
      </c>
      <c r="BJ381" s="333"/>
      <c r="BK381" s="333"/>
      <c r="BL381" s="333"/>
      <c r="BM381" s="333"/>
      <c r="BN381" s="327" t="str">
        <f t="shared" si="141"/>
        <v/>
      </c>
      <c r="BO381" s="327" t="str">
        <f t="shared" si="137"/>
        <v/>
      </c>
      <c r="BP381" s="327" t="str">
        <f t="shared" si="142"/>
        <v/>
      </c>
      <c r="BQ381" s="327" t="str">
        <f t="shared" si="143"/>
        <v/>
      </c>
      <c r="BR381" s="327" t="str">
        <f>IF(F381="","",IF(AND(AI381="－",OR(分岐管理シート!AK381&lt;1,分岐管理シート!AK381&gt;12)),"error",IF(AND(AI381="○",分岐管理シート!AK381&lt;1),"error","")))</f>
        <v/>
      </c>
      <c r="BS381" s="327" t="str">
        <f>IF(F381="","",IF(VLOOKUP(AJ381,―!$AD$2:$AE$14,2,FALSE)&lt;=VLOOKUP(AK381,―!$AD$2:$AE$14,2,FALSE),"","error"))</f>
        <v/>
      </c>
      <c r="BT381" s="333"/>
      <c r="BU381" s="333"/>
      <c r="BV381" s="333"/>
      <c r="BW381" s="327" t="str">
        <f t="shared" si="144"/>
        <v/>
      </c>
      <c r="BX381" s="327" t="str">
        <f t="shared" si="138"/>
        <v/>
      </c>
      <c r="BY381" s="327" t="str">
        <f t="shared" si="145"/>
        <v/>
      </c>
      <c r="BZ381" s="333"/>
      <c r="CA381" s="348" t="str">
        <f>分岐管理シート!BB381</f>
        <v/>
      </c>
      <c r="CB381" s="350" t="str">
        <f t="shared" si="146"/>
        <v/>
      </c>
    </row>
    <row r="382" spans="1:80" x14ac:dyDescent="0.15">
      <c r="A382" s="202"/>
      <c r="B382" s="203"/>
      <c r="C382" s="197">
        <v>301</v>
      </c>
      <c r="D382" s="126"/>
      <c r="E382" s="126"/>
      <c r="F382" s="126"/>
      <c r="G382" s="128"/>
      <c r="H382" s="128"/>
      <c r="I382" s="123"/>
      <c r="J382" s="123"/>
      <c r="K382" s="123"/>
      <c r="L382" s="123"/>
      <c r="M382" s="131"/>
      <c r="N382" s="199">
        <f t="shared" si="134"/>
        <v>0</v>
      </c>
      <c r="O382" s="200">
        <f t="shared" si="135"/>
        <v>0</v>
      </c>
      <c r="P382" s="141"/>
      <c r="Q382" s="188"/>
      <c r="R382" s="188"/>
      <c r="S382" s="188"/>
      <c r="T382" s="188"/>
      <c r="U382" s="188"/>
      <c r="V382" s="188"/>
      <c r="W382" s="188"/>
      <c r="X382" s="188"/>
      <c r="Y382" s="188"/>
      <c r="Z382" s="188"/>
      <c r="AA382" s="188"/>
      <c r="AB382" s="188"/>
      <c r="AC382" s="188"/>
      <c r="AD382" s="188"/>
      <c r="AE382" s="142"/>
      <c r="AF382" s="131"/>
      <c r="AG382" s="123"/>
      <c r="AH382" s="123"/>
      <c r="AI382" s="128"/>
      <c r="AJ382" s="128"/>
      <c r="AK382" s="128"/>
      <c r="AL382" s="143"/>
      <c r="AM382" s="143"/>
      <c r="AN382" s="131"/>
      <c r="AO382" s="818"/>
      <c r="AP382" s="819"/>
      <c r="AQ382" s="164"/>
      <c r="AR382" s="89"/>
      <c r="AS382" s="78"/>
      <c r="AT382" s="309" t="str">
        <f t="shared" si="123"/>
        <v/>
      </c>
      <c r="AU382" s="313" t="str">
        <f t="shared" si="124"/>
        <v/>
      </c>
      <c r="AV382" s="317" t="str">
        <f t="shared" si="125"/>
        <v/>
      </c>
      <c r="AW382" s="321" t="str">
        <f t="shared" si="126"/>
        <v/>
      </c>
      <c r="AX382" s="321" t="str">
        <f t="shared" si="127"/>
        <v/>
      </c>
      <c r="AY382" s="325" t="str">
        <f t="shared" si="139"/>
        <v/>
      </c>
      <c r="AZ382" s="327" t="str">
        <f t="shared" si="128"/>
        <v/>
      </c>
      <c r="BA382" s="329" t="str">
        <f t="shared" si="129"/>
        <v/>
      </c>
      <c r="BB382" s="329" t="str">
        <f t="shared" si="130"/>
        <v/>
      </c>
      <c r="BC382" s="329" t="str">
        <f t="shared" si="140"/>
        <v/>
      </c>
      <c r="BD382" s="329" t="str">
        <f t="shared" si="136"/>
        <v/>
      </c>
      <c r="BE382" s="332"/>
      <c r="BF382" s="333"/>
      <c r="BG382" s="327" t="str">
        <f t="shared" si="131"/>
        <v/>
      </c>
      <c r="BH382" s="327" t="str">
        <f t="shared" si="132"/>
        <v/>
      </c>
      <c r="BI382" s="327" t="str">
        <f t="shared" si="133"/>
        <v/>
      </c>
      <c r="BJ382" s="333"/>
      <c r="BK382" s="333"/>
      <c r="BL382" s="333"/>
      <c r="BM382" s="333"/>
      <c r="BN382" s="327" t="str">
        <f t="shared" si="141"/>
        <v/>
      </c>
      <c r="BO382" s="327" t="str">
        <f t="shared" si="137"/>
        <v/>
      </c>
      <c r="BP382" s="327" t="str">
        <f t="shared" si="142"/>
        <v/>
      </c>
      <c r="BQ382" s="327" t="str">
        <f t="shared" si="143"/>
        <v/>
      </c>
      <c r="BR382" s="327" t="str">
        <f>IF(F382="","",IF(AND(AI382="－",OR(分岐管理シート!AK382&lt;1,分岐管理シート!AK382&gt;12)),"error",IF(AND(AI382="○",分岐管理シート!AK382&lt;1),"error","")))</f>
        <v/>
      </c>
      <c r="BS382" s="327" t="str">
        <f>IF(F382="","",IF(VLOOKUP(AJ382,―!$AD$2:$AE$14,2,FALSE)&lt;=VLOOKUP(AK382,―!$AD$2:$AE$14,2,FALSE),"","error"))</f>
        <v/>
      </c>
      <c r="BT382" s="333"/>
      <c r="BU382" s="333"/>
      <c r="BV382" s="333"/>
      <c r="BW382" s="327" t="str">
        <f t="shared" si="144"/>
        <v/>
      </c>
      <c r="BX382" s="327" t="str">
        <f t="shared" si="138"/>
        <v/>
      </c>
      <c r="BY382" s="327" t="str">
        <f t="shared" si="145"/>
        <v/>
      </c>
      <c r="BZ382" s="333"/>
      <c r="CA382" s="348" t="str">
        <f>分岐管理シート!BB382</f>
        <v/>
      </c>
      <c r="CB382" s="350" t="str">
        <f t="shared" si="146"/>
        <v/>
      </c>
    </row>
    <row r="383" spans="1:80" x14ac:dyDescent="0.15">
      <c r="A383" s="202"/>
      <c r="B383" s="203"/>
      <c r="C383" s="197">
        <v>302</v>
      </c>
      <c r="D383" s="126"/>
      <c r="E383" s="126"/>
      <c r="F383" s="126"/>
      <c r="G383" s="128"/>
      <c r="H383" s="128"/>
      <c r="I383" s="123"/>
      <c r="J383" s="123"/>
      <c r="K383" s="123"/>
      <c r="L383" s="123"/>
      <c r="M383" s="131"/>
      <c r="N383" s="199">
        <f t="shared" si="134"/>
        <v>0</v>
      </c>
      <c r="O383" s="200">
        <f t="shared" si="135"/>
        <v>0</v>
      </c>
      <c r="P383" s="141"/>
      <c r="Q383" s="188"/>
      <c r="R383" s="188"/>
      <c r="S383" s="188"/>
      <c r="T383" s="188"/>
      <c r="U383" s="188"/>
      <c r="V383" s="188"/>
      <c r="W383" s="188"/>
      <c r="X383" s="188"/>
      <c r="Y383" s="188"/>
      <c r="Z383" s="188"/>
      <c r="AA383" s="188"/>
      <c r="AB383" s="188"/>
      <c r="AC383" s="188"/>
      <c r="AD383" s="188"/>
      <c r="AE383" s="142"/>
      <c r="AF383" s="131"/>
      <c r="AG383" s="123"/>
      <c r="AH383" s="123"/>
      <c r="AI383" s="128"/>
      <c r="AJ383" s="128"/>
      <c r="AK383" s="128"/>
      <c r="AL383" s="143"/>
      <c r="AM383" s="143"/>
      <c r="AN383" s="131"/>
      <c r="AO383" s="818"/>
      <c r="AP383" s="819"/>
      <c r="AQ383" s="164"/>
      <c r="AR383" s="89"/>
      <c r="AS383" s="78"/>
      <c r="AT383" s="309" t="str">
        <f t="shared" si="123"/>
        <v/>
      </c>
      <c r="AU383" s="313" t="str">
        <f t="shared" si="124"/>
        <v/>
      </c>
      <c r="AV383" s="317" t="str">
        <f t="shared" si="125"/>
        <v/>
      </c>
      <c r="AW383" s="321" t="str">
        <f t="shared" si="126"/>
        <v/>
      </c>
      <c r="AX383" s="321" t="str">
        <f t="shared" si="127"/>
        <v/>
      </c>
      <c r="AY383" s="325" t="str">
        <f t="shared" si="139"/>
        <v/>
      </c>
      <c r="AZ383" s="327" t="str">
        <f t="shared" si="128"/>
        <v/>
      </c>
      <c r="BA383" s="329" t="str">
        <f t="shared" si="129"/>
        <v/>
      </c>
      <c r="BB383" s="329" t="str">
        <f t="shared" si="130"/>
        <v/>
      </c>
      <c r="BC383" s="329" t="str">
        <f t="shared" si="140"/>
        <v/>
      </c>
      <c r="BD383" s="329" t="str">
        <f t="shared" si="136"/>
        <v/>
      </c>
      <c r="BE383" s="332"/>
      <c r="BF383" s="333"/>
      <c r="BG383" s="327" t="str">
        <f t="shared" si="131"/>
        <v/>
      </c>
      <c r="BH383" s="327" t="str">
        <f t="shared" si="132"/>
        <v/>
      </c>
      <c r="BI383" s="327" t="str">
        <f t="shared" si="133"/>
        <v/>
      </c>
      <c r="BJ383" s="333"/>
      <c r="BK383" s="333"/>
      <c r="BL383" s="333"/>
      <c r="BM383" s="333"/>
      <c r="BN383" s="327" t="str">
        <f t="shared" si="141"/>
        <v/>
      </c>
      <c r="BO383" s="327" t="str">
        <f t="shared" si="137"/>
        <v/>
      </c>
      <c r="BP383" s="327" t="str">
        <f t="shared" si="142"/>
        <v/>
      </c>
      <c r="BQ383" s="327" t="str">
        <f t="shared" si="143"/>
        <v/>
      </c>
      <c r="BR383" s="327" t="str">
        <f>IF(F383="","",IF(AND(AI383="－",OR(分岐管理シート!AK383&lt;1,分岐管理シート!AK383&gt;12)),"error",IF(AND(AI383="○",分岐管理シート!AK383&lt;1),"error","")))</f>
        <v/>
      </c>
      <c r="BS383" s="327" t="str">
        <f>IF(F383="","",IF(VLOOKUP(AJ383,―!$AD$2:$AE$14,2,FALSE)&lt;=VLOOKUP(AK383,―!$AD$2:$AE$14,2,FALSE),"","error"))</f>
        <v/>
      </c>
      <c r="BT383" s="333"/>
      <c r="BU383" s="333"/>
      <c r="BV383" s="333"/>
      <c r="BW383" s="327" t="str">
        <f t="shared" si="144"/>
        <v/>
      </c>
      <c r="BX383" s="327" t="str">
        <f t="shared" si="138"/>
        <v/>
      </c>
      <c r="BY383" s="327" t="str">
        <f t="shared" si="145"/>
        <v/>
      </c>
      <c r="BZ383" s="333"/>
      <c r="CA383" s="348" t="str">
        <f>分岐管理シート!BB383</f>
        <v/>
      </c>
      <c r="CB383" s="350" t="str">
        <f t="shared" si="146"/>
        <v/>
      </c>
    </row>
    <row r="384" spans="1:80" x14ac:dyDescent="0.15">
      <c r="A384" s="202"/>
      <c r="B384" s="203"/>
      <c r="C384" s="196">
        <v>303</v>
      </c>
      <c r="D384" s="126"/>
      <c r="E384" s="126"/>
      <c r="F384" s="126"/>
      <c r="G384" s="128"/>
      <c r="H384" s="128"/>
      <c r="I384" s="123"/>
      <c r="J384" s="123"/>
      <c r="K384" s="123"/>
      <c r="L384" s="123"/>
      <c r="M384" s="131"/>
      <c r="N384" s="199">
        <f t="shared" si="134"/>
        <v>0</v>
      </c>
      <c r="O384" s="200">
        <f t="shared" si="135"/>
        <v>0</v>
      </c>
      <c r="P384" s="141"/>
      <c r="Q384" s="188"/>
      <c r="R384" s="188"/>
      <c r="S384" s="188"/>
      <c r="T384" s="188"/>
      <c r="U384" s="188"/>
      <c r="V384" s="188"/>
      <c r="W384" s="188"/>
      <c r="X384" s="188"/>
      <c r="Y384" s="188"/>
      <c r="Z384" s="188"/>
      <c r="AA384" s="188"/>
      <c r="AB384" s="188"/>
      <c r="AC384" s="188"/>
      <c r="AD384" s="188"/>
      <c r="AE384" s="142"/>
      <c r="AF384" s="131"/>
      <c r="AG384" s="123"/>
      <c r="AH384" s="123"/>
      <c r="AI384" s="128"/>
      <c r="AJ384" s="128"/>
      <c r="AK384" s="128"/>
      <c r="AL384" s="143"/>
      <c r="AM384" s="143"/>
      <c r="AN384" s="131"/>
      <c r="AO384" s="818"/>
      <c r="AP384" s="819"/>
      <c r="AQ384" s="164"/>
      <c r="AR384" s="89"/>
      <c r="AS384" s="78"/>
      <c r="AT384" s="309" t="str">
        <f t="shared" si="123"/>
        <v/>
      </c>
      <c r="AU384" s="313" t="str">
        <f t="shared" si="124"/>
        <v/>
      </c>
      <c r="AV384" s="317" t="str">
        <f t="shared" si="125"/>
        <v/>
      </c>
      <c r="AW384" s="321" t="str">
        <f t="shared" si="126"/>
        <v/>
      </c>
      <c r="AX384" s="321" t="str">
        <f t="shared" si="127"/>
        <v/>
      </c>
      <c r="AY384" s="325" t="str">
        <f t="shared" si="139"/>
        <v/>
      </c>
      <c r="AZ384" s="327" t="str">
        <f t="shared" si="128"/>
        <v/>
      </c>
      <c r="BA384" s="329" t="str">
        <f t="shared" si="129"/>
        <v/>
      </c>
      <c r="BB384" s="329" t="str">
        <f t="shared" si="130"/>
        <v/>
      </c>
      <c r="BC384" s="329" t="str">
        <f t="shared" si="140"/>
        <v/>
      </c>
      <c r="BD384" s="329" t="str">
        <f t="shared" si="136"/>
        <v/>
      </c>
      <c r="BE384" s="332"/>
      <c r="BF384" s="333"/>
      <c r="BG384" s="327" t="str">
        <f t="shared" si="131"/>
        <v/>
      </c>
      <c r="BH384" s="327" t="str">
        <f t="shared" si="132"/>
        <v/>
      </c>
      <c r="BI384" s="327" t="str">
        <f t="shared" si="133"/>
        <v/>
      </c>
      <c r="BJ384" s="333"/>
      <c r="BK384" s="333"/>
      <c r="BL384" s="333"/>
      <c r="BM384" s="333"/>
      <c r="BN384" s="327" t="str">
        <f t="shared" si="141"/>
        <v/>
      </c>
      <c r="BO384" s="327" t="str">
        <f t="shared" si="137"/>
        <v/>
      </c>
      <c r="BP384" s="327" t="str">
        <f t="shared" si="142"/>
        <v/>
      </c>
      <c r="BQ384" s="327" t="str">
        <f t="shared" si="143"/>
        <v/>
      </c>
      <c r="BR384" s="327" t="str">
        <f>IF(F384="","",IF(AND(AI384="－",OR(分岐管理シート!AK384&lt;1,分岐管理シート!AK384&gt;12)),"error",IF(AND(AI384="○",分岐管理シート!AK384&lt;1),"error","")))</f>
        <v/>
      </c>
      <c r="BS384" s="327" t="str">
        <f>IF(F384="","",IF(VLOOKUP(AJ384,―!$AD$2:$AE$14,2,FALSE)&lt;=VLOOKUP(AK384,―!$AD$2:$AE$14,2,FALSE),"","error"))</f>
        <v/>
      </c>
      <c r="BT384" s="333"/>
      <c r="BU384" s="333"/>
      <c r="BV384" s="333"/>
      <c r="BW384" s="327" t="str">
        <f t="shared" si="144"/>
        <v/>
      </c>
      <c r="BX384" s="327" t="str">
        <f t="shared" si="138"/>
        <v/>
      </c>
      <c r="BY384" s="327" t="str">
        <f t="shared" si="145"/>
        <v/>
      </c>
      <c r="BZ384" s="333"/>
      <c r="CA384" s="348" t="str">
        <f>分岐管理シート!BB384</f>
        <v/>
      </c>
      <c r="CB384" s="350" t="str">
        <f t="shared" si="146"/>
        <v/>
      </c>
    </row>
    <row r="385" spans="1:80" x14ac:dyDescent="0.15">
      <c r="A385" s="202"/>
      <c r="B385" s="203"/>
      <c r="C385" s="197">
        <v>304</v>
      </c>
      <c r="D385" s="126"/>
      <c r="E385" s="126"/>
      <c r="F385" s="126"/>
      <c r="G385" s="128"/>
      <c r="H385" s="128"/>
      <c r="I385" s="123"/>
      <c r="J385" s="123"/>
      <c r="K385" s="123"/>
      <c r="L385" s="123"/>
      <c r="M385" s="131"/>
      <c r="N385" s="199">
        <f t="shared" si="134"/>
        <v>0</v>
      </c>
      <c r="O385" s="200">
        <f t="shared" si="135"/>
        <v>0</v>
      </c>
      <c r="P385" s="141"/>
      <c r="Q385" s="188"/>
      <c r="R385" s="188"/>
      <c r="S385" s="188"/>
      <c r="T385" s="188"/>
      <c r="U385" s="188"/>
      <c r="V385" s="188"/>
      <c r="W385" s="188"/>
      <c r="X385" s="188"/>
      <c r="Y385" s="188"/>
      <c r="Z385" s="188"/>
      <c r="AA385" s="188"/>
      <c r="AB385" s="188"/>
      <c r="AC385" s="188"/>
      <c r="AD385" s="188"/>
      <c r="AE385" s="142"/>
      <c r="AF385" s="131"/>
      <c r="AG385" s="123"/>
      <c r="AH385" s="123"/>
      <c r="AI385" s="128"/>
      <c r="AJ385" s="128"/>
      <c r="AK385" s="128"/>
      <c r="AL385" s="143"/>
      <c r="AM385" s="143"/>
      <c r="AN385" s="131"/>
      <c r="AO385" s="818"/>
      <c r="AP385" s="819"/>
      <c r="AQ385" s="164"/>
      <c r="AR385" s="89"/>
      <c r="AS385" s="78"/>
      <c r="AT385" s="309" t="str">
        <f t="shared" si="123"/>
        <v/>
      </c>
      <c r="AU385" s="313" t="str">
        <f t="shared" si="124"/>
        <v/>
      </c>
      <c r="AV385" s="317" t="str">
        <f t="shared" si="125"/>
        <v/>
      </c>
      <c r="AW385" s="321" t="str">
        <f t="shared" si="126"/>
        <v/>
      </c>
      <c r="AX385" s="321" t="str">
        <f t="shared" si="127"/>
        <v/>
      </c>
      <c r="AY385" s="325" t="str">
        <f t="shared" si="139"/>
        <v/>
      </c>
      <c r="AZ385" s="327" t="str">
        <f t="shared" si="128"/>
        <v/>
      </c>
      <c r="BA385" s="329" t="str">
        <f t="shared" si="129"/>
        <v/>
      </c>
      <c r="BB385" s="329" t="str">
        <f t="shared" si="130"/>
        <v/>
      </c>
      <c r="BC385" s="329" t="str">
        <f t="shared" si="140"/>
        <v/>
      </c>
      <c r="BD385" s="329" t="str">
        <f t="shared" si="136"/>
        <v/>
      </c>
      <c r="BE385" s="332"/>
      <c r="BF385" s="333"/>
      <c r="BG385" s="327" t="str">
        <f t="shared" si="131"/>
        <v/>
      </c>
      <c r="BH385" s="327" t="str">
        <f t="shared" si="132"/>
        <v/>
      </c>
      <c r="BI385" s="327" t="str">
        <f t="shared" si="133"/>
        <v/>
      </c>
      <c r="BJ385" s="333"/>
      <c r="BK385" s="333"/>
      <c r="BL385" s="333"/>
      <c r="BM385" s="333"/>
      <c r="BN385" s="327" t="str">
        <f t="shared" si="141"/>
        <v/>
      </c>
      <c r="BO385" s="327" t="str">
        <f t="shared" si="137"/>
        <v/>
      </c>
      <c r="BP385" s="327" t="str">
        <f t="shared" si="142"/>
        <v/>
      </c>
      <c r="BQ385" s="327" t="str">
        <f t="shared" si="143"/>
        <v/>
      </c>
      <c r="BR385" s="327" t="str">
        <f>IF(F385="","",IF(AND(AI385="－",OR(分岐管理シート!AK385&lt;1,分岐管理シート!AK385&gt;12)),"error",IF(AND(AI385="○",分岐管理シート!AK385&lt;1),"error","")))</f>
        <v/>
      </c>
      <c r="BS385" s="327" t="str">
        <f>IF(F385="","",IF(VLOOKUP(AJ385,―!$AD$2:$AE$14,2,FALSE)&lt;=VLOOKUP(AK385,―!$AD$2:$AE$14,2,FALSE),"","error"))</f>
        <v/>
      </c>
      <c r="BT385" s="333"/>
      <c r="BU385" s="333"/>
      <c r="BV385" s="333"/>
      <c r="BW385" s="327" t="str">
        <f t="shared" si="144"/>
        <v/>
      </c>
      <c r="BX385" s="327" t="str">
        <f t="shared" si="138"/>
        <v/>
      </c>
      <c r="BY385" s="327" t="str">
        <f t="shared" si="145"/>
        <v/>
      </c>
      <c r="BZ385" s="333"/>
      <c r="CA385" s="348" t="str">
        <f>分岐管理シート!BB385</f>
        <v/>
      </c>
      <c r="CB385" s="350" t="str">
        <f t="shared" si="146"/>
        <v/>
      </c>
    </row>
    <row r="386" spans="1:80" x14ac:dyDescent="0.15">
      <c r="A386" s="202"/>
      <c r="B386" s="203"/>
      <c r="C386" s="197">
        <v>305</v>
      </c>
      <c r="D386" s="126"/>
      <c r="E386" s="126"/>
      <c r="F386" s="126"/>
      <c r="G386" s="128"/>
      <c r="H386" s="128"/>
      <c r="I386" s="123"/>
      <c r="J386" s="123"/>
      <c r="K386" s="123"/>
      <c r="L386" s="123"/>
      <c r="M386" s="131"/>
      <c r="N386" s="199">
        <f t="shared" si="134"/>
        <v>0</v>
      </c>
      <c r="O386" s="200">
        <f t="shared" si="135"/>
        <v>0</v>
      </c>
      <c r="P386" s="141"/>
      <c r="Q386" s="188"/>
      <c r="R386" s="188"/>
      <c r="S386" s="188"/>
      <c r="T386" s="188"/>
      <c r="U386" s="188"/>
      <c r="V386" s="188"/>
      <c r="W386" s="188"/>
      <c r="X386" s="188"/>
      <c r="Y386" s="188"/>
      <c r="Z386" s="188"/>
      <c r="AA386" s="188"/>
      <c r="AB386" s="188"/>
      <c r="AC386" s="188"/>
      <c r="AD386" s="188"/>
      <c r="AE386" s="142"/>
      <c r="AF386" s="131"/>
      <c r="AG386" s="123"/>
      <c r="AH386" s="123"/>
      <c r="AI386" s="128"/>
      <c r="AJ386" s="128"/>
      <c r="AK386" s="128"/>
      <c r="AL386" s="143"/>
      <c r="AM386" s="143"/>
      <c r="AN386" s="131"/>
      <c r="AO386" s="818"/>
      <c r="AP386" s="819"/>
      <c r="AQ386" s="164"/>
      <c r="AR386" s="89"/>
      <c r="AS386" s="78"/>
      <c r="AT386" s="309" t="str">
        <f t="shared" si="123"/>
        <v/>
      </c>
      <c r="AU386" s="313" t="str">
        <f t="shared" si="124"/>
        <v/>
      </c>
      <c r="AV386" s="317" t="str">
        <f t="shared" si="125"/>
        <v/>
      </c>
      <c r="AW386" s="321" t="str">
        <f t="shared" si="126"/>
        <v/>
      </c>
      <c r="AX386" s="321" t="str">
        <f t="shared" si="127"/>
        <v/>
      </c>
      <c r="AY386" s="325" t="str">
        <f t="shared" si="139"/>
        <v/>
      </c>
      <c r="AZ386" s="327" t="str">
        <f t="shared" si="128"/>
        <v/>
      </c>
      <c r="BA386" s="329" t="str">
        <f t="shared" si="129"/>
        <v/>
      </c>
      <c r="BB386" s="329" t="str">
        <f t="shared" si="130"/>
        <v/>
      </c>
      <c r="BC386" s="329" t="str">
        <f t="shared" si="140"/>
        <v/>
      </c>
      <c r="BD386" s="329" t="str">
        <f t="shared" si="136"/>
        <v/>
      </c>
      <c r="BE386" s="332"/>
      <c r="BF386" s="333"/>
      <c r="BG386" s="327" t="str">
        <f t="shared" si="131"/>
        <v/>
      </c>
      <c r="BH386" s="327" t="str">
        <f t="shared" si="132"/>
        <v/>
      </c>
      <c r="BI386" s="327" t="str">
        <f t="shared" si="133"/>
        <v/>
      </c>
      <c r="BJ386" s="333"/>
      <c r="BK386" s="333"/>
      <c r="BL386" s="333"/>
      <c r="BM386" s="333"/>
      <c r="BN386" s="327" t="str">
        <f t="shared" si="141"/>
        <v/>
      </c>
      <c r="BO386" s="327" t="str">
        <f t="shared" si="137"/>
        <v/>
      </c>
      <c r="BP386" s="327" t="str">
        <f t="shared" si="142"/>
        <v/>
      </c>
      <c r="BQ386" s="327" t="str">
        <f t="shared" si="143"/>
        <v/>
      </c>
      <c r="BR386" s="327" t="str">
        <f>IF(F386="","",IF(AND(AI386="－",OR(分岐管理シート!AK386&lt;1,分岐管理シート!AK386&gt;12)),"error",IF(AND(AI386="○",分岐管理シート!AK386&lt;1),"error","")))</f>
        <v/>
      </c>
      <c r="BS386" s="327" t="str">
        <f>IF(F386="","",IF(VLOOKUP(AJ386,―!$AD$2:$AE$14,2,FALSE)&lt;=VLOOKUP(AK386,―!$AD$2:$AE$14,2,FALSE),"","error"))</f>
        <v/>
      </c>
      <c r="BT386" s="333"/>
      <c r="BU386" s="333"/>
      <c r="BV386" s="333"/>
      <c r="BW386" s="327" t="str">
        <f t="shared" si="144"/>
        <v/>
      </c>
      <c r="BX386" s="327" t="str">
        <f t="shared" si="138"/>
        <v/>
      </c>
      <c r="BY386" s="327" t="str">
        <f t="shared" si="145"/>
        <v/>
      </c>
      <c r="BZ386" s="333"/>
      <c r="CA386" s="348" t="str">
        <f>分岐管理シート!BB386</f>
        <v/>
      </c>
      <c r="CB386" s="350" t="str">
        <f t="shared" si="146"/>
        <v/>
      </c>
    </row>
    <row r="387" spans="1:80" x14ac:dyDescent="0.15">
      <c r="A387" s="202"/>
      <c r="B387" s="203"/>
      <c r="C387" s="196">
        <v>306</v>
      </c>
      <c r="D387" s="126"/>
      <c r="E387" s="126"/>
      <c r="F387" s="126"/>
      <c r="G387" s="128"/>
      <c r="H387" s="128"/>
      <c r="I387" s="123"/>
      <c r="J387" s="123"/>
      <c r="K387" s="123"/>
      <c r="L387" s="123"/>
      <c r="M387" s="131"/>
      <c r="N387" s="199">
        <f t="shared" si="134"/>
        <v>0</v>
      </c>
      <c r="O387" s="200">
        <f t="shared" si="135"/>
        <v>0</v>
      </c>
      <c r="P387" s="141"/>
      <c r="Q387" s="188"/>
      <c r="R387" s="188"/>
      <c r="S387" s="188"/>
      <c r="T387" s="188"/>
      <c r="U387" s="188"/>
      <c r="V387" s="188"/>
      <c r="W387" s="188"/>
      <c r="X387" s="188"/>
      <c r="Y387" s="188"/>
      <c r="Z387" s="188"/>
      <c r="AA387" s="188"/>
      <c r="AB387" s="188"/>
      <c r="AC387" s="188"/>
      <c r="AD387" s="188"/>
      <c r="AE387" s="142"/>
      <c r="AF387" s="131"/>
      <c r="AG387" s="123"/>
      <c r="AH387" s="123"/>
      <c r="AI387" s="128"/>
      <c r="AJ387" s="128"/>
      <c r="AK387" s="128"/>
      <c r="AL387" s="143"/>
      <c r="AM387" s="143"/>
      <c r="AN387" s="131"/>
      <c r="AO387" s="818"/>
      <c r="AP387" s="819"/>
      <c r="AQ387" s="164"/>
      <c r="AR387" s="89"/>
      <c r="AS387" s="78"/>
      <c r="AT387" s="309" t="str">
        <f t="shared" si="123"/>
        <v/>
      </c>
      <c r="AU387" s="313" t="str">
        <f t="shared" si="124"/>
        <v/>
      </c>
      <c r="AV387" s="317" t="str">
        <f t="shared" si="125"/>
        <v/>
      </c>
      <c r="AW387" s="321" t="str">
        <f t="shared" si="126"/>
        <v/>
      </c>
      <c r="AX387" s="321" t="str">
        <f t="shared" si="127"/>
        <v/>
      </c>
      <c r="AY387" s="325" t="str">
        <f t="shared" si="139"/>
        <v/>
      </c>
      <c r="AZ387" s="327" t="str">
        <f t="shared" si="128"/>
        <v/>
      </c>
      <c r="BA387" s="329" t="str">
        <f t="shared" si="129"/>
        <v/>
      </c>
      <c r="BB387" s="329" t="str">
        <f t="shared" si="130"/>
        <v/>
      </c>
      <c r="BC387" s="329" t="str">
        <f t="shared" si="140"/>
        <v/>
      </c>
      <c r="BD387" s="329" t="str">
        <f t="shared" si="136"/>
        <v/>
      </c>
      <c r="BE387" s="332"/>
      <c r="BF387" s="333"/>
      <c r="BG387" s="327" t="str">
        <f t="shared" si="131"/>
        <v/>
      </c>
      <c r="BH387" s="327" t="str">
        <f t="shared" si="132"/>
        <v/>
      </c>
      <c r="BI387" s="327" t="str">
        <f t="shared" si="133"/>
        <v/>
      </c>
      <c r="BJ387" s="333"/>
      <c r="BK387" s="333"/>
      <c r="BL387" s="333"/>
      <c r="BM387" s="333"/>
      <c r="BN387" s="327" t="str">
        <f t="shared" si="141"/>
        <v/>
      </c>
      <c r="BO387" s="327" t="str">
        <f t="shared" si="137"/>
        <v/>
      </c>
      <c r="BP387" s="327" t="str">
        <f t="shared" si="142"/>
        <v/>
      </c>
      <c r="BQ387" s="327" t="str">
        <f t="shared" si="143"/>
        <v/>
      </c>
      <c r="BR387" s="327" t="str">
        <f>IF(F387="","",IF(AND(AI387="－",OR(分岐管理シート!AK387&lt;1,分岐管理シート!AK387&gt;12)),"error",IF(AND(AI387="○",分岐管理シート!AK387&lt;1),"error","")))</f>
        <v/>
      </c>
      <c r="BS387" s="327" t="str">
        <f>IF(F387="","",IF(VLOOKUP(AJ387,―!$AD$2:$AE$14,2,FALSE)&lt;=VLOOKUP(AK387,―!$AD$2:$AE$14,2,FALSE),"","error"))</f>
        <v/>
      </c>
      <c r="BT387" s="333"/>
      <c r="BU387" s="333"/>
      <c r="BV387" s="333"/>
      <c r="BW387" s="327" t="str">
        <f t="shared" si="144"/>
        <v/>
      </c>
      <c r="BX387" s="327" t="str">
        <f t="shared" si="138"/>
        <v/>
      </c>
      <c r="BY387" s="327" t="str">
        <f t="shared" si="145"/>
        <v/>
      </c>
      <c r="BZ387" s="333"/>
      <c r="CA387" s="348" t="str">
        <f>分岐管理シート!BB387</f>
        <v/>
      </c>
      <c r="CB387" s="350" t="str">
        <f t="shared" si="146"/>
        <v/>
      </c>
    </row>
    <row r="388" spans="1:80" x14ac:dyDescent="0.15">
      <c r="A388" s="202"/>
      <c r="B388" s="203"/>
      <c r="C388" s="197">
        <v>307</v>
      </c>
      <c r="D388" s="126"/>
      <c r="E388" s="126"/>
      <c r="F388" s="126"/>
      <c r="G388" s="128"/>
      <c r="H388" s="128"/>
      <c r="I388" s="123"/>
      <c r="J388" s="123"/>
      <c r="K388" s="123"/>
      <c r="L388" s="123"/>
      <c r="M388" s="131"/>
      <c r="N388" s="199">
        <f t="shared" si="134"/>
        <v>0</v>
      </c>
      <c r="O388" s="200">
        <f t="shared" si="135"/>
        <v>0</v>
      </c>
      <c r="P388" s="141"/>
      <c r="Q388" s="188"/>
      <c r="R388" s="188"/>
      <c r="S388" s="188"/>
      <c r="T388" s="188"/>
      <c r="U388" s="188"/>
      <c r="V388" s="188"/>
      <c r="W388" s="188"/>
      <c r="X388" s="188"/>
      <c r="Y388" s="188"/>
      <c r="Z388" s="188"/>
      <c r="AA388" s="188"/>
      <c r="AB388" s="188"/>
      <c r="AC388" s="188"/>
      <c r="AD388" s="188"/>
      <c r="AE388" s="142"/>
      <c r="AF388" s="131"/>
      <c r="AG388" s="123"/>
      <c r="AH388" s="123"/>
      <c r="AI388" s="128"/>
      <c r="AJ388" s="128"/>
      <c r="AK388" s="128"/>
      <c r="AL388" s="143"/>
      <c r="AM388" s="143"/>
      <c r="AN388" s="131"/>
      <c r="AO388" s="818"/>
      <c r="AP388" s="819"/>
      <c r="AQ388" s="164"/>
      <c r="AR388" s="89"/>
      <c r="AS388" s="78"/>
      <c r="AT388" s="309" t="str">
        <f t="shared" si="123"/>
        <v/>
      </c>
      <c r="AU388" s="313" t="str">
        <f t="shared" si="124"/>
        <v/>
      </c>
      <c r="AV388" s="317" t="str">
        <f t="shared" si="125"/>
        <v/>
      </c>
      <c r="AW388" s="321" t="str">
        <f t="shared" si="126"/>
        <v/>
      </c>
      <c r="AX388" s="321" t="str">
        <f t="shared" si="127"/>
        <v/>
      </c>
      <c r="AY388" s="325" t="str">
        <f t="shared" si="139"/>
        <v/>
      </c>
      <c r="AZ388" s="327" t="str">
        <f t="shared" si="128"/>
        <v/>
      </c>
      <c r="BA388" s="329" t="str">
        <f t="shared" si="129"/>
        <v/>
      </c>
      <c r="BB388" s="329" t="str">
        <f t="shared" si="130"/>
        <v/>
      </c>
      <c r="BC388" s="329" t="str">
        <f t="shared" si="140"/>
        <v/>
      </c>
      <c r="BD388" s="329" t="str">
        <f t="shared" si="136"/>
        <v/>
      </c>
      <c r="BE388" s="332"/>
      <c r="BF388" s="333"/>
      <c r="BG388" s="327" t="str">
        <f t="shared" si="131"/>
        <v/>
      </c>
      <c r="BH388" s="327" t="str">
        <f t="shared" si="132"/>
        <v/>
      </c>
      <c r="BI388" s="327" t="str">
        <f t="shared" si="133"/>
        <v/>
      </c>
      <c r="BJ388" s="333"/>
      <c r="BK388" s="333"/>
      <c r="BL388" s="333"/>
      <c r="BM388" s="333"/>
      <c r="BN388" s="327" t="str">
        <f t="shared" si="141"/>
        <v/>
      </c>
      <c r="BO388" s="327" t="str">
        <f t="shared" si="137"/>
        <v/>
      </c>
      <c r="BP388" s="327" t="str">
        <f t="shared" si="142"/>
        <v/>
      </c>
      <c r="BQ388" s="327" t="str">
        <f t="shared" si="143"/>
        <v/>
      </c>
      <c r="BR388" s="327" t="str">
        <f>IF(F388="","",IF(AND(AI388="－",OR(分岐管理シート!AK388&lt;1,分岐管理シート!AK388&gt;12)),"error",IF(AND(AI388="○",分岐管理シート!AK388&lt;1),"error","")))</f>
        <v/>
      </c>
      <c r="BS388" s="327" t="str">
        <f>IF(F388="","",IF(VLOOKUP(AJ388,―!$AD$2:$AE$14,2,FALSE)&lt;=VLOOKUP(AK388,―!$AD$2:$AE$14,2,FALSE),"","error"))</f>
        <v/>
      </c>
      <c r="BT388" s="333"/>
      <c r="BU388" s="333"/>
      <c r="BV388" s="333"/>
      <c r="BW388" s="327" t="str">
        <f t="shared" si="144"/>
        <v/>
      </c>
      <c r="BX388" s="327" t="str">
        <f t="shared" si="138"/>
        <v/>
      </c>
      <c r="BY388" s="327" t="str">
        <f t="shared" si="145"/>
        <v/>
      </c>
      <c r="BZ388" s="333"/>
      <c r="CA388" s="348" t="str">
        <f>分岐管理シート!BB388</f>
        <v/>
      </c>
      <c r="CB388" s="350" t="str">
        <f t="shared" si="146"/>
        <v/>
      </c>
    </row>
    <row r="389" spans="1:80" x14ac:dyDescent="0.15">
      <c r="A389" s="202"/>
      <c r="B389" s="203"/>
      <c r="C389" s="197">
        <v>308</v>
      </c>
      <c r="D389" s="126"/>
      <c r="E389" s="126"/>
      <c r="F389" s="126"/>
      <c r="G389" s="128"/>
      <c r="H389" s="128"/>
      <c r="I389" s="123"/>
      <c r="J389" s="123"/>
      <c r="K389" s="123"/>
      <c r="L389" s="123"/>
      <c r="M389" s="131"/>
      <c r="N389" s="199">
        <f t="shared" si="134"/>
        <v>0</v>
      </c>
      <c r="O389" s="200">
        <f t="shared" si="135"/>
        <v>0</v>
      </c>
      <c r="P389" s="141"/>
      <c r="Q389" s="188"/>
      <c r="R389" s="188"/>
      <c r="S389" s="188"/>
      <c r="T389" s="188"/>
      <c r="U389" s="188"/>
      <c r="V389" s="188"/>
      <c r="W389" s="188"/>
      <c r="X389" s="188"/>
      <c r="Y389" s="188"/>
      <c r="Z389" s="188"/>
      <c r="AA389" s="188"/>
      <c r="AB389" s="188"/>
      <c r="AC389" s="188"/>
      <c r="AD389" s="188"/>
      <c r="AE389" s="142"/>
      <c r="AF389" s="131"/>
      <c r="AG389" s="123"/>
      <c r="AH389" s="123"/>
      <c r="AI389" s="128"/>
      <c r="AJ389" s="128"/>
      <c r="AK389" s="128"/>
      <c r="AL389" s="143"/>
      <c r="AM389" s="143"/>
      <c r="AN389" s="131"/>
      <c r="AO389" s="818"/>
      <c r="AP389" s="819"/>
      <c r="AQ389" s="164"/>
      <c r="AR389" s="89"/>
      <c r="AS389" s="78"/>
      <c r="AT389" s="309" t="str">
        <f t="shared" si="123"/>
        <v/>
      </c>
      <c r="AU389" s="313" t="str">
        <f t="shared" si="124"/>
        <v/>
      </c>
      <c r="AV389" s="317" t="str">
        <f t="shared" si="125"/>
        <v/>
      </c>
      <c r="AW389" s="321" t="str">
        <f t="shared" si="126"/>
        <v/>
      </c>
      <c r="AX389" s="321" t="str">
        <f t="shared" si="127"/>
        <v/>
      </c>
      <c r="AY389" s="325" t="str">
        <f t="shared" si="139"/>
        <v/>
      </c>
      <c r="AZ389" s="327" t="str">
        <f t="shared" si="128"/>
        <v/>
      </c>
      <c r="BA389" s="329" t="str">
        <f t="shared" si="129"/>
        <v/>
      </c>
      <c r="BB389" s="329" t="str">
        <f t="shared" si="130"/>
        <v/>
      </c>
      <c r="BC389" s="329" t="str">
        <f t="shared" si="140"/>
        <v/>
      </c>
      <c r="BD389" s="329" t="str">
        <f t="shared" si="136"/>
        <v/>
      </c>
      <c r="BE389" s="332"/>
      <c r="BF389" s="333"/>
      <c r="BG389" s="327" t="str">
        <f t="shared" si="131"/>
        <v/>
      </c>
      <c r="BH389" s="327" t="str">
        <f t="shared" si="132"/>
        <v/>
      </c>
      <c r="BI389" s="327" t="str">
        <f t="shared" si="133"/>
        <v/>
      </c>
      <c r="BJ389" s="333"/>
      <c r="BK389" s="333"/>
      <c r="BL389" s="333"/>
      <c r="BM389" s="333"/>
      <c r="BN389" s="327" t="str">
        <f t="shared" si="141"/>
        <v/>
      </c>
      <c r="BO389" s="327" t="str">
        <f t="shared" si="137"/>
        <v/>
      </c>
      <c r="BP389" s="327" t="str">
        <f t="shared" si="142"/>
        <v/>
      </c>
      <c r="BQ389" s="327" t="str">
        <f t="shared" si="143"/>
        <v/>
      </c>
      <c r="BR389" s="327" t="str">
        <f>IF(F389="","",IF(AND(AI389="－",OR(分岐管理シート!AK389&lt;1,分岐管理シート!AK389&gt;12)),"error",IF(AND(AI389="○",分岐管理シート!AK389&lt;1),"error","")))</f>
        <v/>
      </c>
      <c r="BS389" s="327" t="str">
        <f>IF(F389="","",IF(VLOOKUP(AJ389,―!$AD$2:$AE$14,2,FALSE)&lt;=VLOOKUP(AK389,―!$AD$2:$AE$14,2,FALSE),"","error"))</f>
        <v/>
      </c>
      <c r="BT389" s="333"/>
      <c r="BU389" s="333"/>
      <c r="BV389" s="333"/>
      <c r="BW389" s="327" t="str">
        <f t="shared" si="144"/>
        <v/>
      </c>
      <c r="BX389" s="327" t="str">
        <f t="shared" si="138"/>
        <v/>
      </c>
      <c r="BY389" s="327" t="str">
        <f t="shared" si="145"/>
        <v/>
      </c>
      <c r="BZ389" s="333"/>
      <c r="CA389" s="348" t="str">
        <f>分岐管理シート!BB389</f>
        <v/>
      </c>
      <c r="CB389" s="350" t="str">
        <f t="shared" si="146"/>
        <v/>
      </c>
    </row>
    <row r="390" spans="1:80" x14ac:dyDescent="0.15">
      <c r="A390" s="202"/>
      <c r="B390" s="203"/>
      <c r="C390" s="196">
        <v>309</v>
      </c>
      <c r="D390" s="126"/>
      <c r="E390" s="126"/>
      <c r="F390" s="126"/>
      <c r="G390" s="128"/>
      <c r="H390" s="128"/>
      <c r="I390" s="123"/>
      <c r="J390" s="123"/>
      <c r="K390" s="123"/>
      <c r="L390" s="123"/>
      <c r="M390" s="131"/>
      <c r="N390" s="199">
        <f t="shared" si="134"/>
        <v>0</v>
      </c>
      <c r="O390" s="200">
        <f t="shared" si="135"/>
        <v>0</v>
      </c>
      <c r="P390" s="141"/>
      <c r="Q390" s="188"/>
      <c r="R390" s="188"/>
      <c r="S390" s="188"/>
      <c r="T390" s="188"/>
      <c r="U390" s="188"/>
      <c r="V390" s="188"/>
      <c r="W390" s="188"/>
      <c r="X390" s="188"/>
      <c r="Y390" s="188"/>
      <c r="Z390" s="188"/>
      <c r="AA390" s="188"/>
      <c r="AB390" s="188"/>
      <c r="AC390" s="188"/>
      <c r="AD390" s="188"/>
      <c r="AE390" s="142"/>
      <c r="AF390" s="131"/>
      <c r="AG390" s="123"/>
      <c r="AH390" s="123"/>
      <c r="AI390" s="128"/>
      <c r="AJ390" s="128"/>
      <c r="AK390" s="128"/>
      <c r="AL390" s="143"/>
      <c r="AM390" s="143"/>
      <c r="AN390" s="131"/>
      <c r="AO390" s="818"/>
      <c r="AP390" s="819"/>
      <c r="AQ390" s="164"/>
      <c r="AR390" s="89"/>
      <c r="AS390" s="78"/>
      <c r="AT390" s="309" t="str">
        <f t="shared" si="123"/>
        <v/>
      </c>
      <c r="AU390" s="313" t="str">
        <f t="shared" si="124"/>
        <v/>
      </c>
      <c r="AV390" s="317" t="str">
        <f t="shared" si="125"/>
        <v/>
      </c>
      <c r="AW390" s="321" t="str">
        <f t="shared" si="126"/>
        <v/>
      </c>
      <c r="AX390" s="321" t="str">
        <f t="shared" si="127"/>
        <v/>
      </c>
      <c r="AY390" s="325" t="str">
        <f t="shared" si="139"/>
        <v/>
      </c>
      <c r="AZ390" s="327" t="str">
        <f t="shared" si="128"/>
        <v/>
      </c>
      <c r="BA390" s="329" t="str">
        <f t="shared" si="129"/>
        <v/>
      </c>
      <c r="BB390" s="329" t="str">
        <f t="shared" si="130"/>
        <v/>
      </c>
      <c r="BC390" s="329" t="str">
        <f t="shared" si="140"/>
        <v/>
      </c>
      <c r="BD390" s="329" t="str">
        <f t="shared" si="136"/>
        <v/>
      </c>
      <c r="BE390" s="332"/>
      <c r="BF390" s="333"/>
      <c r="BG390" s="327" t="str">
        <f t="shared" si="131"/>
        <v/>
      </c>
      <c r="BH390" s="327" t="str">
        <f t="shared" si="132"/>
        <v/>
      </c>
      <c r="BI390" s="327" t="str">
        <f t="shared" si="133"/>
        <v/>
      </c>
      <c r="BJ390" s="333"/>
      <c r="BK390" s="333"/>
      <c r="BL390" s="333"/>
      <c r="BM390" s="333"/>
      <c r="BN390" s="327" t="str">
        <f t="shared" si="141"/>
        <v/>
      </c>
      <c r="BO390" s="327" t="str">
        <f t="shared" si="137"/>
        <v/>
      </c>
      <c r="BP390" s="327" t="str">
        <f t="shared" si="142"/>
        <v/>
      </c>
      <c r="BQ390" s="327" t="str">
        <f t="shared" si="143"/>
        <v/>
      </c>
      <c r="BR390" s="327" t="str">
        <f>IF(F390="","",IF(AND(AI390="－",OR(分岐管理シート!AK390&lt;1,分岐管理シート!AK390&gt;12)),"error",IF(AND(AI390="○",分岐管理シート!AK390&lt;1),"error","")))</f>
        <v/>
      </c>
      <c r="BS390" s="327" t="str">
        <f>IF(F390="","",IF(VLOOKUP(AJ390,―!$AD$2:$AE$14,2,FALSE)&lt;=VLOOKUP(AK390,―!$AD$2:$AE$14,2,FALSE),"","error"))</f>
        <v/>
      </c>
      <c r="BT390" s="333"/>
      <c r="BU390" s="333"/>
      <c r="BV390" s="333"/>
      <c r="BW390" s="327" t="str">
        <f t="shared" si="144"/>
        <v/>
      </c>
      <c r="BX390" s="327" t="str">
        <f t="shared" si="138"/>
        <v/>
      </c>
      <c r="BY390" s="327" t="str">
        <f t="shared" si="145"/>
        <v/>
      </c>
      <c r="BZ390" s="333"/>
      <c r="CA390" s="348" t="str">
        <f>分岐管理シート!BB390</f>
        <v/>
      </c>
      <c r="CB390" s="350" t="str">
        <f t="shared" si="146"/>
        <v/>
      </c>
    </row>
    <row r="391" spans="1:80" x14ac:dyDescent="0.15">
      <c r="A391" s="202"/>
      <c r="B391" s="203"/>
      <c r="C391" s="197">
        <v>310</v>
      </c>
      <c r="D391" s="126"/>
      <c r="E391" s="126"/>
      <c r="F391" s="126"/>
      <c r="G391" s="128"/>
      <c r="H391" s="128"/>
      <c r="I391" s="123"/>
      <c r="J391" s="123"/>
      <c r="K391" s="123"/>
      <c r="L391" s="123"/>
      <c r="M391" s="131"/>
      <c r="N391" s="199">
        <f t="shared" si="134"/>
        <v>0</v>
      </c>
      <c r="O391" s="200">
        <f t="shared" si="135"/>
        <v>0</v>
      </c>
      <c r="P391" s="141"/>
      <c r="Q391" s="188"/>
      <c r="R391" s="188"/>
      <c r="S391" s="188"/>
      <c r="T391" s="188"/>
      <c r="U391" s="188"/>
      <c r="V391" s="188"/>
      <c r="W391" s="188"/>
      <c r="X391" s="188"/>
      <c r="Y391" s="188"/>
      <c r="Z391" s="188"/>
      <c r="AA391" s="188"/>
      <c r="AB391" s="188"/>
      <c r="AC391" s="188"/>
      <c r="AD391" s="188"/>
      <c r="AE391" s="142"/>
      <c r="AF391" s="131"/>
      <c r="AG391" s="123"/>
      <c r="AH391" s="123"/>
      <c r="AI391" s="128"/>
      <c r="AJ391" s="128"/>
      <c r="AK391" s="128"/>
      <c r="AL391" s="143"/>
      <c r="AM391" s="143"/>
      <c r="AN391" s="131"/>
      <c r="AO391" s="818"/>
      <c r="AP391" s="819"/>
      <c r="AQ391" s="164"/>
      <c r="AR391" s="89"/>
      <c r="AS391" s="78"/>
      <c r="AT391" s="309" t="str">
        <f t="shared" si="123"/>
        <v/>
      </c>
      <c r="AU391" s="313" t="str">
        <f t="shared" si="124"/>
        <v/>
      </c>
      <c r="AV391" s="317" t="str">
        <f t="shared" si="125"/>
        <v/>
      </c>
      <c r="AW391" s="321" t="str">
        <f t="shared" si="126"/>
        <v/>
      </c>
      <c r="AX391" s="321" t="str">
        <f t="shared" si="127"/>
        <v/>
      </c>
      <c r="AY391" s="325" t="str">
        <f t="shared" si="139"/>
        <v/>
      </c>
      <c r="AZ391" s="327" t="str">
        <f t="shared" si="128"/>
        <v/>
      </c>
      <c r="BA391" s="329" t="str">
        <f t="shared" si="129"/>
        <v/>
      </c>
      <c r="BB391" s="329" t="str">
        <f t="shared" si="130"/>
        <v/>
      </c>
      <c r="BC391" s="329" t="str">
        <f t="shared" si="140"/>
        <v/>
      </c>
      <c r="BD391" s="329" t="str">
        <f t="shared" si="136"/>
        <v/>
      </c>
      <c r="BE391" s="332"/>
      <c r="BF391" s="333"/>
      <c r="BG391" s="327" t="str">
        <f t="shared" si="131"/>
        <v/>
      </c>
      <c r="BH391" s="327" t="str">
        <f t="shared" si="132"/>
        <v/>
      </c>
      <c r="BI391" s="327" t="str">
        <f t="shared" si="133"/>
        <v/>
      </c>
      <c r="BJ391" s="333"/>
      <c r="BK391" s="333"/>
      <c r="BL391" s="333"/>
      <c r="BM391" s="333"/>
      <c r="BN391" s="327" t="str">
        <f t="shared" si="141"/>
        <v/>
      </c>
      <c r="BO391" s="327" t="str">
        <f t="shared" si="137"/>
        <v/>
      </c>
      <c r="BP391" s="327" t="str">
        <f t="shared" si="142"/>
        <v/>
      </c>
      <c r="BQ391" s="327" t="str">
        <f t="shared" si="143"/>
        <v/>
      </c>
      <c r="BR391" s="327" t="str">
        <f>IF(F391="","",IF(AND(AI391="－",OR(分岐管理シート!AK391&lt;1,分岐管理シート!AK391&gt;12)),"error",IF(AND(AI391="○",分岐管理シート!AK391&lt;1),"error","")))</f>
        <v/>
      </c>
      <c r="BS391" s="327" t="str">
        <f>IF(F391="","",IF(VLOOKUP(AJ391,―!$AD$2:$AE$14,2,FALSE)&lt;=VLOOKUP(AK391,―!$AD$2:$AE$14,2,FALSE),"","error"))</f>
        <v/>
      </c>
      <c r="BT391" s="333"/>
      <c r="BU391" s="333"/>
      <c r="BV391" s="333"/>
      <c r="BW391" s="327" t="str">
        <f t="shared" si="144"/>
        <v/>
      </c>
      <c r="BX391" s="327" t="str">
        <f t="shared" si="138"/>
        <v/>
      </c>
      <c r="BY391" s="327" t="str">
        <f t="shared" si="145"/>
        <v/>
      </c>
      <c r="BZ391" s="333"/>
      <c r="CA391" s="348" t="str">
        <f>分岐管理シート!BB391</f>
        <v/>
      </c>
      <c r="CB391" s="350" t="str">
        <f t="shared" si="146"/>
        <v/>
      </c>
    </row>
    <row r="392" spans="1:80" x14ac:dyDescent="0.15">
      <c r="A392" s="202"/>
      <c r="B392" s="203"/>
      <c r="C392" s="197">
        <v>311</v>
      </c>
      <c r="D392" s="126"/>
      <c r="E392" s="126"/>
      <c r="F392" s="126"/>
      <c r="G392" s="128"/>
      <c r="H392" s="128"/>
      <c r="I392" s="123"/>
      <c r="J392" s="123"/>
      <c r="K392" s="123"/>
      <c r="L392" s="123"/>
      <c r="M392" s="131"/>
      <c r="N392" s="199">
        <f t="shared" si="134"/>
        <v>0</v>
      </c>
      <c r="O392" s="200">
        <f t="shared" si="135"/>
        <v>0</v>
      </c>
      <c r="P392" s="141"/>
      <c r="Q392" s="188"/>
      <c r="R392" s="188"/>
      <c r="S392" s="188"/>
      <c r="T392" s="188"/>
      <c r="U392" s="188"/>
      <c r="V392" s="188"/>
      <c r="W392" s="188"/>
      <c r="X392" s="188"/>
      <c r="Y392" s="188"/>
      <c r="Z392" s="188"/>
      <c r="AA392" s="188"/>
      <c r="AB392" s="188"/>
      <c r="AC392" s="188"/>
      <c r="AD392" s="188"/>
      <c r="AE392" s="142"/>
      <c r="AF392" s="131"/>
      <c r="AG392" s="123"/>
      <c r="AH392" s="123"/>
      <c r="AI392" s="128"/>
      <c r="AJ392" s="128"/>
      <c r="AK392" s="128"/>
      <c r="AL392" s="143"/>
      <c r="AM392" s="143"/>
      <c r="AN392" s="131"/>
      <c r="AO392" s="818"/>
      <c r="AP392" s="819"/>
      <c r="AQ392" s="164"/>
      <c r="AR392" s="89"/>
      <c r="AS392" s="78"/>
      <c r="AT392" s="309" t="str">
        <f t="shared" si="123"/>
        <v/>
      </c>
      <c r="AU392" s="313" t="str">
        <f t="shared" si="124"/>
        <v/>
      </c>
      <c r="AV392" s="317" t="str">
        <f t="shared" si="125"/>
        <v/>
      </c>
      <c r="AW392" s="321" t="str">
        <f t="shared" si="126"/>
        <v/>
      </c>
      <c r="AX392" s="321" t="str">
        <f t="shared" si="127"/>
        <v/>
      </c>
      <c r="AY392" s="325" t="str">
        <f t="shared" si="139"/>
        <v/>
      </c>
      <c r="AZ392" s="327" t="str">
        <f t="shared" si="128"/>
        <v/>
      </c>
      <c r="BA392" s="329" t="str">
        <f t="shared" si="129"/>
        <v/>
      </c>
      <c r="BB392" s="329" t="str">
        <f t="shared" si="130"/>
        <v/>
      </c>
      <c r="BC392" s="329" t="str">
        <f t="shared" si="140"/>
        <v/>
      </c>
      <c r="BD392" s="329" t="str">
        <f t="shared" si="136"/>
        <v/>
      </c>
      <c r="BE392" s="332"/>
      <c r="BF392" s="333"/>
      <c r="BG392" s="327" t="str">
        <f t="shared" si="131"/>
        <v/>
      </c>
      <c r="BH392" s="327" t="str">
        <f t="shared" si="132"/>
        <v/>
      </c>
      <c r="BI392" s="327" t="str">
        <f t="shared" si="133"/>
        <v/>
      </c>
      <c r="BJ392" s="333"/>
      <c r="BK392" s="333"/>
      <c r="BL392" s="333"/>
      <c r="BM392" s="333"/>
      <c r="BN392" s="327" t="str">
        <f t="shared" si="141"/>
        <v/>
      </c>
      <c r="BO392" s="327" t="str">
        <f t="shared" si="137"/>
        <v/>
      </c>
      <c r="BP392" s="327" t="str">
        <f t="shared" si="142"/>
        <v/>
      </c>
      <c r="BQ392" s="327" t="str">
        <f t="shared" si="143"/>
        <v/>
      </c>
      <c r="BR392" s="327" t="str">
        <f>IF(F392="","",IF(AND(AI392="－",OR(分岐管理シート!AK392&lt;1,分岐管理シート!AK392&gt;12)),"error",IF(AND(AI392="○",分岐管理シート!AK392&lt;1),"error","")))</f>
        <v/>
      </c>
      <c r="BS392" s="327" t="str">
        <f>IF(F392="","",IF(VLOOKUP(AJ392,―!$AD$2:$AE$14,2,FALSE)&lt;=VLOOKUP(AK392,―!$AD$2:$AE$14,2,FALSE),"","error"))</f>
        <v/>
      </c>
      <c r="BT392" s="333"/>
      <c r="BU392" s="333"/>
      <c r="BV392" s="333"/>
      <c r="BW392" s="327" t="str">
        <f t="shared" si="144"/>
        <v/>
      </c>
      <c r="BX392" s="327" t="str">
        <f t="shared" si="138"/>
        <v/>
      </c>
      <c r="BY392" s="327" t="str">
        <f t="shared" si="145"/>
        <v/>
      </c>
      <c r="BZ392" s="333"/>
      <c r="CA392" s="348" t="str">
        <f>分岐管理シート!BB392</f>
        <v/>
      </c>
      <c r="CB392" s="350" t="str">
        <f t="shared" si="146"/>
        <v/>
      </c>
    </row>
    <row r="393" spans="1:80" x14ac:dyDescent="0.15">
      <c r="A393" s="202"/>
      <c r="B393" s="203"/>
      <c r="C393" s="196">
        <v>312</v>
      </c>
      <c r="D393" s="126"/>
      <c r="E393" s="126"/>
      <c r="F393" s="126"/>
      <c r="G393" s="128"/>
      <c r="H393" s="128"/>
      <c r="I393" s="123"/>
      <c r="J393" s="123"/>
      <c r="K393" s="123"/>
      <c r="L393" s="123"/>
      <c r="M393" s="131"/>
      <c r="N393" s="199">
        <f t="shared" si="134"/>
        <v>0</v>
      </c>
      <c r="O393" s="200">
        <f t="shared" si="135"/>
        <v>0</v>
      </c>
      <c r="P393" s="141"/>
      <c r="Q393" s="188"/>
      <c r="R393" s="188"/>
      <c r="S393" s="188"/>
      <c r="T393" s="188"/>
      <c r="U393" s="188"/>
      <c r="V393" s="188"/>
      <c r="W393" s="188"/>
      <c r="X393" s="188"/>
      <c r="Y393" s="188"/>
      <c r="Z393" s="188"/>
      <c r="AA393" s="188"/>
      <c r="AB393" s="188"/>
      <c r="AC393" s="188"/>
      <c r="AD393" s="188"/>
      <c r="AE393" s="142"/>
      <c r="AF393" s="131"/>
      <c r="AG393" s="123"/>
      <c r="AH393" s="123"/>
      <c r="AI393" s="128"/>
      <c r="AJ393" s="128"/>
      <c r="AK393" s="128"/>
      <c r="AL393" s="143"/>
      <c r="AM393" s="143"/>
      <c r="AN393" s="131"/>
      <c r="AO393" s="818"/>
      <c r="AP393" s="819"/>
      <c r="AQ393" s="164"/>
      <c r="AR393" s="89"/>
      <c r="AS393" s="78"/>
      <c r="AT393" s="309" t="str">
        <f t="shared" si="123"/>
        <v/>
      </c>
      <c r="AU393" s="313" t="str">
        <f t="shared" si="124"/>
        <v/>
      </c>
      <c r="AV393" s="317" t="str">
        <f t="shared" si="125"/>
        <v/>
      </c>
      <c r="AW393" s="321" t="str">
        <f t="shared" si="126"/>
        <v/>
      </c>
      <c r="AX393" s="321" t="str">
        <f t="shared" si="127"/>
        <v/>
      </c>
      <c r="AY393" s="325" t="str">
        <f t="shared" si="139"/>
        <v/>
      </c>
      <c r="AZ393" s="327" t="str">
        <f t="shared" si="128"/>
        <v/>
      </c>
      <c r="BA393" s="329" t="str">
        <f t="shared" si="129"/>
        <v/>
      </c>
      <c r="BB393" s="329" t="str">
        <f t="shared" si="130"/>
        <v/>
      </c>
      <c r="BC393" s="329" t="str">
        <f t="shared" si="140"/>
        <v/>
      </c>
      <c r="BD393" s="329" t="str">
        <f t="shared" si="136"/>
        <v/>
      </c>
      <c r="BE393" s="332"/>
      <c r="BF393" s="333"/>
      <c r="BG393" s="327" t="str">
        <f t="shared" si="131"/>
        <v/>
      </c>
      <c r="BH393" s="327" t="str">
        <f t="shared" si="132"/>
        <v/>
      </c>
      <c r="BI393" s="327" t="str">
        <f t="shared" si="133"/>
        <v/>
      </c>
      <c r="BJ393" s="333"/>
      <c r="BK393" s="333"/>
      <c r="BL393" s="333"/>
      <c r="BM393" s="333"/>
      <c r="BN393" s="327" t="str">
        <f t="shared" si="141"/>
        <v/>
      </c>
      <c r="BO393" s="327" t="str">
        <f t="shared" si="137"/>
        <v/>
      </c>
      <c r="BP393" s="327" t="str">
        <f t="shared" si="142"/>
        <v/>
      </c>
      <c r="BQ393" s="327" t="str">
        <f t="shared" si="143"/>
        <v/>
      </c>
      <c r="BR393" s="327" t="str">
        <f>IF(F393="","",IF(AND(AI393="－",OR(分岐管理シート!AK393&lt;1,分岐管理シート!AK393&gt;12)),"error",IF(AND(AI393="○",分岐管理シート!AK393&lt;1),"error","")))</f>
        <v/>
      </c>
      <c r="BS393" s="327" t="str">
        <f>IF(F393="","",IF(VLOOKUP(AJ393,―!$AD$2:$AE$14,2,FALSE)&lt;=VLOOKUP(AK393,―!$AD$2:$AE$14,2,FALSE),"","error"))</f>
        <v/>
      </c>
      <c r="BT393" s="333"/>
      <c r="BU393" s="333"/>
      <c r="BV393" s="333"/>
      <c r="BW393" s="327" t="str">
        <f t="shared" si="144"/>
        <v/>
      </c>
      <c r="BX393" s="327" t="str">
        <f t="shared" si="138"/>
        <v/>
      </c>
      <c r="BY393" s="327" t="str">
        <f t="shared" si="145"/>
        <v/>
      </c>
      <c r="BZ393" s="333"/>
      <c r="CA393" s="348" t="str">
        <f>分岐管理シート!BB393</f>
        <v/>
      </c>
      <c r="CB393" s="350" t="str">
        <f t="shared" si="146"/>
        <v/>
      </c>
    </row>
    <row r="394" spans="1:80" x14ac:dyDescent="0.15">
      <c r="A394" s="202"/>
      <c r="B394" s="203"/>
      <c r="C394" s="197">
        <v>313</v>
      </c>
      <c r="D394" s="126"/>
      <c r="E394" s="126"/>
      <c r="F394" s="126"/>
      <c r="G394" s="128"/>
      <c r="H394" s="128"/>
      <c r="I394" s="123"/>
      <c r="J394" s="123"/>
      <c r="K394" s="123"/>
      <c r="L394" s="123"/>
      <c r="M394" s="131"/>
      <c r="N394" s="199">
        <f t="shared" si="134"/>
        <v>0</v>
      </c>
      <c r="O394" s="200">
        <f t="shared" si="135"/>
        <v>0</v>
      </c>
      <c r="P394" s="141"/>
      <c r="Q394" s="188"/>
      <c r="R394" s="188"/>
      <c r="S394" s="188"/>
      <c r="T394" s="188"/>
      <c r="U394" s="188"/>
      <c r="V394" s="188"/>
      <c r="W394" s="188"/>
      <c r="X394" s="188"/>
      <c r="Y394" s="188"/>
      <c r="Z394" s="188"/>
      <c r="AA394" s="188"/>
      <c r="AB394" s="188"/>
      <c r="AC394" s="188"/>
      <c r="AD394" s="188"/>
      <c r="AE394" s="142"/>
      <c r="AF394" s="131"/>
      <c r="AG394" s="123"/>
      <c r="AH394" s="123"/>
      <c r="AI394" s="128"/>
      <c r="AJ394" s="128"/>
      <c r="AK394" s="128"/>
      <c r="AL394" s="143"/>
      <c r="AM394" s="143"/>
      <c r="AN394" s="131"/>
      <c r="AO394" s="818"/>
      <c r="AP394" s="819"/>
      <c r="AQ394" s="164"/>
      <c r="AR394" s="89"/>
      <c r="AS394" s="78"/>
      <c r="AT394" s="309" t="str">
        <f t="shared" si="123"/>
        <v/>
      </c>
      <c r="AU394" s="313" t="str">
        <f t="shared" si="124"/>
        <v/>
      </c>
      <c r="AV394" s="317" t="str">
        <f t="shared" si="125"/>
        <v/>
      </c>
      <c r="AW394" s="321" t="str">
        <f t="shared" si="126"/>
        <v/>
      </c>
      <c r="AX394" s="321" t="str">
        <f t="shared" si="127"/>
        <v/>
      </c>
      <c r="AY394" s="325" t="str">
        <f t="shared" si="139"/>
        <v/>
      </c>
      <c r="AZ394" s="327" t="str">
        <f t="shared" si="128"/>
        <v/>
      </c>
      <c r="BA394" s="329" t="str">
        <f t="shared" si="129"/>
        <v/>
      </c>
      <c r="BB394" s="329" t="str">
        <f t="shared" si="130"/>
        <v/>
      </c>
      <c r="BC394" s="329" t="str">
        <f t="shared" si="140"/>
        <v/>
      </c>
      <c r="BD394" s="329" t="str">
        <f t="shared" si="136"/>
        <v/>
      </c>
      <c r="BE394" s="332"/>
      <c r="BF394" s="333"/>
      <c r="BG394" s="327" t="str">
        <f t="shared" si="131"/>
        <v/>
      </c>
      <c r="BH394" s="327" t="str">
        <f t="shared" si="132"/>
        <v/>
      </c>
      <c r="BI394" s="327" t="str">
        <f t="shared" si="133"/>
        <v/>
      </c>
      <c r="BJ394" s="333"/>
      <c r="BK394" s="333"/>
      <c r="BL394" s="333"/>
      <c r="BM394" s="333"/>
      <c r="BN394" s="327" t="str">
        <f t="shared" si="141"/>
        <v/>
      </c>
      <c r="BO394" s="327" t="str">
        <f t="shared" si="137"/>
        <v/>
      </c>
      <c r="BP394" s="327" t="str">
        <f t="shared" si="142"/>
        <v/>
      </c>
      <c r="BQ394" s="327" t="str">
        <f t="shared" si="143"/>
        <v/>
      </c>
      <c r="BR394" s="327" t="str">
        <f>IF(F394="","",IF(AND(AI394="－",OR(分岐管理シート!AK394&lt;1,分岐管理シート!AK394&gt;12)),"error",IF(AND(AI394="○",分岐管理シート!AK394&lt;1),"error","")))</f>
        <v/>
      </c>
      <c r="BS394" s="327" t="str">
        <f>IF(F394="","",IF(VLOOKUP(AJ394,―!$AD$2:$AE$14,2,FALSE)&lt;=VLOOKUP(AK394,―!$AD$2:$AE$14,2,FALSE),"","error"))</f>
        <v/>
      </c>
      <c r="BT394" s="333"/>
      <c r="BU394" s="333"/>
      <c r="BV394" s="333"/>
      <c r="BW394" s="327" t="str">
        <f t="shared" si="144"/>
        <v/>
      </c>
      <c r="BX394" s="327" t="str">
        <f t="shared" si="138"/>
        <v/>
      </c>
      <c r="BY394" s="327" t="str">
        <f t="shared" si="145"/>
        <v/>
      </c>
      <c r="BZ394" s="333"/>
      <c r="CA394" s="348" t="str">
        <f>分岐管理シート!BB394</f>
        <v/>
      </c>
      <c r="CB394" s="350" t="str">
        <f t="shared" si="146"/>
        <v/>
      </c>
    </row>
    <row r="395" spans="1:80" x14ac:dyDescent="0.15">
      <c r="A395" s="202"/>
      <c r="B395" s="203"/>
      <c r="C395" s="197">
        <v>314</v>
      </c>
      <c r="D395" s="126"/>
      <c r="E395" s="126"/>
      <c r="F395" s="126"/>
      <c r="G395" s="128"/>
      <c r="H395" s="128"/>
      <c r="I395" s="123"/>
      <c r="J395" s="123"/>
      <c r="K395" s="123"/>
      <c r="L395" s="123"/>
      <c r="M395" s="131"/>
      <c r="N395" s="199">
        <f t="shared" si="134"/>
        <v>0</v>
      </c>
      <c r="O395" s="200">
        <f t="shared" si="135"/>
        <v>0</v>
      </c>
      <c r="P395" s="141"/>
      <c r="Q395" s="188"/>
      <c r="R395" s="188"/>
      <c r="S395" s="188"/>
      <c r="T395" s="188"/>
      <c r="U395" s="188"/>
      <c r="V395" s="188"/>
      <c r="W395" s="188"/>
      <c r="X395" s="188"/>
      <c r="Y395" s="188"/>
      <c r="Z395" s="188"/>
      <c r="AA395" s="188"/>
      <c r="AB395" s="188"/>
      <c r="AC395" s="188"/>
      <c r="AD395" s="188"/>
      <c r="AE395" s="142"/>
      <c r="AF395" s="131"/>
      <c r="AG395" s="123"/>
      <c r="AH395" s="123"/>
      <c r="AI395" s="128"/>
      <c r="AJ395" s="128"/>
      <c r="AK395" s="128"/>
      <c r="AL395" s="143"/>
      <c r="AM395" s="143"/>
      <c r="AN395" s="131"/>
      <c r="AO395" s="818"/>
      <c r="AP395" s="819"/>
      <c r="AQ395" s="164"/>
      <c r="AR395" s="89"/>
      <c r="AS395" s="78"/>
      <c r="AT395" s="309" t="str">
        <f t="shared" si="123"/>
        <v/>
      </c>
      <c r="AU395" s="313" t="str">
        <f t="shared" si="124"/>
        <v/>
      </c>
      <c r="AV395" s="317" t="str">
        <f t="shared" si="125"/>
        <v/>
      </c>
      <c r="AW395" s="321" t="str">
        <f t="shared" si="126"/>
        <v/>
      </c>
      <c r="AX395" s="321" t="str">
        <f t="shared" si="127"/>
        <v/>
      </c>
      <c r="AY395" s="325" t="str">
        <f t="shared" si="139"/>
        <v/>
      </c>
      <c r="AZ395" s="327" t="str">
        <f t="shared" si="128"/>
        <v/>
      </c>
      <c r="BA395" s="329" t="str">
        <f t="shared" si="129"/>
        <v/>
      </c>
      <c r="BB395" s="329" t="str">
        <f t="shared" si="130"/>
        <v/>
      </c>
      <c r="BC395" s="329" t="str">
        <f t="shared" si="140"/>
        <v/>
      </c>
      <c r="BD395" s="329" t="str">
        <f t="shared" si="136"/>
        <v/>
      </c>
      <c r="BE395" s="332"/>
      <c r="BF395" s="333"/>
      <c r="BG395" s="327" t="str">
        <f t="shared" si="131"/>
        <v/>
      </c>
      <c r="BH395" s="327" t="str">
        <f t="shared" si="132"/>
        <v/>
      </c>
      <c r="BI395" s="327" t="str">
        <f t="shared" si="133"/>
        <v/>
      </c>
      <c r="BJ395" s="333"/>
      <c r="BK395" s="333"/>
      <c r="BL395" s="333"/>
      <c r="BM395" s="333"/>
      <c r="BN395" s="327" t="str">
        <f t="shared" si="141"/>
        <v/>
      </c>
      <c r="BO395" s="327" t="str">
        <f t="shared" si="137"/>
        <v/>
      </c>
      <c r="BP395" s="327" t="str">
        <f t="shared" si="142"/>
        <v/>
      </c>
      <c r="BQ395" s="327" t="str">
        <f t="shared" si="143"/>
        <v/>
      </c>
      <c r="BR395" s="327" t="str">
        <f>IF(F395="","",IF(AND(AI395="－",OR(分岐管理シート!AK395&lt;1,分岐管理シート!AK395&gt;12)),"error",IF(AND(AI395="○",分岐管理シート!AK395&lt;1),"error","")))</f>
        <v/>
      </c>
      <c r="BS395" s="327" t="str">
        <f>IF(F395="","",IF(VLOOKUP(AJ395,―!$AD$2:$AE$14,2,FALSE)&lt;=VLOOKUP(AK395,―!$AD$2:$AE$14,2,FALSE),"","error"))</f>
        <v/>
      </c>
      <c r="BT395" s="333"/>
      <c r="BU395" s="333"/>
      <c r="BV395" s="333"/>
      <c r="BW395" s="327" t="str">
        <f t="shared" si="144"/>
        <v/>
      </c>
      <c r="BX395" s="327" t="str">
        <f t="shared" si="138"/>
        <v/>
      </c>
      <c r="BY395" s="327" t="str">
        <f t="shared" si="145"/>
        <v/>
      </c>
      <c r="BZ395" s="333"/>
      <c r="CA395" s="348" t="str">
        <f>分岐管理シート!BB395</f>
        <v/>
      </c>
      <c r="CB395" s="350" t="str">
        <f t="shared" si="146"/>
        <v/>
      </c>
    </row>
    <row r="396" spans="1:80" x14ac:dyDescent="0.15">
      <c r="A396" s="202"/>
      <c r="B396" s="203"/>
      <c r="C396" s="196">
        <v>315</v>
      </c>
      <c r="D396" s="126"/>
      <c r="E396" s="126"/>
      <c r="F396" s="126"/>
      <c r="G396" s="128"/>
      <c r="H396" s="128"/>
      <c r="I396" s="123"/>
      <c r="J396" s="123"/>
      <c r="K396" s="123"/>
      <c r="L396" s="123"/>
      <c r="M396" s="131"/>
      <c r="N396" s="199">
        <f t="shared" si="134"/>
        <v>0</v>
      </c>
      <c r="O396" s="200">
        <f t="shared" si="135"/>
        <v>0</v>
      </c>
      <c r="P396" s="141"/>
      <c r="Q396" s="188"/>
      <c r="R396" s="188"/>
      <c r="S396" s="188"/>
      <c r="T396" s="188"/>
      <c r="U396" s="188"/>
      <c r="V396" s="188"/>
      <c r="W396" s="188"/>
      <c r="X396" s="188"/>
      <c r="Y396" s="188"/>
      <c r="Z396" s="188"/>
      <c r="AA396" s="188"/>
      <c r="AB396" s="188"/>
      <c r="AC396" s="188"/>
      <c r="AD396" s="188"/>
      <c r="AE396" s="142"/>
      <c r="AF396" s="131"/>
      <c r="AG396" s="123"/>
      <c r="AH396" s="123"/>
      <c r="AI396" s="128"/>
      <c r="AJ396" s="128"/>
      <c r="AK396" s="128"/>
      <c r="AL396" s="143"/>
      <c r="AM396" s="143"/>
      <c r="AN396" s="131"/>
      <c r="AO396" s="818"/>
      <c r="AP396" s="819"/>
      <c r="AQ396" s="164"/>
      <c r="AR396" s="89"/>
      <c r="AS396" s="78"/>
      <c r="AT396" s="309" t="str">
        <f t="shared" si="123"/>
        <v/>
      </c>
      <c r="AU396" s="313" t="str">
        <f t="shared" si="124"/>
        <v/>
      </c>
      <c r="AV396" s="317" t="str">
        <f t="shared" si="125"/>
        <v/>
      </c>
      <c r="AW396" s="321" t="str">
        <f t="shared" si="126"/>
        <v/>
      </c>
      <c r="AX396" s="321" t="str">
        <f t="shared" si="127"/>
        <v/>
      </c>
      <c r="AY396" s="325" t="str">
        <f t="shared" si="139"/>
        <v/>
      </c>
      <c r="AZ396" s="327" t="str">
        <f t="shared" si="128"/>
        <v/>
      </c>
      <c r="BA396" s="329" t="str">
        <f t="shared" si="129"/>
        <v/>
      </c>
      <c r="BB396" s="329" t="str">
        <f t="shared" si="130"/>
        <v/>
      </c>
      <c r="BC396" s="329" t="str">
        <f t="shared" si="140"/>
        <v/>
      </c>
      <c r="BD396" s="329" t="str">
        <f t="shared" si="136"/>
        <v/>
      </c>
      <c r="BE396" s="332"/>
      <c r="BF396" s="333"/>
      <c r="BG396" s="327" t="str">
        <f t="shared" si="131"/>
        <v/>
      </c>
      <c r="BH396" s="327" t="str">
        <f t="shared" si="132"/>
        <v/>
      </c>
      <c r="BI396" s="327" t="str">
        <f t="shared" si="133"/>
        <v/>
      </c>
      <c r="BJ396" s="333"/>
      <c r="BK396" s="333"/>
      <c r="BL396" s="333"/>
      <c r="BM396" s="333"/>
      <c r="BN396" s="327" t="str">
        <f t="shared" si="141"/>
        <v/>
      </c>
      <c r="BO396" s="327" t="str">
        <f t="shared" si="137"/>
        <v/>
      </c>
      <c r="BP396" s="327" t="str">
        <f t="shared" si="142"/>
        <v/>
      </c>
      <c r="BQ396" s="327" t="str">
        <f t="shared" si="143"/>
        <v/>
      </c>
      <c r="BR396" s="327" t="str">
        <f>IF(F396="","",IF(AND(AI396="－",OR(分岐管理シート!AK396&lt;1,分岐管理シート!AK396&gt;12)),"error",IF(AND(AI396="○",分岐管理シート!AK396&lt;1),"error","")))</f>
        <v/>
      </c>
      <c r="BS396" s="327" t="str">
        <f>IF(F396="","",IF(VLOOKUP(AJ396,―!$AD$2:$AE$14,2,FALSE)&lt;=VLOOKUP(AK396,―!$AD$2:$AE$14,2,FALSE),"","error"))</f>
        <v/>
      </c>
      <c r="BT396" s="333"/>
      <c r="BU396" s="333"/>
      <c r="BV396" s="333"/>
      <c r="BW396" s="327" t="str">
        <f t="shared" si="144"/>
        <v/>
      </c>
      <c r="BX396" s="327" t="str">
        <f t="shared" si="138"/>
        <v/>
      </c>
      <c r="BY396" s="327" t="str">
        <f t="shared" si="145"/>
        <v/>
      </c>
      <c r="BZ396" s="333"/>
      <c r="CA396" s="348" t="str">
        <f>分岐管理シート!BB396</f>
        <v/>
      </c>
      <c r="CB396" s="350" t="str">
        <f t="shared" si="146"/>
        <v/>
      </c>
    </row>
    <row r="397" spans="1:80" x14ac:dyDescent="0.15">
      <c r="A397" s="202"/>
      <c r="B397" s="203"/>
      <c r="C397" s="197">
        <v>316</v>
      </c>
      <c r="D397" s="126"/>
      <c r="E397" s="126"/>
      <c r="F397" s="126"/>
      <c r="G397" s="128"/>
      <c r="H397" s="128"/>
      <c r="I397" s="123"/>
      <c r="J397" s="123"/>
      <c r="K397" s="123"/>
      <c r="L397" s="123"/>
      <c r="M397" s="131"/>
      <c r="N397" s="199">
        <f t="shared" si="134"/>
        <v>0</v>
      </c>
      <c r="O397" s="200">
        <f t="shared" si="135"/>
        <v>0</v>
      </c>
      <c r="P397" s="141"/>
      <c r="Q397" s="188"/>
      <c r="R397" s="188"/>
      <c r="S397" s="188"/>
      <c r="T397" s="188"/>
      <c r="U397" s="188"/>
      <c r="V397" s="188"/>
      <c r="W397" s="188"/>
      <c r="X397" s="188"/>
      <c r="Y397" s="188"/>
      <c r="Z397" s="188"/>
      <c r="AA397" s="188"/>
      <c r="AB397" s="188"/>
      <c r="AC397" s="188"/>
      <c r="AD397" s="188"/>
      <c r="AE397" s="142"/>
      <c r="AF397" s="131"/>
      <c r="AG397" s="123"/>
      <c r="AH397" s="123"/>
      <c r="AI397" s="128"/>
      <c r="AJ397" s="128"/>
      <c r="AK397" s="128"/>
      <c r="AL397" s="143"/>
      <c r="AM397" s="143"/>
      <c r="AN397" s="131"/>
      <c r="AO397" s="818"/>
      <c r="AP397" s="819"/>
      <c r="AQ397" s="164"/>
      <c r="AR397" s="89"/>
      <c r="AS397" s="78"/>
      <c r="AT397" s="309" t="str">
        <f t="shared" si="123"/>
        <v/>
      </c>
      <c r="AU397" s="313" t="str">
        <f t="shared" si="124"/>
        <v/>
      </c>
      <c r="AV397" s="317" t="str">
        <f t="shared" si="125"/>
        <v/>
      </c>
      <c r="AW397" s="321" t="str">
        <f t="shared" si="126"/>
        <v/>
      </c>
      <c r="AX397" s="321" t="str">
        <f t="shared" si="127"/>
        <v/>
      </c>
      <c r="AY397" s="325" t="str">
        <f t="shared" si="139"/>
        <v/>
      </c>
      <c r="AZ397" s="327" t="str">
        <f t="shared" si="128"/>
        <v/>
      </c>
      <c r="BA397" s="329" t="str">
        <f t="shared" si="129"/>
        <v/>
      </c>
      <c r="BB397" s="329" t="str">
        <f t="shared" si="130"/>
        <v/>
      </c>
      <c r="BC397" s="329" t="str">
        <f t="shared" si="140"/>
        <v/>
      </c>
      <c r="BD397" s="329" t="str">
        <f t="shared" si="136"/>
        <v/>
      </c>
      <c r="BE397" s="332"/>
      <c r="BF397" s="333"/>
      <c r="BG397" s="327" t="str">
        <f t="shared" si="131"/>
        <v/>
      </c>
      <c r="BH397" s="327" t="str">
        <f t="shared" si="132"/>
        <v/>
      </c>
      <c r="BI397" s="327" t="str">
        <f t="shared" si="133"/>
        <v/>
      </c>
      <c r="BJ397" s="333"/>
      <c r="BK397" s="333"/>
      <c r="BL397" s="333"/>
      <c r="BM397" s="333"/>
      <c r="BN397" s="327" t="str">
        <f t="shared" si="141"/>
        <v/>
      </c>
      <c r="BO397" s="327" t="str">
        <f t="shared" si="137"/>
        <v/>
      </c>
      <c r="BP397" s="327" t="str">
        <f t="shared" si="142"/>
        <v/>
      </c>
      <c r="BQ397" s="327" t="str">
        <f t="shared" si="143"/>
        <v/>
      </c>
      <c r="BR397" s="327" t="str">
        <f>IF(F397="","",IF(AND(AI397="－",OR(分岐管理シート!AK397&lt;1,分岐管理シート!AK397&gt;12)),"error",IF(AND(AI397="○",分岐管理シート!AK397&lt;1),"error","")))</f>
        <v/>
      </c>
      <c r="BS397" s="327" t="str">
        <f>IF(F397="","",IF(VLOOKUP(AJ397,―!$AD$2:$AE$14,2,FALSE)&lt;=VLOOKUP(AK397,―!$AD$2:$AE$14,2,FALSE),"","error"))</f>
        <v/>
      </c>
      <c r="BT397" s="333"/>
      <c r="BU397" s="333"/>
      <c r="BV397" s="333"/>
      <c r="BW397" s="327" t="str">
        <f t="shared" si="144"/>
        <v/>
      </c>
      <c r="BX397" s="327" t="str">
        <f t="shared" si="138"/>
        <v/>
      </c>
      <c r="BY397" s="327" t="str">
        <f t="shared" si="145"/>
        <v/>
      </c>
      <c r="BZ397" s="333"/>
      <c r="CA397" s="348" t="str">
        <f>分岐管理シート!BB397</f>
        <v/>
      </c>
      <c r="CB397" s="350" t="str">
        <f t="shared" si="146"/>
        <v/>
      </c>
    </row>
    <row r="398" spans="1:80" x14ac:dyDescent="0.15">
      <c r="A398" s="202"/>
      <c r="B398" s="203"/>
      <c r="C398" s="197">
        <v>317</v>
      </c>
      <c r="D398" s="126"/>
      <c r="E398" s="126"/>
      <c r="F398" s="126"/>
      <c r="G398" s="128"/>
      <c r="H398" s="128"/>
      <c r="I398" s="123"/>
      <c r="J398" s="123"/>
      <c r="K398" s="123"/>
      <c r="L398" s="123"/>
      <c r="M398" s="131"/>
      <c r="N398" s="199">
        <f t="shared" si="134"/>
        <v>0</v>
      </c>
      <c r="O398" s="200">
        <f t="shared" si="135"/>
        <v>0</v>
      </c>
      <c r="P398" s="141"/>
      <c r="Q398" s="188"/>
      <c r="R398" s="188"/>
      <c r="S398" s="188"/>
      <c r="T398" s="188"/>
      <c r="U398" s="188"/>
      <c r="V398" s="188"/>
      <c r="W398" s="188"/>
      <c r="X398" s="188"/>
      <c r="Y398" s="188"/>
      <c r="Z398" s="188"/>
      <c r="AA398" s="188"/>
      <c r="AB398" s="188"/>
      <c r="AC398" s="188"/>
      <c r="AD398" s="188"/>
      <c r="AE398" s="142"/>
      <c r="AF398" s="131"/>
      <c r="AG398" s="123"/>
      <c r="AH398" s="123"/>
      <c r="AI398" s="128"/>
      <c r="AJ398" s="128"/>
      <c r="AK398" s="128"/>
      <c r="AL398" s="143"/>
      <c r="AM398" s="143"/>
      <c r="AN398" s="131"/>
      <c r="AO398" s="818"/>
      <c r="AP398" s="819"/>
      <c r="AQ398" s="164"/>
      <c r="AR398" s="89"/>
      <c r="AS398" s="78"/>
      <c r="AT398" s="309" t="str">
        <f t="shared" si="123"/>
        <v/>
      </c>
      <c r="AU398" s="313" t="str">
        <f t="shared" si="124"/>
        <v/>
      </c>
      <c r="AV398" s="317" t="str">
        <f t="shared" si="125"/>
        <v/>
      </c>
      <c r="AW398" s="321" t="str">
        <f t="shared" si="126"/>
        <v/>
      </c>
      <c r="AX398" s="321" t="str">
        <f t="shared" si="127"/>
        <v/>
      </c>
      <c r="AY398" s="325" t="str">
        <f t="shared" si="139"/>
        <v/>
      </c>
      <c r="AZ398" s="327" t="str">
        <f t="shared" si="128"/>
        <v/>
      </c>
      <c r="BA398" s="329" t="str">
        <f t="shared" si="129"/>
        <v/>
      </c>
      <c r="BB398" s="329" t="str">
        <f t="shared" si="130"/>
        <v/>
      </c>
      <c r="BC398" s="329" t="str">
        <f t="shared" si="140"/>
        <v/>
      </c>
      <c r="BD398" s="329" t="str">
        <f t="shared" si="136"/>
        <v/>
      </c>
      <c r="BE398" s="332"/>
      <c r="BF398" s="333"/>
      <c r="BG398" s="327" t="str">
        <f t="shared" si="131"/>
        <v/>
      </c>
      <c r="BH398" s="327" t="str">
        <f t="shared" si="132"/>
        <v/>
      </c>
      <c r="BI398" s="327" t="str">
        <f t="shared" si="133"/>
        <v/>
      </c>
      <c r="BJ398" s="333"/>
      <c r="BK398" s="333"/>
      <c r="BL398" s="333"/>
      <c r="BM398" s="333"/>
      <c r="BN398" s="327" t="str">
        <f t="shared" si="141"/>
        <v/>
      </c>
      <c r="BO398" s="327" t="str">
        <f t="shared" si="137"/>
        <v/>
      </c>
      <c r="BP398" s="327" t="str">
        <f t="shared" si="142"/>
        <v/>
      </c>
      <c r="BQ398" s="327" t="str">
        <f t="shared" si="143"/>
        <v/>
      </c>
      <c r="BR398" s="327" t="str">
        <f>IF(F398="","",IF(AND(AI398="－",OR(分岐管理シート!AK398&lt;1,分岐管理シート!AK398&gt;12)),"error",IF(AND(AI398="○",分岐管理シート!AK398&lt;1),"error","")))</f>
        <v/>
      </c>
      <c r="BS398" s="327" t="str">
        <f>IF(F398="","",IF(VLOOKUP(AJ398,―!$AD$2:$AE$14,2,FALSE)&lt;=VLOOKUP(AK398,―!$AD$2:$AE$14,2,FALSE),"","error"))</f>
        <v/>
      </c>
      <c r="BT398" s="333"/>
      <c r="BU398" s="333"/>
      <c r="BV398" s="333"/>
      <c r="BW398" s="327" t="str">
        <f t="shared" si="144"/>
        <v/>
      </c>
      <c r="BX398" s="327" t="str">
        <f t="shared" si="138"/>
        <v/>
      </c>
      <c r="BY398" s="327" t="str">
        <f t="shared" si="145"/>
        <v/>
      </c>
      <c r="BZ398" s="333"/>
      <c r="CA398" s="348" t="str">
        <f>分岐管理シート!BB398</f>
        <v/>
      </c>
      <c r="CB398" s="350" t="str">
        <f t="shared" si="146"/>
        <v/>
      </c>
    </row>
    <row r="399" spans="1:80" x14ac:dyDescent="0.15">
      <c r="A399" s="202"/>
      <c r="B399" s="203"/>
      <c r="C399" s="196">
        <v>318</v>
      </c>
      <c r="D399" s="126"/>
      <c r="E399" s="126"/>
      <c r="F399" s="126"/>
      <c r="G399" s="128"/>
      <c r="H399" s="128"/>
      <c r="I399" s="123"/>
      <c r="J399" s="123"/>
      <c r="K399" s="123"/>
      <c r="L399" s="123"/>
      <c r="M399" s="131"/>
      <c r="N399" s="199">
        <f t="shared" si="134"/>
        <v>0</v>
      </c>
      <c r="O399" s="200">
        <f t="shared" si="135"/>
        <v>0</v>
      </c>
      <c r="P399" s="141"/>
      <c r="Q399" s="188"/>
      <c r="R399" s="188"/>
      <c r="S399" s="188"/>
      <c r="T399" s="188"/>
      <c r="U399" s="188"/>
      <c r="V399" s="188"/>
      <c r="W399" s="188"/>
      <c r="X399" s="188"/>
      <c r="Y399" s="188"/>
      <c r="Z399" s="188"/>
      <c r="AA399" s="188"/>
      <c r="AB399" s="188"/>
      <c r="AC399" s="188"/>
      <c r="AD399" s="188"/>
      <c r="AE399" s="142"/>
      <c r="AF399" s="131"/>
      <c r="AG399" s="123"/>
      <c r="AH399" s="123"/>
      <c r="AI399" s="128"/>
      <c r="AJ399" s="128"/>
      <c r="AK399" s="128"/>
      <c r="AL399" s="143"/>
      <c r="AM399" s="143"/>
      <c r="AN399" s="131"/>
      <c r="AO399" s="818"/>
      <c r="AP399" s="819"/>
      <c r="AQ399" s="164"/>
      <c r="AR399" s="89"/>
      <c r="AS399" s="78"/>
      <c r="AT399" s="309" t="str">
        <f t="shared" si="123"/>
        <v/>
      </c>
      <c r="AU399" s="313" t="str">
        <f t="shared" si="124"/>
        <v/>
      </c>
      <c r="AV399" s="317" t="str">
        <f t="shared" si="125"/>
        <v/>
      </c>
      <c r="AW399" s="321" t="str">
        <f t="shared" si="126"/>
        <v/>
      </c>
      <c r="AX399" s="321" t="str">
        <f t="shared" si="127"/>
        <v/>
      </c>
      <c r="AY399" s="325" t="str">
        <f t="shared" si="139"/>
        <v/>
      </c>
      <c r="AZ399" s="327" t="str">
        <f t="shared" si="128"/>
        <v/>
      </c>
      <c r="BA399" s="329" t="str">
        <f t="shared" si="129"/>
        <v/>
      </c>
      <c r="BB399" s="329" t="str">
        <f t="shared" si="130"/>
        <v/>
      </c>
      <c r="BC399" s="329" t="str">
        <f t="shared" si="140"/>
        <v/>
      </c>
      <c r="BD399" s="329" t="str">
        <f t="shared" si="136"/>
        <v/>
      </c>
      <c r="BE399" s="332"/>
      <c r="BF399" s="333"/>
      <c r="BG399" s="327" t="str">
        <f t="shared" si="131"/>
        <v/>
      </c>
      <c r="BH399" s="327" t="str">
        <f t="shared" si="132"/>
        <v/>
      </c>
      <c r="BI399" s="327" t="str">
        <f t="shared" si="133"/>
        <v/>
      </c>
      <c r="BJ399" s="333"/>
      <c r="BK399" s="333"/>
      <c r="BL399" s="333"/>
      <c r="BM399" s="333"/>
      <c r="BN399" s="327" t="str">
        <f t="shared" si="141"/>
        <v/>
      </c>
      <c r="BO399" s="327" t="str">
        <f t="shared" si="137"/>
        <v/>
      </c>
      <c r="BP399" s="327" t="str">
        <f t="shared" si="142"/>
        <v/>
      </c>
      <c r="BQ399" s="327" t="str">
        <f t="shared" si="143"/>
        <v/>
      </c>
      <c r="BR399" s="327" t="str">
        <f>IF(F399="","",IF(AND(AI399="－",OR(分岐管理シート!AK399&lt;1,分岐管理シート!AK399&gt;12)),"error",IF(AND(AI399="○",分岐管理シート!AK399&lt;1),"error","")))</f>
        <v/>
      </c>
      <c r="BS399" s="327" t="str">
        <f>IF(F399="","",IF(VLOOKUP(AJ399,―!$AD$2:$AE$14,2,FALSE)&lt;=VLOOKUP(AK399,―!$AD$2:$AE$14,2,FALSE),"","error"))</f>
        <v/>
      </c>
      <c r="BT399" s="333"/>
      <c r="BU399" s="333"/>
      <c r="BV399" s="333"/>
      <c r="BW399" s="327" t="str">
        <f t="shared" si="144"/>
        <v/>
      </c>
      <c r="BX399" s="327" t="str">
        <f t="shared" si="138"/>
        <v/>
      </c>
      <c r="BY399" s="327" t="str">
        <f t="shared" si="145"/>
        <v/>
      </c>
      <c r="BZ399" s="333"/>
      <c r="CA399" s="348" t="str">
        <f>分岐管理シート!BB399</f>
        <v/>
      </c>
      <c r="CB399" s="350" t="str">
        <f t="shared" si="146"/>
        <v/>
      </c>
    </row>
    <row r="400" spans="1:80" x14ac:dyDescent="0.15">
      <c r="A400" s="202"/>
      <c r="B400" s="203"/>
      <c r="C400" s="197">
        <v>319</v>
      </c>
      <c r="D400" s="126"/>
      <c r="E400" s="126"/>
      <c r="F400" s="126"/>
      <c r="G400" s="128"/>
      <c r="H400" s="128"/>
      <c r="I400" s="123"/>
      <c r="J400" s="123"/>
      <c r="K400" s="123"/>
      <c r="L400" s="123"/>
      <c r="M400" s="131"/>
      <c r="N400" s="199">
        <f t="shared" si="134"/>
        <v>0</v>
      </c>
      <c r="O400" s="200">
        <f t="shared" si="135"/>
        <v>0</v>
      </c>
      <c r="P400" s="141"/>
      <c r="Q400" s="188"/>
      <c r="R400" s="188"/>
      <c r="S400" s="188"/>
      <c r="T400" s="188"/>
      <c r="U400" s="188"/>
      <c r="V400" s="188"/>
      <c r="W400" s="188"/>
      <c r="X400" s="188"/>
      <c r="Y400" s="188"/>
      <c r="Z400" s="188"/>
      <c r="AA400" s="188"/>
      <c r="AB400" s="188"/>
      <c r="AC400" s="188"/>
      <c r="AD400" s="188"/>
      <c r="AE400" s="142"/>
      <c r="AF400" s="131"/>
      <c r="AG400" s="123"/>
      <c r="AH400" s="123"/>
      <c r="AI400" s="128"/>
      <c r="AJ400" s="128"/>
      <c r="AK400" s="128"/>
      <c r="AL400" s="143"/>
      <c r="AM400" s="143"/>
      <c r="AN400" s="131"/>
      <c r="AO400" s="818"/>
      <c r="AP400" s="819"/>
      <c r="AQ400" s="164"/>
      <c r="AR400" s="89"/>
      <c r="AS400" s="78"/>
      <c r="AT400" s="309" t="str">
        <f t="shared" si="123"/>
        <v/>
      </c>
      <c r="AU400" s="313" t="str">
        <f t="shared" si="124"/>
        <v/>
      </c>
      <c r="AV400" s="317" t="str">
        <f t="shared" si="125"/>
        <v/>
      </c>
      <c r="AW400" s="321" t="str">
        <f t="shared" si="126"/>
        <v/>
      </c>
      <c r="AX400" s="321" t="str">
        <f t="shared" si="127"/>
        <v/>
      </c>
      <c r="AY400" s="325" t="str">
        <f t="shared" si="139"/>
        <v/>
      </c>
      <c r="AZ400" s="327" t="str">
        <f t="shared" si="128"/>
        <v/>
      </c>
      <c r="BA400" s="329" t="str">
        <f t="shared" si="129"/>
        <v/>
      </c>
      <c r="BB400" s="329" t="str">
        <f t="shared" si="130"/>
        <v/>
      </c>
      <c r="BC400" s="329" t="str">
        <f t="shared" si="140"/>
        <v/>
      </c>
      <c r="BD400" s="329" t="str">
        <f t="shared" si="136"/>
        <v/>
      </c>
      <c r="BE400" s="332"/>
      <c r="BF400" s="333"/>
      <c r="BG400" s="327" t="str">
        <f t="shared" si="131"/>
        <v/>
      </c>
      <c r="BH400" s="327" t="str">
        <f t="shared" si="132"/>
        <v/>
      </c>
      <c r="BI400" s="327" t="str">
        <f t="shared" si="133"/>
        <v/>
      </c>
      <c r="BJ400" s="333"/>
      <c r="BK400" s="333"/>
      <c r="BL400" s="333"/>
      <c r="BM400" s="333"/>
      <c r="BN400" s="327" t="str">
        <f t="shared" si="141"/>
        <v/>
      </c>
      <c r="BO400" s="327" t="str">
        <f t="shared" si="137"/>
        <v/>
      </c>
      <c r="BP400" s="327" t="str">
        <f t="shared" si="142"/>
        <v/>
      </c>
      <c r="BQ400" s="327" t="str">
        <f t="shared" si="143"/>
        <v/>
      </c>
      <c r="BR400" s="327" t="str">
        <f>IF(F400="","",IF(AND(AI400="－",OR(分岐管理シート!AK400&lt;1,分岐管理シート!AK400&gt;12)),"error",IF(AND(AI400="○",分岐管理シート!AK400&lt;1),"error","")))</f>
        <v/>
      </c>
      <c r="BS400" s="327" t="str">
        <f>IF(F400="","",IF(VLOOKUP(AJ400,―!$AD$2:$AE$14,2,FALSE)&lt;=VLOOKUP(AK400,―!$AD$2:$AE$14,2,FALSE),"","error"))</f>
        <v/>
      </c>
      <c r="BT400" s="333"/>
      <c r="BU400" s="333"/>
      <c r="BV400" s="333"/>
      <c r="BW400" s="327" t="str">
        <f t="shared" si="144"/>
        <v/>
      </c>
      <c r="BX400" s="327" t="str">
        <f t="shared" si="138"/>
        <v/>
      </c>
      <c r="BY400" s="327" t="str">
        <f t="shared" si="145"/>
        <v/>
      </c>
      <c r="BZ400" s="333"/>
      <c r="CA400" s="348" t="str">
        <f>分岐管理シート!BB400</f>
        <v/>
      </c>
      <c r="CB400" s="350" t="str">
        <f t="shared" si="146"/>
        <v/>
      </c>
    </row>
    <row r="401" spans="1:80" x14ac:dyDescent="0.15">
      <c r="A401" s="202"/>
      <c r="B401" s="203"/>
      <c r="C401" s="197">
        <v>320</v>
      </c>
      <c r="D401" s="126"/>
      <c r="E401" s="126"/>
      <c r="F401" s="126"/>
      <c r="G401" s="128"/>
      <c r="H401" s="128"/>
      <c r="I401" s="123"/>
      <c r="J401" s="123"/>
      <c r="K401" s="123"/>
      <c r="L401" s="123"/>
      <c r="M401" s="131"/>
      <c r="N401" s="199">
        <f t="shared" si="134"/>
        <v>0</v>
      </c>
      <c r="O401" s="200">
        <f t="shared" si="135"/>
        <v>0</v>
      </c>
      <c r="P401" s="141"/>
      <c r="Q401" s="188"/>
      <c r="R401" s="188"/>
      <c r="S401" s="188"/>
      <c r="T401" s="188"/>
      <c r="U401" s="188"/>
      <c r="V401" s="188"/>
      <c r="W401" s="188"/>
      <c r="X401" s="188"/>
      <c r="Y401" s="188"/>
      <c r="Z401" s="188"/>
      <c r="AA401" s="188"/>
      <c r="AB401" s="188"/>
      <c r="AC401" s="188"/>
      <c r="AD401" s="188"/>
      <c r="AE401" s="142"/>
      <c r="AF401" s="131"/>
      <c r="AG401" s="123"/>
      <c r="AH401" s="123"/>
      <c r="AI401" s="128"/>
      <c r="AJ401" s="128"/>
      <c r="AK401" s="128"/>
      <c r="AL401" s="143"/>
      <c r="AM401" s="143"/>
      <c r="AN401" s="131"/>
      <c r="AO401" s="818"/>
      <c r="AP401" s="819"/>
      <c r="AQ401" s="164"/>
      <c r="AR401" s="89"/>
      <c r="AS401" s="78"/>
      <c r="AT401" s="309" t="str">
        <f t="shared" si="123"/>
        <v/>
      </c>
      <c r="AU401" s="313" t="str">
        <f t="shared" si="124"/>
        <v/>
      </c>
      <c r="AV401" s="317" t="str">
        <f t="shared" si="125"/>
        <v/>
      </c>
      <c r="AW401" s="321" t="str">
        <f t="shared" si="126"/>
        <v/>
      </c>
      <c r="AX401" s="321" t="str">
        <f t="shared" si="127"/>
        <v/>
      </c>
      <c r="AY401" s="325" t="str">
        <f t="shared" si="139"/>
        <v/>
      </c>
      <c r="AZ401" s="327" t="str">
        <f t="shared" si="128"/>
        <v/>
      </c>
      <c r="BA401" s="329" t="str">
        <f t="shared" si="129"/>
        <v/>
      </c>
      <c r="BB401" s="329" t="str">
        <f t="shared" si="130"/>
        <v/>
      </c>
      <c r="BC401" s="329" t="str">
        <f t="shared" si="140"/>
        <v/>
      </c>
      <c r="BD401" s="329" t="str">
        <f t="shared" si="136"/>
        <v/>
      </c>
      <c r="BE401" s="332"/>
      <c r="BF401" s="333"/>
      <c r="BG401" s="327" t="str">
        <f t="shared" si="131"/>
        <v/>
      </c>
      <c r="BH401" s="327" t="str">
        <f t="shared" si="132"/>
        <v/>
      </c>
      <c r="BI401" s="327" t="str">
        <f t="shared" si="133"/>
        <v/>
      </c>
      <c r="BJ401" s="333"/>
      <c r="BK401" s="333"/>
      <c r="BL401" s="333"/>
      <c r="BM401" s="333"/>
      <c r="BN401" s="327" t="str">
        <f t="shared" si="141"/>
        <v/>
      </c>
      <c r="BO401" s="327" t="str">
        <f t="shared" si="137"/>
        <v/>
      </c>
      <c r="BP401" s="327" t="str">
        <f t="shared" si="142"/>
        <v/>
      </c>
      <c r="BQ401" s="327" t="str">
        <f t="shared" si="143"/>
        <v/>
      </c>
      <c r="BR401" s="327" t="str">
        <f>IF(F401="","",IF(AND(AI401="－",OR(分岐管理シート!AK401&lt;1,分岐管理シート!AK401&gt;12)),"error",IF(AND(AI401="○",分岐管理シート!AK401&lt;1),"error","")))</f>
        <v/>
      </c>
      <c r="BS401" s="327" t="str">
        <f>IF(F401="","",IF(VLOOKUP(AJ401,―!$AD$2:$AE$14,2,FALSE)&lt;=VLOOKUP(AK401,―!$AD$2:$AE$14,2,FALSE),"","error"))</f>
        <v/>
      </c>
      <c r="BT401" s="333"/>
      <c r="BU401" s="333"/>
      <c r="BV401" s="333"/>
      <c r="BW401" s="327" t="str">
        <f t="shared" si="144"/>
        <v/>
      </c>
      <c r="BX401" s="327" t="str">
        <f t="shared" si="138"/>
        <v/>
      </c>
      <c r="BY401" s="327" t="str">
        <f t="shared" si="145"/>
        <v/>
      </c>
      <c r="BZ401" s="333"/>
      <c r="CA401" s="348" t="str">
        <f>分岐管理シート!BB401</f>
        <v/>
      </c>
      <c r="CB401" s="350" t="str">
        <f t="shared" si="146"/>
        <v/>
      </c>
    </row>
    <row r="402" spans="1:80" x14ac:dyDescent="0.15">
      <c r="A402" s="202"/>
      <c r="B402" s="203"/>
      <c r="C402" s="196">
        <v>321</v>
      </c>
      <c r="D402" s="126"/>
      <c r="E402" s="126"/>
      <c r="F402" s="126"/>
      <c r="G402" s="128"/>
      <c r="H402" s="128"/>
      <c r="I402" s="123"/>
      <c r="J402" s="123"/>
      <c r="K402" s="123"/>
      <c r="L402" s="123"/>
      <c r="M402" s="131"/>
      <c r="N402" s="199">
        <f t="shared" si="134"/>
        <v>0</v>
      </c>
      <c r="O402" s="200">
        <f t="shared" si="135"/>
        <v>0</v>
      </c>
      <c r="P402" s="141"/>
      <c r="Q402" s="188"/>
      <c r="R402" s="188"/>
      <c r="S402" s="188"/>
      <c r="T402" s="188"/>
      <c r="U402" s="188"/>
      <c r="V402" s="188"/>
      <c r="W402" s="188"/>
      <c r="X402" s="188"/>
      <c r="Y402" s="188"/>
      <c r="Z402" s="188"/>
      <c r="AA402" s="188"/>
      <c r="AB402" s="188"/>
      <c r="AC402" s="188"/>
      <c r="AD402" s="188"/>
      <c r="AE402" s="142"/>
      <c r="AF402" s="131"/>
      <c r="AG402" s="123"/>
      <c r="AH402" s="123"/>
      <c r="AI402" s="128"/>
      <c r="AJ402" s="128"/>
      <c r="AK402" s="128"/>
      <c r="AL402" s="143"/>
      <c r="AM402" s="143"/>
      <c r="AN402" s="131"/>
      <c r="AO402" s="818"/>
      <c r="AP402" s="819"/>
      <c r="AQ402" s="164"/>
      <c r="AR402" s="89"/>
      <c r="AS402" s="78"/>
      <c r="AT402" s="309" t="str">
        <f t="shared" si="123"/>
        <v/>
      </c>
      <c r="AU402" s="313" t="str">
        <f t="shared" si="124"/>
        <v/>
      </c>
      <c r="AV402" s="317" t="str">
        <f t="shared" si="125"/>
        <v/>
      </c>
      <c r="AW402" s="321" t="str">
        <f t="shared" si="126"/>
        <v/>
      </c>
      <c r="AX402" s="321" t="str">
        <f t="shared" si="127"/>
        <v/>
      </c>
      <c r="AY402" s="325" t="str">
        <f t="shared" si="139"/>
        <v/>
      </c>
      <c r="AZ402" s="327" t="str">
        <f t="shared" si="128"/>
        <v/>
      </c>
      <c r="BA402" s="329" t="str">
        <f t="shared" si="129"/>
        <v/>
      </c>
      <c r="BB402" s="329" t="str">
        <f t="shared" si="130"/>
        <v/>
      </c>
      <c r="BC402" s="329" t="str">
        <f t="shared" si="140"/>
        <v/>
      </c>
      <c r="BD402" s="329" t="str">
        <f t="shared" si="136"/>
        <v/>
      </c>
      <c r="BE402" s="332"/>
      <c r="BF402" s="333"/>
      <c r="BG402" s="327" t="str">
        <f t="shared" si="131"/>
        <v/>
      </c>
      <c r="BH402" s="327" t="str">
        <f t="shared" si="132"/>
        <v/>
      </c>
      <c r="BI402" s="327" t="str">
        <f t="shared" si="133"/>
        <v/>
      </c>
      <c r="BJ402" s="333"/>
      <c r="BK402" s="333"/>
      <c r="BL402" s="333"/>
      <c r="BM402" s="333"/>
      <c r="BN402" s="327" t="str">
        <f t="shared" si="141"/>
        <v/>
      </c>
      <c r="BO402" s="327" t="str">
        <f t="shared" si="137"/>
        <v/>
      </c>
      <c r="BP402" s="327" t="str">
        <f t="shared" si="142"/>
        <v/>
      </c>
      <c r="BQ402" s="327" t="str">
        <f t="shared" si="143"/>
        <v/>
      </c>
      <c r="BR402" s="327" t="str">
        <f>IF(F402="","",IF(AND(AI402="－",OR(分岐管理シート!AK402&lt;1,分岐管理シート!AK402&gt;12)),"error",IF(AND(AI402="○",分岐管理シート!AK402&lt;1),"error","")))</f>
        <v/>
      </c>
      <c r="BS402" s="327" t="str">
        <f>IF(F402="","",IF(VLOOKUP(AJ402,―!$AD$2:$AE$14,2,FALSE)&lt;=VLOOKUP(AK402,―!$AD$2:$AE$14,2,FALSE),"","error"))</f>
        <v/>
      </c>
      <c r="BT402" s="333"/>
      <c r="BU402" s="333"/>
      <c r="BV402" s="333"/>
      <c r="BW402" s="327" t="str">
        <f t="shared" si="144"/>
        <v/>
      </c>
      <c r="BX402" s="327" t="str">
        <f t="shared" si="138"/>
        <v/>
      </c>
      <c r="BY402" s="327" t="str">
        <f t="shared" si="145"/>
        <v/>
      </c>
      <c r="BZ402" s="333"/>
      <c r="CA402" s="348" t="str">
        <f>分岐管理シート!BB402</f>
        <v/>
      </c>
      <c r="CB402" s="350" t="str">
        <f t="shared" si="146"/>
        <v/>
      </c>
    </row>
    <row r="403" spans="1:80" x14ac:dyDescent="0.15">
      <c r="A403" s="202"/>
      <c r="B403" s="203"/>
      <c r="C403" s="197">
        <v>322</v>
      </c>
      <c r="D403" s="126"/>
      <c r="E403" s="126"/>
      <c r="F403" s="126"/>
      <c r="G403" s="128"/>
      <c r="H403" s="128"/>
      <c r="I403" s="123"/>
      <c r="J403" s="123"/>
      <c r="K403" s="123"/>
      <c r="L403" s="123"/>
      <c r="M403" s="131"/>
      <c r="N403" s="199">
        <f t="shared" si="134"/>
        <v>0</v>
      </c>
      <c r="O403" s="200">
        <f t="shared" si="135"/>
        <v>0</v>
      </c>
      <c r="P403" s="141"/>
      <c r="Q403" s="188"/>
      <c r="R403" s="188"/>
      <c r="S403" s="188"/>
      <c r="T403" s="188"/>
      <c r="U403" s="188"/>
      <c r="V403" s="188"/>
      <c r="W403" s="188"/>
      <c r="X403" s="188"/>
      <c r="Y403" s="188"/>
      <c r="Z403" s="188"/>
      <c r="AA403" s="188"/>
      <c r="AB403" s="188"/>
      <c r="AC403" s="188"/>
      <c r="AD403" s="188"/>
      <c r="AE403" s="142"/>
      <c r="AF403" s="131"/>
      <c r="AG403" s="123"/>
      <c r="AH403" s="123"/>
      <c r="AI403" s="128"/>
      <c r="AJ403" s="128"/>
      <c r="AK403" s="128"/>
      <c r="AL403" s="143"/>
      <c r="AM403" s="143"/>
      <c r="AN403" s="131"/>
      <c r="AO403" s="818"/>
      <c r="AP403" s="819"/>
      <c r="AQ403" s="164"/>
      <c r="AR403" s="89"/>
      <c r="AS403" s="78"/>
      <c r="AT403" s="309" t="str">
        <f t="shared" si="123"/>
        <v/>
      </c>
      <c r="AU403" s="313" t="str">
        <f t="shared" si="124"/>
        <v/>
      </c>
      <c r="AV403" s="317" t="str">
        <f t="shared" si="125"/>
        <v/>
      </c>
      <c r="AW403" s="321" t="str">
        <f t="shared" si="126"/>
        <v/>
      </c>
      <c r="AX403" s="321" t="str">
        <f t="shared" si="127"/>
        <v/>
      </c>
      <c r="AY403" s="325" t="str">
        <f t="shared" si="139"/>
        <v/>
      </c>
      <c r="AZ403" s="327" t="str">
        <f t="shared" si="128"/>
        <v/>
      </c>
      <c r="BA403" s="329" t="str">
        <f t="shared" si="129"/>
        <v/>
      </c>
      <c r="BB403" s="329" t="str">
        <f t="shared" si="130"/>
        <v/>
      </c>
      <c r="BC403" s="329" t="str">
        <f t="shared" si="140"/>
        <v/>
      </c>
      <c r="BD403" s="329" t="str">
        <f t="shared" si="136"/>
        <v/>
      </c>
      <c r="BE403" s="332"/>
      <c r="BF403" s="333"/>
      <c r="BG403" s="327" t="str">
        <f t="shared" si="131"/>
        <v/>
      </c>
      <c r="BH403" s="327" t="str">
        <f t="shared" si="132"/>
        <v/>
      </c>
      <c r="BI403" s="327" t="str">
        <f t="shared" si="133"/>
        <v/>
      </c>
      <c r="BJ403" s="333"/>
      <c r="BK403" s="333"/>
      <c r="BL403" s="333"/>
      <c r="BM403" s="333"/>
      <c r="BN403" s="327" t="str">
        <f t="shared" si="141"/>
        <v/>
      </c>
      <c r="BO403" s="327" t="str">
        <f t="shared" si="137"/>
        <v/>
      </c>
      <c r="BP403" s="327" t="str">
        <f t="shared" si="142"/>
        <v/>
      </c>
      <c r="BQ403" s="327" t="str">
        <f t="shared" si="143"/>
        <v/>
      </c>
      <c r="BR403" s="327" t="str">
        <f>IF(F403="","",IF(AND(AI403="－",OR(分岐管理シート!AK403&lt;1,分岐管理シート!AK403&gt;12)),"error",IF(AND(AI403="○",分岐管理シート!AK403&lt;1),"error","")))</f>
        <v/>
      </c>
      <c r="BS403" s="327" t="str">
        <f>IF(F403="","",IF(VLOOKUP(AJ403,―!$AD$2:$AE$14,2,FALSE)&lt;=VLOOKUP(AK403,―!$AD$2:$AE$14,2,FALSE),"","error"))</f>
        <v/>
      </c>
      <c r="BT403" s="333"/>
      <c r="BU403" s="333"/>
      <c r="BV403" s="333"/>
      <c r="BW403" s="327" t="str">
        <f t="shared" si="144"/>
        <v/>
      </c>
      <c r="BX403" s="327" t="str">
        <f t="shared" si="138"/>
        <v/>
      </c>
      <c r="BY403" s="327" t="str">
        <f t="shared" si="145"/>
        <v/>
      </c>
      <c r="BZ403" s="333"/>
      <c r="CA403" s="348" t="str">
        <f>分岐管理シート!BB403</f>
        <v/>
      </c>
      <c r="CB403" s="350" t="str">
        <f t="shared" si="146"/>
        <v/>
      </c>
    </row>
    <row r="404" spans="1:80" x14ac:dyDescent="0.15">
      <c r="A404" s="202"/>
      <c r="B404" s="203"/>
      <c r="C404" s="197">
        <v>323</v>
      </c>
      <c r="D404" s="126"/>
      <c r="E404" s="126"/>
      <c r="F404" s="126"/>
      <c r="G404" s="128"/>
      <c r="H404" s="128"/>
      <c r="I404" s="123"/>
      <c r="J404" s="123"/>
      <c r="K404" s="123"/>
      <c r="L404" s="123"/>
      <c r="M404" s="131"/>
      <c r="N404" s="199">
        <f t="shared" si="134"/>
        <v>0</v>
      </c>
      <c r="O404" s="200">
        <f t="shared" si="135"/>
        <v>0</v>
      </c>
      <c r="P404" s="141"/>
      <c r="Q404" s="188"/>
      <c r="R404" s="188"/>
      <c r="S404" s="188"/>
      <c r="T404" s="188"/>
      <c r="U404" s="188"/>
      <c r="V404" s="188"/>
      <c r="W404" s="188"/>
      <c r="X404" s="188"/>
      <c r="Y404" s="188"/>
      <c r="Z404" s="188"/>
      <c r="AA404" s="188"/>
      <c r="AB404" s="188"/>
      <c r="AC404" s="188"/>
      <c r="AD404" s="188"/>
      <c r="AE404" s="142"/>
      <c r="AF404" s="131"/>
      <c r="AG404" s="123"/>
      <c r="AH404" s="123"/>
      <c r="AI404" s="128"/>
      <c r="AJ404" s="128"/>
      <c r="AK404" s="128"/>
      <c r="AL404" s="143"/>
      <c r="AM404" s="143"/>
      <c r="AN404" s="131"/>
      <c r="AO404" s="818"/>
      <c r="AP404" s="819"/>
      <c r="AQ404" s="164"/>
      <c r="AR404" s="89"/>
      <c r="AS404" s="78"/>
      <c r="AT404" s="309" t="str">
        <f t="shared" si="123"/>
        <v/>
      </c>
      <c r="AU404" s="313" t="str">
        <f t="shared" si="124"/>
        <v/>
      </c>
      <c r="AV404" s="317" t="str">
        <f t="shared" si="125"/>
        <v/>
      </c>
      <c r="AW404" s="321" t="str">
        <f t="shared" si="126"/>
        <v/>
      </c>
      <c r="AX404" s="321" t="str">
        <f t="shared" si="127"/>
        <v/>
      </c>
      <c r="AY404" s="325" t="str">
        <f t="shared" si="139"/>
        <v/>
      </c>
      <c r="AZ404" s="327" t="str">
        <f t="shared" si="128"/>
        <v/>
      </c>
      <c r="BA404" s="329" t="str">
        <f t="shared" si="129"/>
        <v/>
      </c>
      <c r="BB404" s="329" t="str">
        <f t="shared" si="130"/>
        <v/>
      </c>
      <c r="BC404" s="329" t="str">
        <f t="shared" si="140"/>
        <v/>
      </c>
      <c r="BD404" s="329" t="str">
        <f t="shared" si="136"/>
        <v/>
      </c>
      <c r="BE404" s="332"/>
      <c r="BF404" s="333"/>
      <c r="BG404" s="327" t="str">
        <f t="shared" si="131"/>
        <v/>
      </c>
      <c r="BH404" s="327" t="str">
        <f t="shared" si="132"/>
        <v/>
      </c>
      <c r="BI404" s="327" t="str">
        <f t="shared" si="133"/>
        <v/>
      </c>
      <c r="BJ404" s="333"/>
      <c r="BK404" s="333"/>
      <c r="BL404" s="333"/>
      <c r="BM404" s="333"/>
      <c r="BN404" s="327" t="str">
        <f t="shared" si="141"/>
        <v/>
      </c>
      <c r="BO404" s="327" t="str">
        <f t="shared" si="137"/>
        <v/>
      </c>
      <c r="BP404" s="327" t="str">
        <f t="shared" si="142"/>
        <v/>
      </c>
      <c r="BQ404" s="327" t="str">
        <f t="shared" si="143"/>
        <v/>
      </c>
      <c r="BR404" s="327" t="str">
        <f>IF(F404="","",IF(AND(AI404="－",OR(分岐管理シート!AK404&lt;1,分岐管理シート!AK404&gt;12)),"error",IF(AND(AI404="○",分岐管理シート!AK404&lt;1),"error","")))</f>
        <v/>
      </c>
      <c r="BS404" s="327" t="str">
        <f>IF(F404="","",IF(VLOOKUP(AJ404,―!$AD$2:$AE$14,2,FALSE)&lt;=VLOOKUP(AK404,―!$AD$2:$AE$14,2,FALSE),"","error"))</f>
        <v/>
      </c>
      <c r="BT404" s="333"/>
      <c r="BU404" s="333"/>
      <c r="BV404" s="333"/>
      <c r="BW404" s="327" t="str">
        <f t="shared" si="144"/>
        <v/>
      </c>
      <c r="BX404" s="327" t="str">
        <f t="shared" si="138"/>
        <v/>
      </c>
      <c r="BY404" s="327" t="str">
        <f t="shared" si="145"/>
        <v/>
      </c>
      <c r="BZ404" s="333"/>
      <c r="CA404" s="348" t="str">
        <f>分岐管理シート!BB404</f>
        <v/>
      </c>
      <c r="CB404" s="350" t="str">
        <f t="shared" si="146"/>
        <v/>
      </c>
    </row>
    <row r="405" spans="1:80" x14ac:dyDescent="0.15">
      <c r="A405" s="202"/>
      <c r="B405" s="203"/>
      <c r="C405" s="196">
        <v>324</v>
      </c>
      <c r="D405" s="126"/>
      <c r="E405" s="126"/>
      <c r="F405" s="126"/>
      <c r="G405" s="128"/>
      <c r="H405" s="128"/>
      <c r="I405" s="123"/>
      <c r="J405" s="123"/>
      <c r="K405" s="123"/>
      <c r="L405" s="123"/>
      <c r="M405" s="131"/>
      <c r="N405" s="199">
        <f t="shared" si="134"/>
        <v>0</v>
      </c>
      <c r="O405" s="200">
        <f t="shared" si="135"/>
        <v>0</v>
      </c>
      <c r="P405" s="141"/>
      <c r="Q405" s="188"/>
      <c r="R405" s="188"/>
      <c r="S405" s="188"/>
      <c r="T405" s="188"/>
      <c r="U405" s="188"/>
      <c r="V405" s="188"/>
      <c r="W405" s="188"/>
      <c r="X405" s="188"/>
      <c r="Y405" s="188"/>
      <c r="Z405" s="188"/>
      <c r="AA405" s="188"/>
      <c r="AB405" s="188"/>
      <c r="AC405" s="188"/>
      <c r="AD405" s="188"/>
      <c r="AE405" s="142"/>
      <c r="AF405" s="131"/>
      <c r="AG405" s="123"/>
      <c r="AH405" s="123"/>
      <c r="AI405" s="128"/>
      <c r="AJ405" s="128"/>
      <c r="AK405" s="128"/>
      <c r="AL405" s="143"/>
      <c r="AM405" s="143"/>
      <c r="AN405" s="131"/>
      <c r="AO405" s="818"/>
      <c r="AP405" s="819"/>
      <c r="AQ405" s="164"/>
      <c r="AR405" s="89"/>
      <c r="AS405" s="78"/>
      <c r="AT405" s="309" t="str">
        <f t="shared" si="123"/>
        <v/>
      </c>
      <c r="AU405" s="313" t="str">
        <f t="shared" si="124"/>
        <v/>
      </c>
      <c r="AV405" s="317" t="str">
        <f t="shared" si="125"/>
        <v/>
      </c>
      <c r="AW405" s="321" t="str">
        <f t="shared" si="126"/>
        <v/>
      </c>
      <c r="AX405" s="321" t="str">
        <f t="shared" si="127"/>
        <v/>
      </c>
      <c r="AY405" s="325" t="str">
        <f t="shared" si="139"/>
        <v/>
      </c>
      <c r="AZ405" s="327" t="str">
        <f t="shared" si="128"/>
        <v/>
      </c>
      <c r="BA405" s="329" t="str">
        <f t="shared" si="129"/>
        <v/>
      </c>
      <c r="BB405" s="329" t="str">
        <f t="shared" si="130"/>
        <v/>
      </c>
      <c r="BC405" s="329" t="str">
        <f t="shared" si="140"/>
        <v/>
      </c>
      <c r="BD405" s="329" t="str">
        <f t="shared" si="136"/>
        <v/>
      </c>
      <c r="BE405" s="332"/>
      <c r="BF405" s="333"/>
      <c r="BG405" s="327" t="str">
        <f t="shared" si="131"/>
        <v/>
      </c>
      <c r="BH405" s="327" t="str">
        <f t="shared" si="132"/>
        <v/>
      </c>
      <c r="BI405" s="327" t="str">
        <f t="shared" si="133"/>
        <v/>
      </c>
      <c r="BJ405" s="333"/>
      <c r="BK405" s="333"/>
      <c r="BL405" s="333"/>
      <c r="BM405" s="333"/>
      <c r="BN405" s="327" t="str">
        <f t="shared" si="141"/>
        <v/>
      </c>
      <c r="BO405" s="327" t="str">
        <f t="shared" si="137"/>
        <v/>
      </c>
      <c r="BP405" s="327" t="str">
        <f t="shared" si="142"/>
        <v/>
      </c>
      <c r="BQ405" s="327" t="str">
        <f t="shared" si="143"/>
        <v/>
      </c>
      <c r="BR405" s="327" t="str">
        <f>IF(F405="","",IF(AND(AI405="－",OR(分岐管理シート!AK405&lt;1,分岐管理シート!AK405&gt;12)),"error",IF(AND(AI405="○",分岐管理シート!AK405&lt;1),"error","")))</f>
        <v/>
      </c>
      <c r="BS405" s="327" t="str">
        <f>IF(F405="","",IF(VLOOKUP(AJ405,―!$AD$2:$AE$14,2,FALSE)&lt;=VLOOKUP(AK405,―!$AD$2:$AE$14,2,FALSE),"","error"))</f>
        <v/>
      </c>
      <c r="BT405" s="333"/>
      <c r="BU405" s="333"/>
      <c r="BV405" s="333"/>
      <c r="BW405" s="327" t="str">
        <f t="shared" si="144"/>
        <v/>
      </c>
      <c r="BX405" s="327" t="str">
        <f t="shared" si="138"/>
        <v/>
      </c>
      <c r="BY405" s="327" t="str">
        <f t="shared" si="145"/>
        <v/>
      </c>
      <c r="BZ405" s="333"/>
      <c r="CA405" s="348" t="str">
        <f>分岐管理シート!BB405</f>
        <v/>
      </c>
      <c r="CB405" s="350" t="str">
        <f t="shared" si="146"/>
        <v/>
      </c>
    </row>
    <row r="406" spans="1:80" x14ac:dyDescent="0.15">
      <c r="A406" s="202"/>
      <c r="B406" s="203"/>
      <c r="C406" s="197">
        <v>325</v>
      </c>
      <c r="D406" s="126"/>
      <c r="E406" s="126"/>
      <c r="F406" s="126"/>
      <c r="G406" s="128"/>
      <c r="H406" s="128"/>
      <c r="I406" s="123"/>
      <c r="J406" s="123"/>
      <c r="K406" s="123"/>
      <c r="L406" s="123"/>
      <c r="M406" s="131"/>
      <c r="N406" s="199">
        <f t="shared" si="134"/>
        <v>0</v>
      </c>
      <c r="O406" s="200">
        <f t="shared" si="135"/>
        <v>0</v>
      </c>
      <c r="P406" s="141"/>
      <c r="Q406" s="188"/>
      <c r="R406" s="188"/>
      <c r="S406" s="188"/>
      <c r="T406" s="188"/>
      <c r="U406" s="188"/>
      <c r="V406" s="188"/>
      <c r="W406" s="188"/>
      <c r="X406" s="188"/>
      <c r="Y406" s="188"/>
      <c r="Z406" s="188"/>
      <c r="AA406" s="188"/>
      <c r="AB406" s="188"/>
      <c r="AC406" s="188"/>
      <c r="AD406" s="188"/>
      <c r="AE406" s="142"/>
      <c r="AF406" s="131"/>
      <c r="AG406" s="123"/>
      <c r="AH406" s="123"/>
      <c r="AI406" s="128"/>
      <c r="AJ406" s="128"/>
      <c r="AK406" s="128"/>
      <c r="AL406" s="143"/>
      <c r="AM406" s="143"/>
      <c r="AN406" s="131"/>
      <c r="AO406" s="818"/>
      <c r="AP406" s="819"/>
      <c r="AQ406" s="164"/>
      <c r="AR406" s="89"/>
      <c r="AS406" s="78"/>
      <c r="AT406" s="309" t="str">
        <f t="shared" si="123"/>
        <v/>
      </c>
      <c r="AU406" s="313" t="str">
        <f t="shared" si="124"/>
        <v/>
      </c>
      <c r="AV406" s="317" t="str">
        <f t="shared" si="125"/>
        <v/>
      </c>
      <c r="AW406" s="321" t="str">
        <f t="shared" si="126"/>
        <v/>
      </c>
      <c r="AX406" s="321" t="str">
        <f t="shared" si="127"/>
        <v/>
      </c>
      <c r="AY406" s="325" t="str">
        <f t="shared" si="139"/>
        <v/>
      </c>
      <c r="AZ406" s="327" t="str">
        <f t="shared" si="128"/>
        <v/>
      </c>
      <c r="BA406" s="329" t="str">
        <f t="shared" si="129"/>
        <v/>
      </c>
      <c r="BB406" s="329" t="str">
        <f t="shared" si="130"/>
        <v/>
      </c>
      <c r="BC406" s="329" t="str">
        <f t="shared" si="140"/>
        <v/>
      </c>
      <c r="BD406" s="329" t="str">
        <f t="shared" si="136"/>
        <v/>
      </c>
      <c r="BE406" s="332"/>
      <c r="BF406" s="333"/>
      <c r="BG406" s="327" t="str">
        <f t="shared" si="131"/>
        <v/>
      </c>
      <c r="BH406" s="327" t="str">
        <f t="shared" si="132"/>
        <v/>
      </c>
      <c r="BI406" s="327" t="str">
        <f t="shared" si="133"/>
        <v/>
      </c>
      <c r="BJ406" s="333"/>
      <c r="BK406" s="333"/>
      <c r="BL406" s="333"/>
      <c r="BM406" s="333"/>
      <c r="BN406" s="327" t="str">
        <f t="shared" si="141"/>
        <v/>
      </c>
      <c r="BO406" s="327" t="str">
        <f t="shared" si="137"/>
        <v/>
      </c>
      <c r="BP406" s="327" t="str">
        <f t="shared" si="142"/>
        <v/>
      </c>
      <c r="BQ406" s="327" t="str">
        <f t="shared" si="143"/>
        <v/>
      </c>
      <c r="BR406" s="327" t="str">
        <f>IF(F406="","",IF(AND(AI406="－",OR(分岐管理シート!AK406&lt;1,分岐管理シート!AK406&gt;12)),"error",IF(AND(AI406="○",分岐管理シート!AK406&lt;1),"error","")))</f>
        <v/>
      </c>
      <c r="BS406" s="327" t="str">
        <f>IF(F406="","",IF(VLOOKUP(AJ406,―!$AD$2:$AE$14,2,FALSE)&lt;=VLOOKUP(AK406,―!$AD$2:$AE$14,2,FALSE),"","error"))</f>
        <v/>
      </c>
      <c r="BT406" s="333"/>
      <c r="BU406" s="333"/>
      <c r="BV406" s="333"/>
      <c r="BW406" s="327" t="str">
        <f t="shared" si="144"/>
        <v/>
      </c>
      <c r="BX406" s="327" t="str">
        <f t="shared" si="138"/>
        <v/>
      </c>
      <c r="BY406" s="327" t="str">
        <f t="shared" si="145"/>
        <v/>
      </c>
      <c r="BZ406" s="333"/>
      <c r="CA406" s="348" t="str">
        <f>分岐管理シート!BB406</f>
        <v/>
      </c>
      <c r="CB406" s="350" t="str">
        <f t="shared" si="146"/>
        <v/>
      </c>
    </row>
    <row r="407" spans="1:80" x14ac:dyDescent="0.15">
      <c r="A407" s="202"/>
      <c r="B407" s="203"/>
      <c r="C407" s="197">
        <v>326</v>
      </c>
      <c r="D407" s="126"/>
      <c r="E407" s="126"/>
      <c r="F407" s="126"/>
      <c r="G407" s="128"/>
      <c r="H407" s="128"/>
      <c r="I407" s="123"/>
      <c r="J407" s="123"/>
      <c r="K407" s="123"/>
      <c r="L407" s="123"/>
      <c r="M407" s="131"/>
      <c r="N407" s="199">
        <f t="shared" si="134"/>
        <v>0</v>
      </c>
      <c r="O407" s="200">
        <f t="shared" si="135"/>
        <v>0</v>
      </c>
      <c r="P407" s="141"/>
      <c r="Q407" s="188"/>
      <c r="R407" s="188"/>
      <c r="S407" s="188"/>
      <c r="T407" s="188"/>
      <c r="U407" s="188"/>
      <c r="V407" s="188"/>
      <c r="W407" s="188"/>
      <c r="X407" s="188"/>
      <c r="Y407" s="188"/>
      <c r="Z407" s="188"/>
      <c r="AA407" s="188"/>
      <c r="AB407" s="188"/>
      <c r="AC407" s="188"/>
      <c r="AD407" s="188"/>
      <c r="AE407" s="142"/>
      <c r="AF407" s="131"/>
      <c r="AG407" s="123"/>
      <c r="AH407" s="123"/>
      <c r="AI407" s="128"/>
      <c r="AJ407" s="128"/>
      <c r="AK407" s="128"/>
      <c r="AL407" s="143"/>
      <c r="AM407" s="143"/>
      <c r="AN407" s="131"/>
      <c r="AO407" s="818"/>
      <c r="AP407" s="819"/>
      <c r="AQ407" s="164"/>
      <c r="AR407" s="89"/>
      <c r="AS407" s="78"/>
      <c r="AT407" s="309" t="str">
        <f t="shared" ref="AT407:AT470" si="147">IF(F407="","",IF(D407="","error",""))</f>
        <v/>
      </c>
      <c r="AU407" s="313" t="str">
        <f t="shared" ref="AU407:AU470" si="148">IF(F407="","",IF(E407="","error",""))</f>
        <v/>
      </c>
      <c r="AV407" s="317" t="str">
        <f t="shared" ref="AV407:AV470" si="149">IF(F407="","",IF(G407="","error",""))</f>
        <v/>
      </c>
      <c r="AW407" s="321" t="str">
        <f t="shared" ref="AW407:AW470" si="150">IF(F407="","",IF(H407="","error",""))</f>
        <v/>
      </c>
      <c r="AX407" s="321" t="str">
        <f t="shared" ref="AX407:AX470" si="151">IF(F407="","",IF(I407="","error",""))</f>
        <v/>
      </c>
      <c r="AY407" s="325" t="str">
        <f t="shared" si="139"/>
        <v/>
      </c>
      <c r="AZ407" s="327" t="str">
        <f t="shared" ref="AZ407:AZ470" si="152">IF(F407="","",IF(K407="","error",""))</f>
        <v/>
      </c>
      <c r="BA407" s="329" t="str">
        <f t="shared" ref="BA407:BA470" si="153">IF(F407="","",IF(L407="","error",""))</f>
        <v/>
      </c>
      <c r="BB407" s="329" t="str">
        <f t="shared" ref="BB407:BB470" si="154">IF(L407="⑨推奨事業メニュー例よりも更に効果があると判断する地方単独事業",IF(M407="","error",""),"")</f>
        <v/>
      </c>
      <c r="BC407" s="329" t="str">
        <f t="shared" si="140"/>
        <v/>
      </c>
      <c r="BD407" s="329" t="str">
        <f t="shared" si="136"/>
        <v/>
      </c>
      <c r="BE407" s="332"/>
      <c r="BF407" s="333"/>
      <c r="BG407" s="327" t="str">
        <f t="shared" ref="BG407:BG470" si="155">IF(F407="","",IF(O407&gt;0,"","error"))</f>
        <v/>
      </c>
      <c r="BH407" s="327" t="str">
        <f t="shared" ref="BH407:BH470" si="156">IF(F407="","",IF(O407=INT(O407),"","error"))</f>
        <v/>
      </c>
      <c r="BI407" s="327" t="str">
        <f t="shared" ref="BI407:BI470" si="157">IF(F407="","",IF(N407&gt;0,"","error"))</f>
        <v/>
      </c>
      <c r="BJ407" s="333"/>
      <c r="BK407" s="333"/>
      <c r="BL407" s="333"/>
      <c r="BM407" s="333"/>
      <c r="BN407" s="327" t="str">
        <f t="shared" si="141"/>
        <v/>
      </c>
      <c r="BO407" s="327" t="str">
        <f t="shared" si="137"/>
        <v/>
      </c>
      <c r="BP407" s="327" t="str">
        <f t="shared" si="142"/>
        <v/>
      </c>
      <c r="BQ407" s="327" t="str">
        <f t="shared" si="143"/>
        <v/>
      </c>
      <c r="BR407" s="327" t="str">
        <f>IF(F407="","",IF(AND(AI407="－",OR(分岐管理シート!AK407&lt;1,分岐管理シート!AK407&gt;12)),"error",IF(AND(AI407="○",分岐管理シート!AK407&lt;1),"error","")))</f>
        <v/>
      </c>
      <c r="BS407" s="327" t="str">
        <f>IF(F407="","",IF(VLOOKUP(AJ407,―!$AD$2:$AE$14,2,FALSE)&lt;=VLOOKUP(AK407,―!$AD$2:$AE$14,2,FALSE),"","error"))</f>
        <v/>
      </c>
      <c r="BT407" s="333"/>
      <c r="BU407" s="333"/>
      <c r="BV407" s="333"/>
      <c r="BW407" s="327" t="str">
        <f t="shared" si="144"/>
        <v/>
      </c>
      <c r="BX407" s="327" t="str">
        <f t="shared" si="138"/>
        <v/>
      </c>
      <c r="BY407" s="327" t="str">
        <f t="shared" si="145"/>
        <v/>
      </c>
      <c r="BZ407" s="333"/>
      <c r="CA407" s="348" t="str">
        <f>分岐管理シート!BB407</f>
        <v/>
      </c>
      <c r="CB407" s="350" t="str">
        <f t="shared" si="146"/>
        <v/>
      </c>
    </row>
    <row r="408" spans="1:80" x14ac:dyDescent="0.15">
      <c r="A408" s="202"/>
      <c r="B408" s="203"/>
      <c r="C408" s="196">
        <v>327</v>
      </c>
      <c r="D408" s="126"/>
      <c r="E408" s="126"/>
      <c r="F408" s="126"/>
      <c r="G408" s="128"/>
      <c r="H408" s="128"/>
      <c r="I408" s="123"/>
      <c r="J408" s="123"/>
      <c r="K408" s="123"/>
      <c r="L408" s="123"/>
      <c r="M408" s="131"/>
      <c r="N408" s="199">
        <f t="shared" ref="N408:N471" si="158">O408+AE408</f>
        <v>0</v>
      </c>
      <c r="O408" s="200">
        <f t="shared" ref="O408:O471" si="159">P408+Q408+R408+AB408+AC408+AD408</f>
        <v>0</v>
      </c>
      <c r="P408" s="141"/>
      <c r="Q408" s="188"/>
      <c r="R408" s="188"/>
      <c r="S408" s="188"/>
      <c r="T408" s="188"/>
      <c r="U408" s="188"/>
      <c r="V408" s="188"/>
      <c r="W408" s="188"/>
      <c r="X408" s="188"/>
      <c r="Y408" s="188"/>
      <c r="Z408" s="188"/>
      <c r="AA408" s="188"/>
      <c r="AB408" s="188"/>
      <c r="AC408" s="188"/>
      <c r="AD408" s="188"/>
      <c r="AE408" s="142"/>
      <c r="AF408" s="131"/>
      <c r="AG408" s="123"/>
      <c r="AH408" s="123"/>
      <c r="AI408" s="128"/>
      <c r="AJ408" s="128"/>
      <c r="AK408" s="128"/>
      <c r="AL408" s="143"/>
      <c r="AM408" s="143"/>
      <c r="AN408" s="131"/>
      <c r="AO408" s="818"/>
      <c r="AP408" s="819"/>
      <c r="AQ408" s="164"/>
      <c r="AR408" s="89"/>
      <c r="AS408" s="78"/>
      <c r="AT408" s="309" t="str">
        <f t="shared" si="147"/>
        <v/>
      </c>
      <c r="AU408" s="313" t="str">
        <f t="shared" si="148"/>
        <v/>
      </c>
      <c r="AV408" s="317" t="str">
        <f t="shared" si="149"/>
        <v/>
      </c>
      <c r="AW408" s="321" t="str">
        <f t="shared" si="150"/>
        <v/>
      </c>
      <c r="AX408" s="321" t="str">
        <f t="shared" si="151"/>
        <v/>
      </c>
      <c r="AY408" s="325" t="str">
        <f t="shared" si="139"/>
        <v/>
      </c>
      <c r="AZ408" s="327" t="str">
        <f t="shared" si="152"/>
        <v/>
      </c>
      <c r="BA408" s="329" t="str">
        <f t="shared" si="153"/>
        <v/>
      </c>
      <c r="BB408" s="329" t="str">
        <f t="shared" si="154"/>
        <v/>
      </c>
      <c r="BC408" s="329" t="str">
        <f t="shared" si="140"/>
        <v/>
      </c>
      <c r="BD408" s="329" t="str">
        <f t="shared" si="136"/>
        <v/>
      </c>
      <c r="BE408" s="332"/>
      <c r="BF408" s="333"/>
      <c r="BG408" s="327" t="str">
        <f t="shared" si="155"/>
        <v/>
      </c>
      <c r="BH408" s="327" t="str">
        <f t="shared" si="156"/>
        <v/>
      </c>
      <c r="BI408" s="327" t="str">
        <f t="shared" si="157"/>
        <v/>
      </c>
      <c r="BJ408" s="333"/>
      <c r="BK408" s="333"/>
      <c r="BL408" s="333"/>
      <c r="BM408" s="333"/>
      <c r="BN408" s="327" t="str">
        <f t="shared" si="141"/>
        <v/>
      </c>
      <c r="BO408" s="327" t="str">
        <f t="shared" si="137"/>
        <v/>
      </c>
      <c r="BP408" s="327" t="str">
        <f t="shared" si="142"/>
        <v/>
      </c>
      <c r="BQ408" s="327" t="str">
        <f t="shared" si="143"/>
        <v/>
      </c>
      <c r="BR408" s="327" t="str">
        <f>IF(F408="","",IF(AND(AI408="－",OR(分岐管理シート!AK408&lt;1,分岐管理シート!AK408&gt;12)),"error",IF(AND(AI408="○",分岐管理シート!AK408&lt;1),"error","")))</f>
        <v/>
      </c>
      <c r="BS408" s="327" t="str">
        <f>IF(F408="","",IF(VLOOKUP(AJ408,―!$AD$2:$AE$14,2,FALSE)&lt;=VLOOKUP(AK408,―!$AD$2:$AE$14,2,FALSE),"","error"))</f>
        <v/>
      </c>
      <c r="BT408" s="333"/>
      <c r="BU408" s="333"/>
      <c r="BV408" s="333"/>
      <c r="BW408" s="327" t="str">
        <f t="shared" si="144"/>
        <v/>
      </c>
      <c r="BX408" s="327" t="str">
        <f t="shared" si="138"/>
        <v/>
      </c>
      <c r="BY408" s="327" t="str">
        <f t="shared" si="145"/>
        <v/>
      </c>
      <c r="BZ408" s="333"/>
      <c r="CA408" s="348" t="str">
        <f>分岐管理シート!BB408</f>
        <v/>
      </c>
      <c r="CB408" s="350" t="str">
        <f t="shared" si="146"/>
        <v/>
      </c>
    </row>
    <row r="409" spans="1:80" x14ac:dyDescent="0.15">
      <c r="A409" s="202"/>
      <c r="B409" s="203"/>
      <c r="C409" s="197">
        <v>328</v>
      </c>
      <c r="D409" s="126"/>
      <c r="E409" s="126"/>
      <c r="F409" s="126"/>
      <c r="G409" s="128"/>
      <c r="H409" s="128"/>
      <c r="I409" s="123"/>
      <c r="J409" s="123"/>
      <c r="K409" s="123"/>
      <c r="L409" s="123"/>
      <c r="M409" s="131"/>
      <c r="N409" s="199">
        <f t="shared" si="158"/>
        <v>0</v>
      </c>
      <c r="O409" s="200">
        <f t="shared" si="159"/>
        <v>0</v>
      </c>
      <c r="P409" s="141"/>
      <c r="Q409" s="188"/>
      <c r="R409" s="188"/>
      <c r="S409" s="188"/>
      <c r="T409" s="188"/>
      <c r="U409" s="188"/>
      <c r="V409" s="188"/>
      <c r="W409" s="188"/>
      <c r="X409" s="188"/>
      <c r="Y409" s="188"/>
      <c r="Z409" s="188"/>
      <c r="AA409" s="188"/>
      <c r="AB409" s="188"/>
      <c r="AC409" s="188"/>
      <c r="AD409" s="188"/>
      <c r="AE409" s="142"/>
      <c r="AF409" s="131"/>
      <c r="AG409" s="123"/>
      <c r="AH409" s="123"/>
      <c r="AI409" s="128"/>
      <c r="AJ409" s="128"/>
      <c r="AK409" s="128"/>
      <c r="AL409" s="143"/>
      <c r="AM409" s="143"/>
      <c r="AN409" s="131"/>
      <c r="AO409" s="818"/>
      <c r="AP409" s="819"/>
      <c r="AQ409" s="164"/>
      <c r="AR409" s="89"/>
      <c r="AS409" s="78"/>
      <c r="AT409" s="309" t="str">
        <f t="shared" si="147"/>
        <v/>
      </c>
      <c r="AU409" s="313" t="str">
        <f t="shared" si="148"/>
        <v/>
      </c>
      <c r="AV409" s="317" t="str">
        <f t="shared" si="149"/>
        <v/>
      </c>
      <c r="AW409" s="321" t="str">
        <f t="shared" si="150"/>
        <v/>
      </c>
      <c r="AX409" s="321" t="str">
        <f t="shared" si="151"/>
        <v/>
      </c>
      <c r="AY409" s="325" t="str">
        <f t="shared" si="139"/>
        <v/>
      </c>
      <c r="AZ409" s="327" t="str">
        <f t="shared" si="152"/>
        <v/>
      </c>
      <c r="BA409" s="329" t="str">
        <f t="shared" si="153"/>
        <v/>
      </c>
      <c r="BB409" s="329" t="str">
        <f t="shared" si="154"/>
        <v/>
      </c>
      <c r="BC409" s="329" t="str">
        <f t="shared" si="140"/>
        <v/>
      </c>
      <c r="BD409" s="329" t="str">
        <f t="shared" si="136"/>
        <v/>
      </c>
      <c r="BE409" s="332"/>
      <c r="BF409" s="333"/>
      <c r="BG409" s="327" t="str">
        <f t="shared" si="155"/>
        <v/>
      </c>
      <c r="BH409" s="327" t="str">
        <f t="shared" si="156"/>
        <v/>
      </c>
      <c r="BI409" s="327" t="str">
        <f t="shared" si="157"/>
        <v/>
      </c>
      <c r="BJ409" s="333"/>
      <c r="BK409" s="333"/>
      <c r="BL409" s="333"/>
      <c r="BM409" s="333"/>
      <c r="BN409" s="327" t="str">
        <f t="shared" si="141"/>
        <v/>
      </c>
      <c r="BO409" s="327" t="str">
        <f t="shared" si="137"/>
        <v/>
      </c>
      <c r="BP409" s="327" t="str">
        <f t="shared" si="142"/>
        <v/>
      </c>
      <c r="BQ409" s="327" t="str">
        <f t="shared" si="143"/>
        <v/>
      </c>
      <c r="BR409" s="327" t="str">
        <f>IF(F409="","",IF(AND(AI409="－",OR(分岐管理シート!AK409&lt;1,分岐管理シート!AK409&gt;12)),"error",IF(AND(AI409="○",分岐管理シート!AK409&lt;1),"error","")))</f>
        <v/>
      </c>
      <c r="BS409" s="327" t="str">
        <f>IF(F409="","",IF(VLOOKUP(AJ409,―!$AD$2:$AE$14,2,FALSE)&lt;=VLOOKUP(AK409,―!$AD$2:$AE$14,2,FALSE),"","error"))</f>
        <v/>
      </c>
      <c r="BT409" s="333"/>
      <c r="BU409" s="333"/>
      <c r="BV409" s="333"/>
      <c r="BW409" s="327" t="str">
        <f t="shared" si="144"/>
        <v/>
      </c>
      <c r="BX409" s="327" t="str">
        <f t="shared" si="138"/>
        <v/>
      </c>
      <c r="BY409" s="327" t="str">
        <f t="shared" si="145"/>
        <v/>
      </c>
      <c r="BZ409" s="333"/>
      <c r="CA409" s="348" t="str">
        <f>分岐管理シート!BB409</f>
        <v/>
      </c>
      <c r="CB409" s="350" t="str">
        <f t="shared" si="146"/>
        <v/>
      </c>
    </row>
    <row r="410" spans="1:80" x14ac:dyDescent="0.15">
      <c r="A410" s="202"/>
      <c r="B410" s="203"/>
      <c r="C410" s="197">
        <v>329</v>
      </c>
      <c r="D410" s="126"/>
      <c r="E410" s="126"/>
      <c r="F410" s="126"/>
      <c r="G410" s="128"/>
      <c r="H410" s="128"/>
      <c r="I410" s="123"/>
      <c r="J410" s="123"/>
      <c r="K410" s="123"/>
      <c r="L410" s="123"/>
      <c r="M410" s="131"/>
      <c r="N410" s="199">
        <f t="shared" si="158"/>
        <v>0</v>
      </c>
      <c r="O410" s="200">
        <f t="shared" si="159"/>
        <v>0</v>
      </c>
      <c r="P410" s="141"/>
      <c r="Q410" s="188"/>
      <c r="R410" s="188"/>
      <c r="S410" s="188"/>
      <c r="T410" s="188"/>
      <c r="U410" s="188"/>
      <c r="V410" s="188"/>
      <c r="W410" s="188"/>
      <c r="X410" s="188"/>
      <c r="Y410" s="188"/>
      <c r="Z410" s="188"/>
      <c r="AA410" s="188"/>
      <c r="AB410" s="188"/>
      <c r="AC410" s="188"/>
      <c r="AD410" s="188"/>
      <c r="AE410" s="142"/>
      <c r="AF410" s="131"/>
      <c r="AG410" s="123"/>
      <c r="AH410" s="123"/>
      <c r="AI410" s="128"/>
      <c r="AJ410" s="128"/>
      <c r="AK410" s="128"/>
      <c r="AL410" s="143"/>
      <c r="AM410" s="143"/>
      <c r="AN410" s="131"/>
      <c r="AO410" s="818"/>
      <c r="AP410" s="819"/>
      <c r="AQ410" s="164"/>
      <c r="AR410" s="89"/>
      <c r="AS410" s="78"/>
      <c r="AT410" s="309" t="str">
        <f t="shared" si="147"/>
        <v/>
      </c>
      <c r="AU410" s="313" t="str">
        <f t="shared" si="148"/>
        <v/>
      </c>
      <c r="AV410" s="317" t="str">
        <f t="shared" si="149"/>
        <v/>
      </c>
      <c r="AW410" s="321" t="str">
        <f t="shared" si="150"/>
        <v/>
      </c>
      <c r="AX410" s="321" t="str">
        <f t="shared" si="151"/>
        <v/>
      </c>
      <c r="AY410" s="325" t="str">
        <f t="shared" si="139"/>
        <v/>
      </c>
      <c r="AZ410" s="327" t="str">
        <f t="shared" si="152"/>
        <v/>
      </c>
      <c r="BA410" s="329" t="str">
        <f t="shared" si="153"/>
        <v/>
      </c>
      <c r="BB410" s="329" t="str">
        <f t="shared" si="154"/>
        <v/>
      </c>
      <c r="BC410" s="329" t="str">
        <f t="shared" si="140"/>
        <v/>
      </c>
      <c r="BD410" s="329" t="str">
        <f t="shared" si="136"/>
        <v/>
      </c>
      <c r="BE410" s="332"/>
      <c r="BF410" s="333"/>
      <c r="BG410" s="327" t="str">
        <f t="shared" si="155"/>
        <v/>
      </c>
      <c r="BH410" s="327" t="str">
        <f t="shared" si="156"/>
        <v/>
      </c>
      <c r="BI410" s="327" t="str">
        <f t="shared" si="157"/>
        <v/>
      </c>
      <c r="BJ410" s="333"/>
      <c r="BK410" s="333"/>
      <c r="BL410" s="333"/>
      <c r="BM410" s="333"/>
      <c r="BN410" s="327" t="str">
        <f t="shared" si="141"/>
        <v/>
      </c>
      <c r="BO410" s="327" t="str">
        <f t="shared" si="137"/>
        <v/>
      </c>
      <c r="BP410" s="327" t="str">
        <f t="shared" si="142"/>
        <v/>
      </c>
      <c r="BQ410" s="327" t="str">
        <f t="shared" si="143"/>
        <v/>
      </c>
      <c r="BR410" s="327" t="str">
        <f>IF(F410="","",IF(AND(AI410="－",OR(分岐管理シート!AK410&lt;1,分岐管理シート!AK410&gt;12)),"error",IF(AND(AI410="○",分岐管理シート!AK410&lt;1),"error","")))</f>
        <v/>
      </c>
      <c r="BS410" s="327" t="str">
        <f>IF(F410="","",IF(VLOOKUP(AJ410,―!$AD$2:$AE$14,2,FALSE)&lt;=VLOOKUP(AK410,―!$AD$2:$AE$14,2,FALSE),"","error"))</f>
        <v/>
      </c>
      <c r="BT410" s="333"/>
      <c r="BU410" s="333"/>
      <c r="BV410" s="333"/>
      <c r="BW410" s="327" t="str">
        <f t="shared" si="144"/>
        <v/>
      </c>
      <c r="BX410" s="327" t="str">
        <f t="shared" si="138"/>
        <v/>
      </c>
      <c r="BY410" s="327" t="str">
        <f t="shared" si="145"/>
        <v/>
      </c>
      <c r="BZ410" s="333"/>
      <c r="CA410" s="348" t="str">
        <f>分岐管理シート!BB410</f>
        <v/>
      </c>
      <c r="CB410" s="350" t="str">
        <f t="shared" si="146"/>
        <v/>
      </c>
    </row>
    <row r="411" spans="1:80" x14ac:dyDescent="0.15">
      <c r="A411" s="202"/>
      <c r="B411" s="203"/>
      <c r="C411" s="196">
        <v>330</v>
      </c>
      <c r="D411" s="126"/>
      <c r="E411" s="126"/>
      <c r="F411" s="126"/>
      <c r="G411" s="128"/>
      <c r="H411" s="128"/>
      <c r="I411" s="123"/>
      <c r="J411" s="123"/>
      <c r="K411" s="123"/>
      <c r="L411" s="123"/>
      <c r="M411" s="131"/>
      <c r="N411" s="199">
        <f t="shared" si="158"/>
        <v>0</v>
      </c>
      <c r="O411" s="200">
        <f t="shared" si="159"/>
        <v>0</v>
      </c>
      <c r="P411" s="141"/>
      <c r="Q411" s="188"/>
      <c r="R411" s="188"/>
      <c r="S411" s="188"/>
      <c r="T411" s="188"/>
      <c r="U411" s="188"/>
      <c r="V411" s="188"/>
      <c r="W411" s="188"/>
      <c r="X411" s="188"/>
      <c r="Y411" s="188"/>
      <c r="Z411" s="188"/>
      <c r="AA411" s="188"/>
      <c r="AB411" s="188"/>
      <c r="AC411" s="188"/>
      <c r="AD411" s="188"/>
      <c r="AE411" s="142"/>
      <c r="AF411" s="131"/>
      <c r="AG411" s="123"/>
      <c r="AH411" s="123"/>
      <c r="AI411" s="128"/>
      <c r="AJ411" s="128"/>
      <c r="AK411" s="128"/>
      <c r="AL411" s="143"/>
      <c r="AM411" s="143"/>
      <c r="AN411" s="131"/>
      <c r="AO411" s="818"/>
      <c r="AP411" s="819"/>
      <c r="AQ411" s="164"/>
      <c r="AR411" s="89"/>
      <c r="AS411" s="78"/>
      <c r="AT411" s="309" t="str">
        <f t="shared" si="147"/>
        <v/>
      </c>
      <c r="AU411" s="313" t="str">
        <f t="shared" si="148"/>
        <v/>
      </c>
      <c r="AV411" s="317" t="str">
        <f t="shared" si="149"/>
        <v/>
      </c>
      <c r="AW411" s="321" t="str">
        <f t="shared" si="150"/>
        <v/>
      </c>
      <c r="AX411" s="321" t="str">
        <f t="shared" si="151"/>
        <v/>
      </c>
      <c r="AY411" s="325" t="str">
        <f t="shared" si="139"/>
        <v/>
      </c>
      <c r="AZ411" s="327" t="str">
        <f t="shared" si="152"/>
        <v/>
      </c>
      <c r="BA411" s="329" t="str">
        <f t="shared" si="153"/>
        <v/>
      </c>
      <c r="BB411" s="329" t="str">
        <f t="shared" si="154"/>
        <v/>
      </c>
      <c r="BC411" s="329" t="str">
        <f t="shared" si="140"/>
        <v/>
      </c>
      <c r="BD411" s="329" t="str">
        <f t="shared" ref="BD411:BD474" si="160">IF(F411="","",IF(P411&gt;0,"","error"))</f>
        <v/>
      </c>
      <c r="BE411" s="332"/>
      <c r="BF411" s="333"/>
      <c r="BG411" s="327" t="str">
        <f t="shared" si="155"/>
        <v/>
      </c>
      <c r="BH411" s="327" t="str">
        <f t="shared" si="156"/>
        <v/>
      </c>
      <c r="BI411" s="327" t="str">
        <f t="shared" si="157"/>
        <v/>
      </c>
      <c r="BJ411" s="333"/>
      <c r="BK411" s="333"/>
      <c r="BL411" s="333"/>
      <c r="BM411" s="333"/>
      <c r="BN411" s="327" t="str">
        <f t="shared" si="141"/>
        <v/>
      </c>
      <c r="BO411" s="327" t="str">
        <f t="shared" ref="BO411:BO474" si="161">IF(F411="","",IF(OR(AG411="",AH411="",AI411=""),"error",""))</f>
        <v/>
      </c>
      <c r="BP411" s="327" t="str">
        <f t="shared" si="142"/>
        <v/>
      </c>
      <c r="BQ411" s="327" t="str">
        <f t="shared" si="143"/>
        <v/>
      </c>
      <c r="BR411" s="327" t="str">
        <f>IF(F411="","",IF(AND(AI411="－",OR(分岐管理シート!AK411&lt;1,分岐管理シート!AK411&gt;12)),"error",IF(AND(AI411="○",分岐管理シート!AK411&lt;1),"error","")))</f>
        <v/>
      </c>
      <c r="BS411" s="327" t="str">
        <f>IF(F411="","",IF(VLOOKUP(AJ411,―!$AD$2:$AE$14,2,FALSE)&lt;=VLOOKUP(AK411,―!$AD$2:$AE$14,2,FALSE),"","error"))</f>
        <v/>
      </c>
      <c r="BT411" s="333"/>
      <c r="BU411" s="333"/>
      <c r="BV411" s="333"/>
      <c r="BW411" s="327" t="str">
        <f t="shared" si="144"/>
        <v/>
      </c>
      <c r="BX411" s="327" t="str">
        <f t="shared" ref="BX411:BX474" si="162">IF(F411="","",IF(OR(AL411="",AM411=""),"error",""))</f>
        <v/>
      </c>
      <c r="BY411" s="327" t="str">
        <f t="shared" si="145"/>
        <v/>
      </c>
      <c r="BZ411" s="333"/>
      <c r="CA411" s="348" t="str">
        <f>分岐管理シート!BB411</f>
        <v/>
      </c>
      <c r="CB411" s="350" t="str">
        <f t="shared" si="146"/>
        <v/>
      </c>
    </row>
    <row r="412" spans="1:80" x14ac:dyDescent="0.15">
      <c r="A412" s="202"/>
      <c r="B412" s="203"/>
      <c r="C412" s="197">
        <v>331</v>
      </c>
      <c r="D412" s="126"/>
      <c r="E412" s="126"/>
      <c r="F412" s="126"/>
      <c r="G412" s="128"/>
      <c r="H412" s="128"/>
      <c r="I412" s="123"/>
      <c r="J412" s="123"/>
      <c r="K412" s="123"/>
      <c r="L412" s="123"/>
      <c r="M412" s="131"/>
      <c r="N412" s="199">
        <f t="shared" si="158"/>
        <v>0</v>
      </c>
      <c r="O412" s="200">
        <f t="shared" si="159"/>
        <v>0</v>
      </c>
      <c r="P412" s="141"/>
      <c r="Q412" s="188"/>
      <c r="R412" s="188"/>
      <c r="S412" s="188"/>
      <c r="T412" s="188"/>
      <c r="U412" s="188"/>
      <c r="V412" s="188"/>
      <c r="W412" s="188"/>
      <c r="X412" s="188"/>
      <c r="Y412" s="188"/>
      <c r="Z412" s="188"/>
      <c r="AA412" s="188"/>
      <c r="AB412" s="188"/>
      <c r="AC412" s="188"/>
      <c r="AD412" s="188"/>
      <c r="AE412" s="142"/>
      <c r="AF412" s="131"/>
      <c r="AG412" s="123"/>
      <c r="AH412" s="123"/>
      <c r="AI412" s="128"/>
      <c r="AJ412" s="128"/>
      <c r="AK412" s="128"/>
      <c r="AL412" s="143"/>
      <c r="AM412" s="143"/>
      <c r="AN412" s="131"/>
      <c r="AO412" s="818"/>
      <c r="AP412" s="819"/>
      <c r="AQ412" s="164"/>
      <c r="AR412" s="89"/>
      <c r="AS412" s="78"/>
      <c r="AT412" s="309" t="str">
        <f t="shared" si="147"/>
        <v/>
      </c>
      <c r="AU412" s="313" t="str">
        <f t="shared" si="148"/>
        <v/>
      </c>
      <c r="AV412" s="317" t="str">
        <f t="shared" si="149"/>
        <v/>
      </c>
      <c r="AW412" s="321" t="str">
        <f t="shared" si="150"/>
        <v/>
      </c>
      <c r="AX412" s="321" t="str">
        <f t="shared" si="151"/>
        <v/>
      </c>
      <c r="AY412" s="325" t="str">
        <f t="shared" ref="AY412:AY475" si="163">IF(F412="","",IF(J412="","error",""))</f>
        <v/>
      </c>
      <c r="AZ412" s="327" t="str">
        <f t="shared" si="152"/>
        <v/>
      </c>
      <c r="BA412" s="329" t="str">
        <f t="shared" si="153"/>
        <v/>
      </c>
      <c r="BB412" s="329" t="str">
        <f t="shared" si="154"/>
        <v/>
      </c>
      <c r="BC412" s="329" t="str">
        <f t="shared" ref="BC412:BC475" si="164">IF(L412&lt;&gt;"⑨推奨事業メニュー例よりも更に効果があると判断する地方単独事業",IF(M412&lt;&gt;"","error",""),"")</f>
        <v/>
      </c>
      <c r="BD412" s="329" t="str">
        <f t="shared" si="160"/>
        <v/>
      </c>
      <c r="BE412" s="332"/>
      <c r="BF412" s="333"/>
      <c r="BG412" s="327" t="str">
        <f t="shared" si="155"/>
        <v/>
      </c>
      <c r="BH412" s="327" t="str">
        <f t="shared" si="156"/>
        <v/>
      </c>
      <c r="BI412" s="327" t="str">
        <f t="shared" si="157"/>
        <v/>
      </c>
      <c r="BJ412" s="333"/>
      <c r="BK412" s="333"/>
      <c r="BL412" s="333"/>
      <c r="BM412" s="333"/>
      <c r="BN412" s="327" t="str">
        <f t="shared" ref="BN412:BN475" si="165">IF(F412="","",IF(AF412="","error",""))</f>
        <v/>
      </c>
      <c r="BO412" s="327" t="str">
        <f t="shared" si="161"/>
        <v/>
      </c>
      <c r="BP412" s="327" t="str">
        <f t="shared" ref="BP412:BP475" si="166">IF(F412="","",IF(AJ412&lt;&gt;"","","error"))</f>
        <v/>
      </c>
      <c r="BQ412" s="327" t="str">
        <f t="shared" ref="BQ412:BQ475" si="167">IF(F412="","",IF(AK412&lt;&gt;"","","error"))</f>
        <v/>
      </c>
      <c r="BR412" s="327" t="str">
        <f>IF(F412="","",IF(AND(AI412="－",OR(分岐管理シート!AK412&lt;1,分岐管理シート!AK412&gt;12)),"error",IF(AND(AI412="○",分岐管理シート!AK412&lt;1),"error","")))</f>
        <v/>
      </c>
      <c r="BS412" s="327" t="str">
        <f>IF(F412="","",IF(VLOOKUP(AJ412,―!$AD$2:$AE$14,2,FALSE)&lt;=VLOOKUP(AK412,―!$AD$2:$AE$14,2,FALSE),"","error"))</f>
        <v/>
      </c>
      <c r="BT412" s="333"/>
      <c r="BU412" s="333"/>
      <c r="BV412" s="333"/>
      <c r="BW412" s="327" t="str">
        <f t="shared" ref="BW412:BW475" si="168">IF(F412="","",IF(AN412="","error",""))</f>
        <v/>
      </c>
      <c r="BX412" s="327" t="str">
        <f t="shared" si="162"/>
        <v/>
      </c>
      <c r="BY412" s="327" t="str">
        <f t="shared" ref="BY412:BY475" si="169">IF(F412="","",IF(AQ412&lt;&gt;"","","error"))</f>
        <v/>
      </c>
      <c r="BZ412" s="333"/>
      <c r="CA412" s="348" t="str">
        <f>分岐管理シート!BB412</f>
        <v/>
      </c>
      <c r="CB412" s="350" t="str">
        <f t="shared" ref="CB412:CB475" si="170">IF(AND(F412="",OR(D412&lt;&gt;"",E412&lt;&gt;"",G412&lt;&gt;"",H412&lt;&gt;"",I412&lt;&gt;"",J412&lt;&gt;"",K412&lt;&gt;"",L412&lt;&gt;"",M412&lt;&gt;"",P412&lt;&gt;"",AE412&lt;&gt;"",AF412&lt;&gt;"",AG412&lt;&gt;"",AH412&lt;&gt;"",AI412&lt;&gt;"",AJ412&lt;&gt;"",AK412&lt;&gt;"",AL412&lt;&gt;"",AM412&lt;&gt;"",AN412&lt;&gt;"",AO412&lt;&gt;"",AP412&lt;&gt;"",AQ412&lt;&gt;"")),"error","")</f>
        <v/>
      </c>
    </row>
    <row r="413" spans="1:80" x14ac:dyDescent="0.15">
      <c r="A413" s="202"/>
      <c r="B413" s="203"/>
      <c r="C413" s="197">
        <v>332</v>
      </c>
      <c r="D413" s="126"/>
      <c r="E413" s="126"/>
      <c r="F413" s="126"/>
      <c r="G413" s="128"/>
      <c r="H413" s="128"/>
      <c r="I413" s="123"/>
      <c r="J413" s="123"/>
      <c r="K413" s="123"/>
      <c r="L413" s="123"/>
      <c r="M413" s="131"/>
      <c r="N413" s="199">
        <f t="shared" si="158"/>
        <v>0</v>
      </c>
      <c r="O413" s="200">
        <f t="shared" si="159"/>
        <v>0</v>
      </c>
      <c r="P413" s="141"/>
      <c r="Q413" s="188"/>
      <c r="R413" s="188"/>
      <c r="S413" s="188"/>
      <c r="T413" s="188"/>
      <c r="U413" s="188"/>
      <c r="V413" s="188"/>
      <c r="W413" s="188"/>
      <c r="X413" s="188"/>
      <c r="Y413" s="188"/>
      <c r="Z413" s="188"/>
      <c r="AA413" s="188"/>
      <c r="AB413" s="188"/>
      <c r="AC413" s="188"/>
      <c r="AD413" s="188"/>
      <c r="AE413" s="142"/>
      <c r="AF413" s="131"/>
      <c r="AG413" s="123"/>
      <c r="AH413" s="123"/>
      <c r="AI413" s="128"/>
      <c r="AJ413" s="128"/>
      <c r="AK413" s="128"/>
      <c r="AL413" s="143"/>
      <c r="AM413" s="143"/>
      <c r="AN413" s="131"/>
      <c r="AO413" s="818"/>
      <c r="AP413" s="819"/>
      <c r="AQ413" s="164"/>
      <c r="AR413" s="89"/>
      <c r="AS413" s="78"/>
      <c r="AT413" s="309" t="str">
        <f t="shared" si="147"/>
        <v/>
      </c>
      <c r="AU413" s="313" t="str">
        <f t="shared" si="148"/>
        <v/>
      </c>
      <c r="AV413" s="317" t="str">
        <f t="shared" si="149"/>
        <v/>
      </c>
      <c r="AW413" s="321" t="str">
        <f t="shared" si="150"/>
        <v/>
      </c>
      <c r="AX413" s="321" t="str">
        <f t="shared" si="151"/>
        <v/>
      </c>
      <c r="AY413" s="325" t="str">
        <f t="shared" si="163"/>
        <v/>
      </c>
      <c r="AZ413" s="327" t="str">
        <f t="shared" si="152"/>
        <v/>
      </c>
      <c r="BA413" s="329" t="str">
        <f t="shared" si="153"/>
        <v/>
      </c>
      <c r="BB413" s="329" t="str">
        <f t="shared" si="154"/>
        <v/>
      </c>
      <c r="BC413" s="329" t="str">
        <f t="shared" si="164"/>
        <v/>
      </c>
      <c r="BD413" s="329" t="str">
        <f t="shared" si="160"/>
        <v/>
      </c>
      <c r="BE413" s="332"/>
      <c r="BF413" s="333"/>
      <c r="BG413" s="327" t="str">
        <f t="shared" si="155"/>
        <v/>
      </c>
      <c r="BH413" s="327" t="str">
        <f t="shared" si="156"/>
        <v/>
      </c>
      <c r="BI413" s="327" t="str">
        <f t="shared" si="157"/>
        <v/>
      </c>
      <c r="BJ413" s="333"/>
      <c r="BK413" s="333"/>
      <c r="BL413" s="333"/>
      <c r="BM413" s="333"/>
      <c r="BN413" s="327" t="str">
        <f t="shared" si="165"/>
        <v/>
      </c>
      <c r="BO413" s="327" t="str">
        <f t="shared" si="161"/>
        <v/>
      </c>
      <c r="BP413" s="327" t="str">
        <f t="shared" si="166"/>
        <v/>
      </c>
      <c r="BQ413" s="327" t="str">
        <f t="shared" si="167"/>
        <v/>
      </c>
      <c r="BR413" s="327" t="str">
        <f>IF(F413="","",IF(AND(AI413="－",OR(分岐管理シート!AK413&lt;1,分岐管理シート!AK413&gt;12)),"error",IF(AND(AI413="○",分岐管理シート!AK413&lt;1),"error","")))</f>
        <v/>
      </c>
      <c r="BS413" s="327" t="str">
        <f>IF(F413="","",IF(VLOOKUP(AJ413,―!$AD$2:$AE$14,2,FALSE)&lt;=VLOOKUP(AK413,―!$AD$2:$AE$14,2,FALSE),"","error"))</f>
        <v/>
      </c>
      <c r="BT413" s="333"/>
      <c r="BU413" s="333"/>
      <c r="BV413" s="333"/>
      <c r="BW413" s="327" t="str">
        <f t="shared" si="168"/>
        <v/>
      </c>
      <c r="BX413" s="327" t="str">
        <f t="shared" si="162"/>
        <v/>
      </c>
      <c r="BY413" s="327" t="str">
        <f t="shared" si="169"/>
        <v/>
      </c>
      <c r="BZ413" s="333"/>
      <c r="CA413" s="348" t="str">
        <f>分岐管理シート!BB413</f>
        <v/>
      </c>
      <c r="CB413" s="350" t="str">
        <f t="shared" si="170"/>
        <v/>
      </c>
    </row>
    <row r="414" spans="1:80" x14ac:dyDescent="0.15">
      <c r="A414" s="202"/>
      <c r="B414" s="203"/>
      <c r="C414" s="196">
        <v>333</v>
      </c>
      <c r="D414" s="126"/>
      <c r="E414" s="126"/>
      <c r="F414" s="126"/>
      <c r="G414" s="128"/>
      <c r="H414" s="128"/>
      <c r="I414" s="123"/>
      <c r="J414" s="123"/>
      <c r="K414" s="123"/>
      <c r="L414" s="123"/>
      <c r="M414" s="131"/>
      <c r="N414" s="199">
        <f t="shared" si="158"/>
        <v>0</v>
      </c>
      <c r="O414" s="200">
        <f t="shared" si="159"/>
        <v>0</v>
      </c>
      <c r="P414" s="141"/>
      <c r="Q414" s="188"/>
      <c r="R414" s="188"/>
      <c r="S414" s="188"/>
      <c r="T414" s="188"/>
      <c r="U414" s="188"/>
      <c r="V414" s="188"/>
      <c r="W414" s="188"/>
      <c r="X414" s="188"/>
      <c r="Y414" s="188"/>
      <c r="Z414" s="188"/>
      <c r="AA414" s="188"/>
      <c r="AB414" s="188"/>
      <c r="AC414" s="188"/>
      <c r="AD414" s="188"/>
      <c r="AE414" s="142"/>
      <c r="AF414" s="131"/>
      <c r="AG414" s="123"/>
      <c r="AH414" s="123"/>
      <c r="AI414" s="128"/>
      <c r="AJ414" s="128"/>
      <c r="AK414" s="128"/>
      <c r="AL414" s="143"/>
      <c r="AM414" s="143"/>
      <c r="AN414" s="131"/>
      <c r="AO414" s="818"/>
      <c r="AP414" s="819"/>
      <c r="AQ414" s="164"/>
      <c r="AR414" s="89"/>
      <c r="AS414" s="78"/>
      <c r="AT414" s="309" t="str">
        <f t="shared" si="147"/>
        <v/>
      </c>
      <c r="AU414" s="313" t="str">
        <f t="shared" si="148"/>
        <v/>
      </c>
      <c r="AV414" s="317" t="str">
        <f t="shared" si="149"/>
        <v/>
      </c>
      <c r="AW414" s="321" t="str">
        <f t="shared" si="150"/>
        <v/>
      </c>
      <c r="AX414" s="321" t="str">
        <f t="shared" si="151"/>
        <v/>
      </c>
      <c r="AY414" s="325" t="str">
        <f t="shared" si="163"/>
        <v/>
      </c>
      <c r="AZ414" s="327" t="str">
        <f t="shared" si="152"/>
        <v/>
      </c>
      <c r="BA414" s="329" t="str">
        <f t="shared" si="153"/>
        <v/>
      </c>
      <c r="BB414" s="329" t="str">
        <f t="shared" si="154"/>
        <v/>
      </c>
      <c r="BC414" s="329" t="str">
        <f t="shared" si="164"/>
        <v/>
      </c>
      <c r="BD414" s="329" t="str">
        <f t="shared" si="160"/>
        <v/>
      </c>
      <c r="BE414" s="332"/>
      <c r="BF414" s="333"/>
      <c r="BG414" s="327" t="str">
        <f t="shared" si="155"/>
        <v/>
      </c>
      <c r="BH414" s="327" t="str">
        <f t="shared" si="156"/>
        <v/>
      </c>
      <c r="BI414" s="327" t="str">
        <f t="shared" si="157"/>
        <v/>
      </c>
      <c r="BJ414" s="333"/>
      <c r="BK414" s="333"/>
      <c r="BL414" s="333"/>
      <c r="BM414" s="333"/>
      <c r="BN414" s="327" t="str">
        <f t="shared" si="165"/>
        <v/>
      </c>
      <c r="BO414" s="327" t="str">
        <f t="shared" si="161"/>
        <v/>
      </c>
      <c r="BP414" s="327" t="str">
        <f t="shared" si="166"/>
        <v/>
      </c>
      <c r="BQ414" s="327" t="str">
        <f t="shared" si="167"/>
        <v/>
      </c>
      <c r="BR414" s="327" t="str">
        <f>IF(F414="","",IF(AND(AI414="－",OR(分岐管理シート!AK414&lt;1,分岐管理シート!AK414&gt;12)),"error",IF(AND(AI414="○",分岐管理シート!AK414&lt;1),"error","")))</f>
        <v/>
      </c>
      <c r="BS414" s="327" t="str">
        <f>IF(F414="","",IF(VLOOKUP(AJ414,―!$AD$2:$AE$14,2,FALSE)&lt;=VLOOKUP(AK414,―!$AD$2:$AE$14,2,FALSE),"","error"))</f>
        <v/>
      </c>
      <c r="BT414" s="333"/>
      <c r="BU414" s="333"/>
      <c r="BV414" s="333"/>
      <c r="BW414" s="327" t="str">
        <f t="shared" si="168"/>
        <v/>
      </c>
      <c r="BX414" s="327" t="str">
        <f t="shared" si="162"/>
        <v/>
      </c>
      <c r="BY414" s="327" t="str">
        <f t="shared" si="169"/>
        <v/>
      </c>
      <c r="BZ414" s="333"/>
      <c r="CA414" s="348" t="str">
        <f>分岐管理シート!BB414</f>
        <v/>
      </c>
      <c r="CB414" s="350" t="str">
        <f t="shared" si="170"/>
        <v/>
      </c>
    </row>
    <row r="415" spans="1:80" x14ac:dyDescent="0.15">
      <c r="A415" s="202"/>
      <c r="B415" s="203"/>
      <c r="C415" s="197">
        <v>334</v>
      </c>
      <c r="D415" s="126"/>
      <c r="E415" s="126"/>
      <c r="F415" s="126"/>
      <c r="G415" s="128"/>
      <c r="H415" s="128"/>
      <c r="I415" s="123"/>
      <c r="J415" s="123"/>
      <c r="K415" s="123"/>
      <c r="L415" s="123"/>
      <c r="M415" s="131"/>
      <c r="N415" s="199">
        <f t="shared" si="158"/>
        <v>0</v>
      </c>
      <c r="O415" s="200">
        <f t="shared" si="159"/>
        <v>0</v>
      </c>
      <c r="P415" s="141"/>
      <c r="Q415" s="188"/>
      <c r="R415" s="188"/>
      <c r="S415" s="188"/>
      <c r="T415" s="188"/>
      <c r="U415" s="188"/>
      <c r="V415" s="188"/>
      <c r="W415" s="188"/>
      <c r="X415" s="188"/>
      <c r="Y415" s="188"/>
      <c r="Z415" s="188"/>
      <c r="AA415" s="188"/>
      <c r="AB415" s="188"/>
      <c r="AC415" s="188"/>
      <c r="AD415" s="188"/>
      <c r="AE415" s="142"/>
      <c r="AF415" s="131"/>
      <c r="AG415" s="123"/>
      <c r="AH415" s="123"/>
      <c r="AI415" s="128"/>
      <c r="AJ415" s="128"/>
      <c r="AK415" s="128"/>
      <c r="AL415" s="143"/>
      <c r="AM415" s="143"/>
      <c r="AN415" s="131"/>
      <c r="AO415" s="818"/>
      <c r="AP415" s="819"/>
      <c r="AQ415" s="164"/>
      <c r="AR415" s="89"/>
      <c r="AS415" s="78"/>
      <c r="AT415" s="309" t="str">
        <f t="shared" si="147"/>
        <v/>
      </c>
      <c r="AU415" s="313" t="str">
        <f t="shared" si="148"/>
        <v/>
      </c>
      <c r="AV415" s="317" t="str">
        <f t="shared" si="149"/>
        <v/>
      </c>
      <c r="AW415" s="321" t="str">
        <f t="shared" si="150"/>
        <v/>
      </c>
      <c r="AX415" s="321" t="str">
        <f t="shared" si="151"/>
        <v/>
      </c>
      <c r="AY415" s="325" t="str">
        <f t="shared" si="163"/>
        <v/>
      </c>
      <c r="AZ415" s="327" t="str">
        <f t="shared" si="152"/>
        <v/>
      </c>
      <c r="BA415" s="329" t="str">
        <f t="shared" si="153"/>
        <v/>
      </c>
      <c r="BB415" s="329" t="str">
        <f t="shared" si="154"/>
        <v/>
      </c>
      <c r="BC415" s="329" t="str">
        <f t="shared" si="164"/>
        <v/>
      </c>
      <c r="BD415" s="329" t="str">
        <f t="shared" si="160"/>
        <v/>
      </c>
      <c r="BE415" s="332"/>
      <c r="BF415" s="333"/>
      <c r="BG415" s="327" t="str">
        <f t="shared" si="155"/>
        <v/>
      </c>
      <c r="BH415" s="327" t="str">
        <f t="shared" si="156"/>
        <v/>
      </c>
      <c r="BI415" s="327" t="str">
        <f t="shared" si="157"/>
        <v/>
      </c>
      <c r="BJ415" s="333"/>
      <c r="BK415" s="333"/>
      <c r="BL415" s="333"/>
      <c r="BM415" s="333"/>
      <c r="BN415" s="327" t="str">
        <f t="shared" si="165"/>
        <v/>
      </c>
      <c r="BO415" s="327" t="str">
        <f t="shared" si="161"/>
        <v/>
      </c>
      <c r="BP415" s="327" t="str">
        <f t="shared" si="166"/>
        <v/>
      </c>
      <c r="BQ415" s="327" t="str">
        <f t="shared" si="167"/>
        <v/>
      </c>
      <c r="BR415" s="327" t="str">
        <f>IF(F415="","",IF(AND(AI415="－",OR(分岐管理シート!AK415&lt;1,分岐管理シート!AK415&gt;12)),"error",IF(AND(AI415="○",分岐管理シート!AK415&lt;1),"error","")))</f>
        <v/>
      </c>
      <c r="BS415" s="327" t="str">
        <f>IF(F415="","",IF(VLOOKUP(AJ415,―!$AD$2:$AE$14,2,FALSE)&lt;=VLOOKUP(AK415,―!$AD$2:$AE$14,2,FALSE),"","error"))</f>
        <v/>
      </c>
      <c r="BT415" s="333"/>
      <c r="BU415" s="333"/>
      <c r="BV415" s="333"/>
      <c r="BW415" s="327" t="str">
        <f t="shared" si="168"/>
        <v/>
      </c>
      <c r="BX415" s="327" t="str">
        <f t="shared" si="162"/>
        <v/>
      </c>
      <c r="BY415" s="327" t="str">
        <f t="shared" si="169"/>
        <v/>
      </c>
      <c r="BZ415" s="333"/>
      <c r="CA415" s="348" t="str">
        <f>分岐管理シート!BB415</f>
        <v/>
      </c>
      <c r="CB415" s="350" t="str">
        <f t="shared" si="170"/>
        <v/>
      </c>
    </row>
    <row r="416" spans="1:80" x14ac:dyDescent="0.15">
      <c r="A416" s="202"/>
      <c r="B416" s="203"/>
      <c r="C416" s="197">
        <v>335</v>
      </c>
      <c r="D416" s="126"/>
      <c r="E416" s="126"/>
      <c r="F416" s="126"/>
      <c r="G416" s="128"/>
      <c r="H416" s="128"/>
      <c r="I416" s="123"/>
      <c r="J416" s="123"/>
      <c r="K416" s="123"/>
      <c r="L416" s="123"/>
      <c r="M416" s="131"/>
      <c r="N416" s="199">
        <f t="shared" si="158"/>
        <v>0</v>
      </c>
      <c r="O416" s="200">
        <f t="shared" si="159"/>
        <v>0</v>
      </c>
      <c r="P416" s="141"/>
      <c r="Q416" s="188"/>
      <c r="R416" s="188"/>
      <c r="S416" s="188"/>
      <c r="T416" s="188"/>
      <c r="U416" s="188"/>
      <c r="V416" s="188"/>
      <c r="W416" s="188"/>
      <c r="X416" s="188"/>
      <c r="Y416" s="188"/>
      <c r="Z416" s="188"/>
      <c r="AA416" s="188"/>
      <c r="AB416" s="188"/>
      <c r="AC416" s="188"/>
      <c r="AD416" s="188"/>
      <c r="AE416" s="142"/>
      <c r="AF416" s="131"/>
      <c r="AG416" s="123"/>
      <c r="AH416" s="123"/>
      <c r="AI416" s="128"/>
      <c r="AJ416" s="128"/>
      <c r="AK416" s="128"/>
      <c r="AL416" s="143"/>
      <c r="AM416" s="143"/>
      <c r="AN416" s="131"/>
      <c r="AO416" s="818"/>
      <c r="AP416" s="819"/>
      <c r="AQ416" s="164"/>
      <c r="AR416" s="89"/>
      <c r="AS416" s="78"/>
      <c r="AT416" s="309" t="str">
        <f t="shared" si="147"/>
        <v/>
      </c>
      <c r="AU416" s="313" t="str">
        <f t="shared" si="148"/>
        <v/>
      </c>
      <c r="AV416" s="317" t="str">
        <f t="shared" si="149"/>
        <v/>
      </c>
      <c r="AW416" s="321" t="str">
        <f t="shared" si="150"/>
        <v/>
      </c>
      <c r="AX416" s="321" t="str">
        <f t="shared" si="151"/>
        <v/>
      </c>
      <c r="AY416" s="325" t="str">
        <f t="shared" si="163"/>
        <v/>
      </c>
      <c r="AZ416" s="327" t="str">
        <f t="shared" si="152"/>
        <v/>
      </c>
      <c r="BA416" s="329" t="str">
        <f t="shared" si="153"/>
        <v/>
      </c>
      <c r="BB416" s="329" t="str">
        <f t="shared" si="154"/>
        <v/>
      </c>
      <c r="BC416" s="329" t="str">
        <f t="shared" si="164"/>
        <v/>
      </c>
      <c r="BD416" s="329" t="str">
        <f t="shared" si="160"/>
        <v/>
      </c>
      <c r="BE416" s="332"/>
      <c r="BF416" s="333"/>
      <c r="BG416" s="327" t="str">
        <f t="shared" si="155"/>
        <v/>
      </c>
      <c r="BH416" s="327" t="str">
        <f t="shared" si="156"/>
        <v/>
      </c>
      <c r="BI416" s="327" t="str">
        <f t="shared" si="157"/>
        <v/>
      </c>
      <c r="BJ416" s="333"/>
      <c r="BK416" s="333"/>
      <c r="BL416" s="333"/>
      <c r="BM416" s="333"/>
      <c r="BN416" s="327" t="str">
        <f t="shared" si="165"/>
        <v/>
      </c>
      <c r="BO416" s="327" t="str">
        <f t="shared" si="161"/>
        <v/>
      </c>
      <c r="BP416" s="327" t="str">
        <f t="shared" si="166"/>
        <v/>
      </c>
      <c r="BQ416" s="327" t="str">
        <f t="shared" si="167"/>
        <v/>
      </c>
      <c r="BR416" s="327" t="str">
        <f>IF(F416="","",IF(AND(AI416="－",OR(分岐管理シート!AK416&lt;1,分岐管理シート!AK416&gt;12)),"error",IF(AND(AI416="○",分岐管理シート!AK416&lt;1),"error","")))</f>
        <v/>
      </c>
      <c r="BS416" s="327" t="str">
        <f>IF(F416="","",IF(VLOOKUP(AJ416,―!$AD$2:$AE$14,2,FALSE)&lt;=VLOOKUP(AK416,―!$AD$2:$AE$14,2,FALSE),"","error"))</f>
        <v/>
      </c>
      <c r="BT416" s="333"/>
      <c r="BU416" s="333"/>
      <c r="BV416" s="333"/>
      <c r="BW416" s="327" t="str">
        <f t="shared" si="168"/>
        <v/>
      </c>
      <c r="BX416" s="327" t="str">
        <f t="shared" si="162"/>
        <v/>
      </c>
      <c r="BY416" s="327" t="str">
        <f t="shared" si="169"/>
        <v/>
      </c>
      <c r="BZ416" s="333"/>
      <c r="CA416" s="348" t="str">
        <f>分岐管理シート!BB416</f>
        <v/>
      </c>
      <c r="CB416" s="350" t="str">
        <f t="shared" si="170"/>
        <v/>
      </c>
    </row>
    <row r="417" spans="1:80" x14ac:dyDescent="0.15">
      <c r="A417" s="202"/>
      <c r="B417" s="203"/>
      <c r="C417" s="196">
        <v>336</v>
      </c>
      <c r="D417" s="126"/>
      <c r="E417" s="126"/>
      <c r="F417" s="126"/>
      <c r="G417" s="128"/>
      <c r="H417" s="128"/>
      <c r="I417" s="123"/>
      <c r="J417" s="123"/>
      <c r="K417" s="123"/>
      <c r="L417" s="123"/>
      <c r="M417" s="131"/>
      <c r="N417" s="199">
        <f t="shared" si="158"/>
        <v>0</v>
      </c>
      <c r="O417" s="200">
        <f t="shared" si="159"/>
        <v>0</v>
      </c>
      <c r="P417" s="141"/>
      <c r="Q417" s="188"/>
      <c r="R417" s="188"/>
      <c r="S417" s="188"/>
      <c r="T417" s="188"/>
      <c r="U417" s="188"/>
      <c r="V417" s="188"/>
      <c r="W417" s="188"/>
      <c r="X417" s="188"/>
      <c r="Y417" s="188"/>
      <c r="Z417" s="188"/>
      <c r="AA417" s="188"/>
      <c r="AB417" s="188"/>
      <c r="AC417" s="188"/>
      <c r="AD417" s="188"/>
      <c r="AE417" s="142"/>
      <c r="AF417" s="131"/>
      <c r="AG417" s="123"/>
      <c r="AH417" s="123"/>
      <c r="AI417" s="128"/>
      <c r="AJ417" s="128"/>
      <c r="AK417" s="128"/>
      <c r="AL417" s="143"/>
      <c r="AM417" s="143"/>
      <c r="AN417" s="131"/>
      <c r="AO417" s="818"/>
      <c r="AP417" s="819"/>
      <c r="AQ417" s="164"/>
      <c r="AR417" s="89"/>
      <c r="AS417" s="78"/>
      <c r="AT417" s="309" t="str">
        <f t="shared" si="147"/>
        <v/>
      </c>
      <c r="AU417" s="313" t="str">
        <f t="shared" si="148"/>
        <v/>
      </c>
      <c r="AV417" s="317" t="str">
        <f t="shared" si="149"/>
        <v/>
      </c>
      <c r="AW417" s="321" t="str">
        <f t="shared" si="150"/>
        <v/>
      </c>
      <c r="AX417" s="321" t="str">
        <f t="shared" si="151"/>
        <v/>
      </c>
      <c r="AY417" s="325" t="str">
        <f t="shared" si="163"/>
        <v/>
      </c>
      <c r="AZ417" s="327" t="str">
        <f t="shared" si="152"/>
        <v/>
      </c>
      <c r="BA417" s="329" t="str">
        <f t="shared" si="153"/>
        <v/>
      </c>
      <c r="BB417" s="329" t="str">
        <f t="shared" si="154"/>
        <v/>
      </c>
      <c r="BC417" s="329" t="str">
        <f t="shared" si="164"/>
        <v/>
      </c>
      <c r="BD417" s="329" t="str">
        <f t="shared" si="160"/>
        <v/>
      </c>
      <c r="BE417" s="332"/>
      <c r="BF417" s="333"/>
      <c r="BG417" s="327" t="str">
        <f t="shared" si="155"/>
        <v/>
      </c>
      <c r="BH417" s="327" t="str">
        <f t="shared" si="156"/>
        <v/>
      </c>
      <c r="BI417" s="327" t="str">
        <f t="shared" si="157"/>
        <v/>
      </c>
      <c r="BJ417" s="333"/>
      <c r="BK417" s="333"/>
      <c r="BL417" s="333"/>
      <c r="BM417" s="333"/>
      <c r="BN417" s="327" t="str">
        <f t="shared" si="165"/>
        <v/>
      </c>
      <c r="BO417" s="327" t="str">
        <f t="shared" si="161"/>
        <v/>
      </c>
      <c r="BP417" s="327" t="str">
        <f t="shared" si="166"/>
        <v/>
      </c>
      <c r="BQ417" s="327" t="str">
        <f t="shared" si="167"/>
        <v/>
      </c>
      <c r="BR417" s="327" t="str">
        <f>IF(F417="","",IF(AND(AI417="－",OR(分岐管理シート!AK417&lt;1,分岐管理シート!AK417&gt;12)),"error",IF(AND(AI417="○",分岐管理シート!AK417&lt;1),"error","")))</f>
        <v/>
      </c>
      <c r="BS417" s="327" t="str">
        <f>IF(F417="","",IF(VLOOKUP(AJ417,―!$AD$2:$AE$14,2,FALSE)&lt;=VLOOKUP(AK417,―!$AD$2:$AE$14,2,FALSE),"","error"))</f>
        <v/>
      </c>
      <c r="BT417" s="333"/>
      <c r="BU417" s="333"/>
      <c r="BV417" s="333"/>
      <c r="BW417" s="327" t="str">
        <f t="shared" si="168"/>
        <v/>
      </c>
      <c r="BX417" s="327" t="str">
        <f t="shared" si="162"/>
        <v/>
      </c>
      <c r="BY417" s="327" t="str">
        <f t="shared" si="169"/>
        <v/>
      </c>
      <c r="BZ417" s="333"/>
      <c r="CA417" s="348" t="str">
        <f>分岐管理シート!BB417</f>
        <v/>
      </c>
      <c r="CB417" s="350" t="str">
        <f t="shared" si="170"/>
        <v/>
      </c>
    </row>
    <row r="418" spans="1:80" x14ac:dyDescent="0.15">
      <c r="A418" s="202"/>
      <c r="B418" s="203"/>
      <c r="C418" s="197">
        <v>337</v>
      </c>
      <c r="D418" s="126"/>
      <c r="E418" s="126"/>
      <c r="F418" s="126"/>
      <c r="G418" s="128"/>
      <c r="H418" s="128"/>
      <c r="I418" s="123"/>
      <c r="J418" s="123"/>
      <c r="K418" s="123"/>
      <c r="L418" s="123"/>
      <c r="M418" s="131"/>
      <c r="N418" s="199">
        <f t="shared" si="158"/>
        <v>0</v>
      </c>
      <c r="O418" s="200">
        <f t="shared" si="159"/>
        <v>0</v>
      </c>
      <c r="P418" s="141"/>
      <c r="Q418" s="188"/>
      <c r="R418" s="188"/>
      <c r="S418" s="188"/>
      <c r="T418" s="188"/>
      <c r="U418" s="188"/>
      <c r="V418" s="188"/>
      <c r="W418" s="188"/>
      <c r="X418" s="188"/>
      <c r="Y418" s="188"/>
      <c r="Z418" s="188"/>
      <c r="AA418" s="188"/>
      <c r="AB418" s="188"/>
      <c r="AC418" s="188"/>
      <c r="AD418" s="188"/>
      <c r="AE418" s="142"/>
      <c r="AF418" s="131"/>
      <c r="AG418" s="123"/>
      <c r="AH418" s="123"/>
      <c r="AI418" s="128"/>
      <c r="AJ418" s="128"/>
      <c r="AK418" s="128"/>
      <c r="AL418" s="143"/>
      <c r="AM418" s="143"/>
      <c r="AN418" s="131"/>
      <c r="AO418" s="818"/>
      <c r="AP418" s="819"/>
      <c r="AQ418" s="164"/>
      <c r="AR418" s="89"/>
      <c r="AS418" s="78"/>
      <c r="AT418" s="309" t="str">
        <f t="shared" si="147"/>
        <v/>
      </c>
      <c r="AU418" s="313" t="str">
        <f t="shared" si="148"/>
        <v/>
      </c>
      <c r="AV418" s="317" t="str">
        <f t="shared" si="149"/>
        <v/>
      </c>
      <c r="AW418" s="321" t="str">
        <f t="shared" si="150"/>
        <v/>
      </c>
      <c r="AX418" s="321" t="str">
        <f t="shared" si="151"/>
        <v/>
      </c>
      <c r="AY418" s="325" t="str">
        <f t="shared" si="163"/>
        <v/>
      </c>
      <c r="AZ418" s="327" t="str">
        <f t="shared" si="152"/>
        <v/>
      </c>
      <c r="BA418" s="329" t="str">
        <f t="shared" si="153"/>
        <v/>
      </c>
      <c r="BB418" s="329" t="str">
        <f t="shared" si="154"/>
        <v/>
      </c>
      <c r="BC418" s="329" t="str">
        <f t="shared" si="164"/>
        <v/>
      </c>
      <c r="BD418" s="329" t="str">
        <f t="shared" si="160"/>
        <v/>
      </c>
      <c r="BE418" s="332"/>
      <c r="BF418" s="333"/>
      <c r="BG418" s="327" t="str">
        <f t="shared" si="155"/>
        <v/>
      </c>
      <c r="BH418" s="327" t="str">
        <f t="shared" si="156"/>
        <v/>
      </c>
      <c r="BI418" s="327" t="str">
        <f t="shared" si="157"/>
        <v/>
      </c>
      <c r="BJ418" s="333"/>
      <c r="BK418" s="333"/>
      <c r="BL418" s="333"/>
      <c r="BM418" s="333"/>
      <c r="BN418" s="327" t="str">
        <f t="shared" si="165"/>
        <v/>
      </c>
      <c r="BO418" s="327" t="str">
        <f t="shared" si="161"/>
        <v/>
      </c>
      <c r="BP418" s="327" t="str">
        <f t="shared" si="166"/>
        <v/>
      </c>
      <c r="BQ418" s="327" t="str">
        <f t="shared" si="167"/>
        <v/>
      </c>
      <c r="BR418" s="327" t="str">
        <f>IF(F418="","",IF(AND(AI418="－",OR(分岐管理シート!AK418&lt;1,分岐管理シート!AK418&gt;12)),"error",IF(AND(AI418="○",分岐管理シート!AK418&lt;1),"error","")))</f>
        <v/>
      </c>
      <c r="BS418" s="327" t="str">
        <f>IF(F418="","",IF(VLOOKUP(AJ418,―!$AD$2:$AE$14,2,FALSE)&lt;=VLOOKUP(AK418,―!$AD$2:$AE$14,2,FALSE),"","error"))</f>
        <v/>
      </c>
      <c r="BT418" s="333"/>
      <c r="BU418" s="333"/>
      <c r="BV418" s="333"/>
      <c r="BW418" s="327" t="str">
        <f t="shared" si="168"/>
        <v/>
      </c>
      <c r="BX418" s="327" t="str">
        <f t="shared" si="162"/>
        <v/>
      </c>
      <c r="BY418" s="327" t="str">
        <f t="shared" si="169"/>
        <v/>
      </c>
      <c r="BZ418" s="333"/>
      <c r="CA418" s="348" t="str">
        <f>分岐管理シート!BB418</f>
        <v/>
      </c>
      <c r="CB418" s="350" t="str">
        <f t="shared" si="170"/>
        <v/>
      </c>
    </row>
    <row r="419" spans="1:80" x14ac:dyDescent="0.15">
      <c r="A419" s="202"/>
      <c r="B419" s="203"/>
      <c r="C419" s="197">
        <v>338</v>
      </c>
      <c r="D419" s="126"/>
      <c r="E419" s="126"/>
      <c r="F419" s="126"/>
      <c r="G419" s="128"/>
      <c r="H419" s="128"/>
      <c r="I419" s="123"/>
      <c r="J419" s="123"/>
      <c r="K419" s="123"/>
      <c r="L419" s="123"/>
      <c r="M419" s="131"/>
      <c r="N419" s="199">
        <f t="shared" si="158"/>
        <v>0</v>
      </c>
      <c r="O419" s="200">
        <f t="shared" si="159"/>
        <v>0</v>
      </c>
      <c r="P419" s="141"/>
      <c r="Q419" s="188"/>
      <c r="R419" s="188"/>
      <c r="S419" s="188"/>
      <c r="T419" s="188"/>
      <c r="U419" s="188"/>
      <c r="V419" s="188"/>
      <c r="W419" s="188"/>
      <c r="X419" s="188"/>
      <c r="Y419" s="188"/>
      <c r="Z419" s="188"/>
      <c r="AA419" s="188"/>
      <c r="AB419" s="188"/>
      <c r="AC419" s="188"/>
      <c r="AD419" s="188"/>
      <c r="AE419" s="142"/>
      <c r="AF419" s="131"/>
      <c r="AG419" s="123"/>
      <c r="AH419" s="123"/>
      <c r="AI419" s="128"/>
      <c r="AJ419" s="128"/>
      <c r="AK419" s="128"/>
      <c r="AL419" s="143"/>
      <c r="AM419" s="143"/>
      <c r="AN419" s="131"/>
      <c r="AO419" s="818"/>
      <c r="AP419" s="819"/>
      <c r="AQ419" s="164"/>
      <c r="AR419" s="89"/>
      <c r="AS419" s="78"/>
      <c r="AT419" s="309" t="str">
        <f t="shared" si="147"/>
        <v/>
      </c>
      <c r="AU419" s="313" t="str">
        <f t="shared" si="148"/>
        <v/>
      </c>
      <c r="AV419" s="317" t="str">
        <f t="shared" si="149"/>
        <v/>
      </c>
      <c r="AW419" s="321" t="str">
        <f t="shared" si="150"/>
        <v/>
      </c>
      <c r="AX419" s="321" t="str">
        <f t="shared" si="151"/>
        <v/>
      </c>
      <c r="AY419" s="325" t="str">
        <f t="shared" si="163"/>
        <v/>
      </c>
      <c r="AZ419" s="327" t="str">
        <f t="shared" si="152"/>
        <v/>
      </c>
      <c r="BA419" s="329" t="str">
        <f t="shared" si="153"/>
        <v/>
      </c>
      <c r="BB419" s="329" t="str">
        <f t="shared" si="154"/>
        <v/>
      </c>
      <c r="BC419" s="329" t="str">
        <f t="shared" si="164"/>
        <v/>
      </c>
      <c r="BD419" s="329" t="str">
        <f t="shared" si="160"/>
        <v/>
      </c>
      <c r="BE419" s="332"/>
      <c r="BF419" s="333"/>
      <c r="BG419" s="327" t="str">
        <f t="shared" si="155"/>
        <v/>
      </c>
      <c r="BH419" s="327" t="str">
        <f t="shared" si="156"/>
        <v/>
      </c>
      <c r="BI419" s="327" t="str">
        <f t="shared" si="157"/>
        <v/>
      </c>
      <c r="BJ419" s="333"/>
      <c r="BK419" s="333"/>
      <c r="BL419" s="333"/>
      <c r="BM419" s="333"/>
      <c r="BN419" s="327" t="str">
        <f t="shared" si="165"/>
        <v/>
      </c>
      <c r="BO419" s="327" t="str">
        <f t="shared" si="161"/>
        <v/>
      </c>
      <c r="BP419" s="327" t="str">
        <f t="shared" si="166"/>
        <v/>
      </c>
      <c r="BQ419" s="327" t="str">
        <f t="shared" si="167"/>
        <v/>
      </c>
      <c r="BR419" s="327" t="str">
        <f>IF(F419="","",IF(AND(AI419="－",OR(分岐管理シート!AK419&lt;1,分岐管理シート!AK419&gt;12)),"error",IF(AND(AI419="○",分岐管理シート!AK419&lt;1),"error","")))</f>
        <v/>
      </c>
      <c r="BS419" s="327" t="str">
        <f>IF(F419="","",IF(VLOOKUP(AJ419,―!$AD$2:$AE$14,2,FALSE)&lt;=VLOOKUP(AK419,―!$AD$2:$AE$14,2,FALSE),"","error"))</f>
        <v/>
      </c>
      <c r="BT419" s="333"/>
      <c r="BU419" s="333"/>
      <c r="BV419" s="333"/>
      <c r="BW419" s="327" t="str">
        <f t="shared" si="168"/>
        <v/>
      </c>
      <c r="BX419" s="327" t="str">
        <f t="shared" si="162"/>
        <v/>
      </c>
      <c r="BY419" s="327" t="str">
        <f t="shared" si="169"/>
        <v/>
      </c>
      <c r="BZ419" s="333"/>
      <c r="CA419" s="348" t="str">
        <f>分岐管理シート!BB419</f>
        <v/>
      </c>
      <c r="CB419" s="350" t="str">
        <f t="shared" si="170"/>
        <v/>
      </c>
    </row>
    <row r="420" spans="1:80" x14ac:dyDescent="0.15">
      <c r="A420" s="202"/>
      <c r="B420" s="203"/>
      <c r="C420" s="196">
        <v>339</v>
      </c>
      <c r="D420" s="126"/>
      <c r="E420" s="126"/>
      <c r="F420" s="126"/>
      <c r="G420" s="128"/>
      <c r="H420" s="128"/>
      <c r="I420" s="123"/>
      <c r="J420" s="123"/>
      <c r="K420" s="123"/>
      <c r="L420" s="123"/>
      <c r="M420" s="131"/>
      <c r="N420" s="199">
        <f t="shared" si="158"/>
        <v>0</v>
      </c>
      <c r="O420" s="200">
        <f t="shared" si="159"/>
        <v>0</v>
      </c>
      <c r="P420" s="141"/>
      <c r="Q420" s="188"/>
      <c r="R420" s="188"/>
      <c r="S420" s="188"/>
      <c r="T420" s="188"/>
      <c r="U420" s="188"/>
      <c r="V420" s="188"/>
      <c r="W420" s="188"/>
      <c r="X420" s="188"/>
      <c r="Y420" s="188"/>
      <c r="Z420" s="188"/>
      <c r="AA420" s="188"/>
      <c r="AB420" s="188"/>
      <c r="AC420" s="188"/>
      <c r="AD420" s="188"/>
      <c r="AE420" s="142"/>
      <c r="AF420" s="131"/>
      <c r="AG420" s="123"/>
      <c r="AH420" s="123"/>
      <c r="AI420" s="128"/>
      <c r="AJ420" s="128"/>
      <c r="AK420" s="128"/>
      <c r="AL420" s="143"/>
      <c r="AM420" s="143"/>
      <c r="AN420" s="131"/>
      <c r="AO420" s="818"/>
      <c r="AP420" s="819"/>
      <c r="AQ420" s="164"/>
      <c r="AR420" s="89"/>
      <c r="AS420" s="78"/>
      <c r="AT420" s="309" t="str">
        <f t="shared" si="147"/>
        <v/>
      </c>
      <c r="AU420" s="313" t="str">
        <f t="shared" si="148"/>
        <v/>
      </c>
      <c r="AV420" s="317" t="str">
        <f t="shared" si="149"/>
        <v/>
      </c>
      <c r="AW420" s="321" t="str">
        <f t="shared" si="150"/>
        <v/>
      </c>
      <c r="AX420" s="321" t="str">
        <f t="shared" si="151"/>
        <v/>
      </c>
      <c r="AY420" s="325" t="str">
        <f t="shared" si="163"/>
        <v/>
      </c>
      <c r="AZ420" s="327" t="str">
        <f t="shared" si="152"/>
        <v/>
      </c>
      <c r="BA420" s="329" t="str">
        <f t="shared" si="153"/>
        <v/>
      </c>
      <c r="BB420" s="329" t="str">
        <f t="shared" si="154"/>
        <v/>
      </c>
      <c r="BC420" s="329" t="str">
        <f t="shared" si="164"/>
        <v/>
      </c>
      <c r="BD420" s="329" t="str">
        <f t="shared" si="160"/>
        <v/>
      </c>
      <c r="BE420" s="332"/>
      <c r="BF420" s="333"/>
      <c r="BG420" s="327" t="str">
        <f t="shared" si="155"/>
        <v/>
      </c>
      <c r="BH420" s="327" t="str">
        <f t="shared" si="156"/>
        <v/>
      </c>
      <c r="BI420" s="327" t="str">
        <f t="shared" si="157"/>
        <v/>
      </c>
      <c r="BJ420" s="333"/>
      <c r="BK420" s="333"/>
      <c r="BL420" s="333"/>
      <c r="BM420" s="333"/>
      <c r="BN420" s="327" t="str">
        <f t="shared" si="165"/>
        <v/>
      </c>
      <c r="BO420" s="327" t="str">
        <f t="shared" si="161"/>
        <v/>
      </c>
      <c r="BP420" s="327" t="str">
        <f t="shared" si="166"/>
        <v/>
      </c>
      <c r="BQ420" s="327" t="str">
        <f t="shared" si="167"/>
        <v/>
      </c>
      <c r="BR420" s="327" t="str">
        <f>IF(F420="","",IF(AND(AI420="－",OR(分岐管理シート!AK420&lt;1,分岐管理シート!AK420&gt;12)),"error",IF(AND(AI420="○",分岐管理シート!AK420&lt;1),"error","")))</f>
        <v/>
      </c>
      <c r="BS420" s="327" t="str">
        <f>IF(F420="","",IF(VLOOKUP(AJ420,―!$AD$2:$AE$14,2,FALSE)&lt;=VLOOKUP(AK420,―!$AD$2:$AE$14,2,FALSE),"","error"))</f>
        <v/>
      </c>
      <c r="BT420" s="333"/>
      <c r="BU420" s="333"/>
      <c r="BV420" s="333"/>
      <c r="BW420" s="327" t="str">
        <f t="shared" si="168"/>
        <v/>
      </c>
      <c r="BX420" s="327" t="str">
        <f t="shared" si="162"/>
        <v/>
      </c>
      <c r="BY420" s="327" t="str">
        <f t="shared" si="169"/>
        <v/>
      </c>
      <c r="BZ420" s="333"/>
      <c r="CA420" s="348" t="str">
        <f>分岐管理シート!BB420</f>
        <v/>
      </c>
      <c r="CB420" s="350" t="str">
        <f t="shared" si="170"/>
        <v/>
      </c>
    </row>
    <row r="421" spans="1:80" x14ac:dyDescent="0.15">
      <c r="A421" s="202"/>
      <c r="B421" s="203"/>
      <c r="C421" s="197">
        <v>340</v>
      </c>
      <c r="D421" s="126"/>
      <c r="E421" s="126"/>
      <c r="F421" s="126"/>
      <c r="G421" s="128"/>
      <c r="H421" s="128"/>
      <c r="I421" s="123"/>
      <c r="J421" s="123"/>
      <c r="K421" s="123"/>
      <c r="L421" s="123"/>
      <c r="M421" s="131"/>
      <c r="N421" s="199">
        <f t="shared" si="158"/>
        <v>0</v>
      </c>
      <c r="O421" s="200">
        <f t="shared" si="159"/>
        <v>0</v>
      </c>
      <c r="P421" s="141"/>
      <c r="Q421" s="188"/>
      <c r="R421" s="188"/>
      <c r="S421" s="188"/>
      <c r="T421" s="188"/>
      <c r="U421" s="188"/>
      <c r="V421" s="188"/>
      <c r="W421" s="188"/>
      <c r="X421" s="188"/>
      <c r="Y421" s="188"/>
      <c r="Z421" s="188"/>
      <c r="AA421" s="188"/>
      <c r="AB421" s="188"/>
      <c r="AC421" s="188"/>
      <c r="AD421" s="188"/>
      <c r="AE421" s="142"/>
      <c r="AF421" s="131"/>
      <c r="AG421" s="123"/>
      <c r="AH421" s="123"/>
      <c r="AI421" s="128"/>
      <c r="AJ421" s="128"/>
      <c r="AK421" s="128"/>
      <c r="AL421" s="143"/>
      <c r="AM421" s="143"/>
      <c r="AN421" s="131"/>
      <c r="AO421" s="818"/>
      <c r="AP421" s="819"/>
      <c r="AQ421" s="164"/>
      <c r="AR421" s="89"/>
      <c r="AS421" s="78"/>
      <c r="AT421" s="309" t="str">
        <f t="shared" si="147"/>
        <v/>
      </c>
      <c r="AU421" s="313" t="str">
        <f t="shared" si="148"/>
        <v/>
      </c>
      <c r="AV421" s="317" t="str">
        <f t="shared" si="149"/>
        <v/>
      </c>
      <c r="AW421" s="321" t="str">
        <f t="shared" si="150"/>
        <v/>
      </c>
      <c r="AX421" s="321" t="str">
        <f t="shared" si="151"/>
        <v/>
      </c>
      <c r="AY421" s="325" t="str">
        <f t="shared" si="163"/>
        <v/>
      </c>
      <c r="AZ421" s="327" t="str">
        <f t="shared" si="152"/>
        <v/>
      </c>
      <c r="BA421" s="329" t="str">
        <f t="shared" si="153"/>
        <v/>
      </c>
      <c r="BB421" s="329" t="str">
        <f t="shared" si="154"/>
        <v/>
      </c>
      <c r="BC421" s="329" t="str">
        <f t="shared" si="164"/>
        <v/>
      </c>
      <c r="BD421" s="329" t="str">
        <f t="shared" si="160"/>
        <v/>
      </c>
      <c r="BE421" s="332"/>
      <c r="BF421" s="333"/>
      <c r="BG421" s="327" t="str">
        <f t="shared" si="155"/>
        <v/>
      </c>
      <c r="BH421" s="327" t="str">
        <f t="shared" si="156"/>
        <v/>
      </c>
      <c r="BI421" s="327" t="str">
        <f t="shared" si="157"/>
        <v/>
      </c>
      <c r="BJ421" s="333"/>
      <c r="BK421" s="333"/>
      <c r="BL421" s="333"/>
      <c r="BM421" s="333"/>
      <c r="BN421" s="327" t="str">
        <f t="shared" si="165"/>
        <v/>
      </c>
      <c r="BO421" s="327" t="str">
        <f t="shared" si="161"/>
        <v/>
      </c>
      <c r="BP421" s="327" t="str">
        <f t="shared" si="166"/>
        <v/>
      </c>
      <c r="BQ421" s="327" t="str">
        <f t="shared" si="167"/>
        <v/>
      </c>
      <c r="BR421" s="327" t="str">
        <f>IF(F421="","",IF(AND(AI421="－",OR(分岐管理シート!AK421&lt;1,分岐管理シート!AK421&gt;12)),"error",IF(AND(AI421="○",分岐管理シート!AK421&lt;1),"error","")))</f>
        <v/>
      </c>
      <c r="BS421" s="327" t="str">
        <f>IF(F421="","",IF(VLOOKUP(AJ421,―!$AD$2:$AE$14,2,FALSE)&lt;=VLOOKUP(AK421,―!$AD$2:$AE$14,2,FALSE),"","error"))</f>
        <v/>
      </c>
      <c r="BT421" s="333"/>
      <c r="BU421" s="333"/>
      <c r="BV421" s="333"/>
      <c r="BW421" s="327" t="str">
        <f t="shared" si="168"/>
        <v/>
      </c>
      <c r="BX421" s="327" t="str">
        <f t="shared" si="162"/>
        <v/>
      </c>
      <c r="BY421" s="327" t="str">
        <f t="shared" si="169"/>
        <v/>
      </c>
      <c r="BZ421" s="333"/>
      <c r="CA421" s="348" t="str">
        <f>分岐管理シート!BB421</f>
        <v/>
      </c>
      <c r="CB421" s="350" t="str">
        <f t="shared" si="170"/>
        <v/>
      </c>
    </row>
    <row r="422" spans="1:80" x14ac:dyDescent="0.15">
      <c r="A422" s="202"/>
      <c r="B422" s="203"/>
      <c r="C422" s="197">
        <v>341</v>
      </c>
      <c r="D422" s="126"/>
      <c r="E422" s="126"/>
      <c r="F422" s="126"/>
      <c r="G422" s="128"/>
      <c r="H422" s="128"/>
      <c r="I422" s="123"/>
      <c r="J422" s="123"/>
      <c r="K422" s="123"/>
      <c r="L422" s="123"/>
      <c r="M422" s="131"/>
      <c r="N422" s="199">
        <f t="shared" si="158"/>
        <v>0</v>
      </c>
      <c r="O422" s="200">
        <f t="shared" si="159"/>
        <v>0</v>
      </c>
      <c r="P422" s="141"/>
      <c r="Q422" s="188"/>
      <c r="R422" s="188"/>
      <c r="S422" s="188"/>
      <c r="T422" s="188"/>
      <c r="U422" s="188"/>
      <c r="V422" s="188"/>
      <c r="W422" s="188"/>
      <c r="X422" s="188"/>
      <c r="Y422" s="188"/>
      <c r="Z422" s="188"/>
      <c r="AA422" s="188"/>
      <c r="AB422" s="188"/>
      <c r="AC422" s="188"/>
      <c r="AD422" s="188"/>
      <c r="AE422" s="142"/>
      <c r="AF422" s="131"/>
      <c r="AG422" s="123"/>
      <c r="AH422" s="123"/>
      <c r="AI422" s="128"/>
      <c r="AJ422" s="128"/>
      <c r="AK422" s="128"/>
      <c r="AL422" s="143"/>
      <c r="AM422" s="143"/>
      <c r="AN422" s="131"/>
      <c r="AO422" s="818"/>
      <c r="AP422" s="819"/>
      <c r="AQ422" s="164"/>
      <c r="AR422" s="89"/>
      <c r="AS422" s="78"/>
      <c r="AT422" s="309" t="str">
        <f t="shared" si="147"/>
        <v/>
      </c>
      <c r="AU422" s="313" t="str">
        <f t="shared" si="148"/>
        <v/>
      </c>
      <c r="AV422" s="317" t="str">
        <f t="shared" si="149"/>
        <v/>
      </c>
      <c r="AW422" s="321" t="str">
        <f t="shared" si="150"/>
        <v/>
      </c>
      <c r="AX422" s="321" t="str">
        <f t="shared" si="151"/>
        <v/>
      </c>
      <c r="AY422" s="325" t="str">
        <f t="shared" si="163"/>
        <v/>
      </c>
      <c r="AZ422" s="327" t="str">
        <f t="shared" si="152"/>
        <v/>
      </c>
      <c r="BA422" s="329" t="str">
        <f t="shared" si="153"/>
        <v/>
      </c>
      <c r="BB422" s="329" t="str">
        <f t="shared" si="154"/>
        <v/>
      </c>
      <c r="BC422" s="329" t="str">
        <f t="shared" si="164"/>
        <v/>
      </c>
      <c r="BD422" s="329" t="str">
        <f t="shared" si="160"/>
        <v/>
      </c>
      <c r="BE422" s="332"/>
      <c r="BF422" s="333"/>
      <c r="BG422" s="327" t="str">
        <f t="shared" si="155"/>
        <v/>
      </c>
      <c r="BH422" s="327" t="str">
        <f t="shared" si="156"/>
        <v/>
      </c>
      <c r="BI422" s="327" t="str">
        <f t="shared" si="157"/>
        <v/>
      </c>
      <c r="BJ422" s="333"/>
      <c r="BK422" s="333"/>
      <c r="BL422" s="333"/>
      <c r="BM422" s="333"/>
      <c r="BN422" s="327" t="str">
        <f t="shared" si="165"/>
        <v/>
      </c>
      <c r="BO422" s="327" t="str">
        <f t="shared" si="161"/>
        <v/>
      </c>
      <c r="BP422" s="327" t="str">
        <f t="shared" si="166"/>
        <v/>
      </c>
      <c r="BQ422" s="327" t="str">
        <f t="shared" si="167"/>
        <v/>
      </c>
      <c r="BR422" s="327" t="str">
        <f>IF(F422="","",IF(AND(AI422="－",OR(分岐管理シート!AK422&lt;1,分岐管理シート!AK422&gt;12)),"error",IF(AND(AI422="○",分岐管理シート!AK422&lt;1),"error","")))</f>
        <v/>
      </c>
      <c r="BS422" s="327" t="str">
        <f>IF(F422="","",IF(VLOOKUP(AJ422,―!$AD$2:$AE$14,2,FALSE)&lt;=VLOOKUP(AK422,―!$AD$2:$AE$14,2,FALSE),"","error"))</f>
        <v/>
      </c>
      <c r="BT422" s="333"/>
      <c r="BU422" s="333"/>
      <c r="BV422" s="333"/>
      <c r="BW422" s="327" t="str">
        <f t="shared" si="168"/>
        <v/>
      </c>
      <c r="BX422" s="327" t="str">
        <f t="shared" si="162"/>
        <v/>
      </c>
      <c r="BY422" s="327" t="str">
        <f t="shared" si="169"/>
        <v/>
      </c>
      <c r="BZ422" s="333"/>
      <c r="CA422" s="348" t="str">
        <f>分岐管理シート!BB422</f>
        <v/>
      </c>
      <c r="CB422" s="350" t="str">
        <f t="shared" si="170"/>
        <v/>
      </c>
    </row>
    <row r="423" spans="1:80" x14ac:dyDescent="0.15">
      <c r="A423" s="202"/>
      <c r="B423" s="203"/>
      <c r="C423" s="196">
        <v>342</v>
      </c>
      <c r="D423" s="126"/>
      <c r="E423" s="126"/>
      <c r="F423" s="126"/>
      <c r="G423" s="128"/>
      <c r="H423" s="128"/>
      <c r="I423" s="123"/>
      <c r="J423" s="123"/>
      <c r="K423" s="123"/>
      <c r="L423" s="123"/>
      <c r="M423" s="131"/>
      <c r="N423" s="199">
        <f t="shared" si="158"/>
        <v>0</v>
      </c>
      <c r="O423" s="200">
        <f t="shared" si="159"/>
        <v>0</v>
      </c>
      <c r="P423" s="141"/>
      <c r="Q423" s="188"/>
      <c r="R423" s="188"/>
      <c r="S423" s="188"/>
      <c r="T423" s="188"/>
      <c r="U423" s="188"/>
      <c r="V423" s="188"/>
      <c r="W423" s="188"/>
      <c r="X423" s="188"/>
      <c r="Y423" s="188"/>
      <c r="Z423" s="188"/>
      <c r="AA423" s="188"/>
      <c r="AB423" s="188"/>
      <c r="AC423" s="188"/>
      <c r="AD423" s="188"/>
      <c r="AE423" s="142"/>
      <c r="AF423" s="131"/>
      <c r="AG423" s="123"/>
      <c r="AH423" s="123"/>
      <c r="AI423" s="128"/>
      <c r="AJ423" s="128"/>
      <c r="AK423" s="128"/>
      <c r="AL423" s="143"/>
      <c r="AM423" s="143"/>
      <c r="AN423" s="131"/>
      <c r="AO423" s="818"/>
      <c r="AP423" s="819"/>
      <c r="AQ423" s="164"/>
      <c r="AR423" s="89"/>
      <c r="AS423" s="78"/>
      <c r="AT423" s="309" t="str">
        <f t="shared" si="147"/>
        <v/>
      </c>
      <c r="AU423" s="313" t="str">
        <f t="shared" si="148"/>
        <v/>
      </c>
      <c r="AV423" s="317" t="str">
        <f t="shared" si="149"/>
        <v/>
      </c>
      <c r="AW423" s="321" t="str">
        <f t="shared" si="150"/>
        <v/>
      </c>
      <c r="AX423" s="321" t="str">
        <f t="shared" si="151"/>
        <v/>
      </c>
      <c r="AY423" s="325" t="str">
        <f t="shared" si="163"/>
        <v/>
      </c>
      <c r="AZ423" s="327" t="str">
        <f t="shared" si="152"/>
        <v/>
      </c>
      <c r="BA423" s="329" t="str">
        <f t="shared" si="153"/>
        <v/>
      </c>
      <c r="BB423" s="329" t="str">
        <f t="shared" si="154"/>
        <v/>
      </c>
      <c r="BC423" s="329" t="str">
        <f t="shared" si="164"/>
        <v/>
      </c>
      <c r="BD423" s="329" t="str">
        <f t="shared" si="160"/>
        <v/>
      </c>
      <c r="BE423" s="332"/>
      <c r="BF423" s="333"/>
      <c r="BG423" s="327" t="str">
        <f t="shared" si="155"/>
        <v/>
      </c>
      <c r="BH423" s="327" t="str">
        <f t="shared" si="156"/>
        <v/>
      </c>
      <c r="BI423" s="327" t="str">
        <f t="shared" si="157"/>
        <v/>
      </c>
      <c r="BJ423" s="333"/>
      <c r="BK423" s="333"/>
      <c r="BL423" s="333"/>
      <c r="BM423" s="333"/>
      <c r="BN423" s="327" t="str">
        <f t="shared" si="165"/>
        <v/>
      </c>
      <c r="BO423" s="327" t="str">
        <f t="shared" si="161"/>
        <v/>
      </c>
      <c r="BP423" s="327" t="str">
        <f t="shared" si="166"/>
        <v/>
      </c>
      <c r="BQ423" s="327" t="str">
        <f t="shared" si="167"/>
        <v/>
      </c>
      <c r="BR423" s="327" t="str">
        <f>IF(F423="","",IF(AND(AI423="－",OR(分岐管理シート!AK423&lt;1,分岐管理シート!AK423&gt;12)),"error",IF(AND(AI423="○",分岐管理シート!AK423&lt;1),"error","")))</f>
        <v/>
      </c>
      <c r="BS423" s="327" t="str">
        <f>IF(F423="","",IF(VLOOKUP(AJ423,―!$AD$2:$AE$14,2,FALSE)&lt;=VLOOKUP(AK423,―!$AD$2:$AE$14,2,FALSE),"","error"))</f>
        <v/>
      </c>
      <c r="BT423" s="333"/>
      <c r="BU423" s="333"/>
      <c r="BV423" s="333"/>
      <c r="BW423" s="327" t="str">
        <f t="shared" si="168"/>
        <v/>
      </c>
      <c r="BX423" s="327" t="str">
        <f t="shared" si="162"/>
        <v/>
      </c>
      <c r="BY423" s="327" t="str">
        <f t="shared" si="169"/>
        <v/>
      </c>
      <c r="BZ423" s="333"/>
      <c r="CA423" s="348" t="str">
        <f>分岐管理シート!BB423</f>
        <v/>
      </c>
      <c r="CB423" s="350" t="str">
        <f t="shared" si="170"/>
        <v/>
      </c>
    </row>
    <row r="424" spans="1:80" x14ac:dyDescent="0.15">
      <c r="A424" s="202"/>
      <c r="B424" s="203"/>
      <c r="C424" s="197">
        <v>343</v>
      </c>
      <c r="D424" s="126"/>
      <c r="E424" s="126"/>
      <c r="F424" s="126"/>
      <c r="G424" s="128"/>
      <c r="H424" s="128"/>
      <c r="I424" s="123"/>
      <c r="J424" s="123"/>
      <c r="K424" s="123"/>
      <c r="L424" s="123"/>
      <c r="M424" s="131"/>
      <c r="N424" s="199">
        <f t="shared" si="158"/>
        <v>0</v>
      </c>
      <c r="O424" s="200">
        <f t="shared" si="159"/>
        <v>0</v>
      </c>
      <c r="P424" s="141"/>
      <c r="Q424" s="188"/>
      <c r="R424" s="188"/>
      <c r="S424" s="188"/>
      <c r="T424" s="188"/>
      <c r="U424" s="188"/>
      <c r="V424" s="188"/>
      <c r="W424" s="188"/>
      <c r="X424" s="188"/>
      <c r="Y424" s="188"/>
      <c r="Z424" s="188"/>
      <c r="AA424" s="188"/>
      <c r="AB424" s="188"/>
      <c r="AC424" s="188"/>
      <c r="AD424" s="188"/>
      <c r="AE424" s="142"/>
      <c r="AF424" s="131"/>
      <c r="AG424" s="123"/>
      <c r="AH424" s="123"/>
      <c r="AI424" s="128"/>
      <c r="AJ424" s="128"/>
      <c r="AK424" s="128"/>
      <c r="AL424" s="143"/>
      <c r="AM424" s="143"/>
      <c r="AN424" s="131"/>
      <c r="AO424" s="818"/>
      <c r="AP424" s="819"/>
      <c r="AQ424" s="164"/>
      <c r="AR424" s="89"/>
      <c r="AS424" s="78"/>
      <c r="AT424" s="309" t="str">
        <f t="shared" si="147"/>
        <v/>
      </c>
      <c r="AU424" s="313" t="str">
        <f t="shared" si="148"/>
        <v/>
      </c>
      <c r="AV424" s="317" t="str">
        <f t="shared" si="149"/>
        <v/>
      </c>
      <c r="AW424" s="321" t="str">
        <f t="shared" si="150"/>
        <v/>
      </c>
      <c r="AX424" s="321" t="str">
        <f t="shared" si="151"/>
        <v/>
      </c>
      <c r="AY424" s="325" t="str">
        <f t="shared" si="163"/>
        <v/>
      </c>
      <c r="AZ424" s="327" t="str">
        <f t="shared" si="152"/>
        <v/>
      </c>
      <c r="BA424" s="329" t="str">
        <f t="shared" si="153"/>
        <v/>
      </c>
      <c r="BB424" s="329" t="str">
        <f t="shared" si="154"/>
        <v/>
      </c>
      <c r="BC424" s="329" t="str">
        <f t="shared" si="164"/>
        <v/>
      </c>
      <c r="BD424" s="329" t="str">
        <f t="shared" si="160"/>
        <v/>
      </c>
      <c r="BE424" s="332"/>
      <c r="BF424" s="333"/>
      <c r="BG424" s="327" t="str">
        <f t="shared" si="155"/>
        <v/>
      </c>
      <c r="BH424" s="327" t="str">
        <f t="shared" si="156"/>
        <v/>
      </c>
      <c r="BI424" s="327" t="str">
        <f t="shared" si="157"/>
        <v/>
      </c>
      <c r="BJ424" s="333"/>
      <c r="BK424" s="333"/>
      <c r="BL424" s="333"/>
      <c r="BM424" s="333"/>
      <c r="BN424" s="327" t="str">
        <f t="shared" si="165"/>
        <v/>
      </c>
      <c r="BO424" s="327" t="str">
        <f t="shared" si="161"/>
        <v/>
      </c>
      <c r="BP424" s="327" t="str">
        <f t="shared" si="166"/>
        <v/>
      </c>
      <c r="BQ424" s="327" t="str">
        <f t="shared" si="167"/>
        <v/>
      </c>
      <c r="BR424" s="327" t="str">
        <f>IF(F424="","",IF(AND(AI424="－",OR(分岐管理シート!AK424&lt;1,分岐管理シート!AK424&gt;12)),"error",IF(AND(AI424="○",分岐管理シート!AK424&lt;1),"error","")))</f>
        <v/>
      </c>
      <c r="BS424" s="327" t="str">
        <f>IF(F424="","",IF(VLOOKUP(AJ424,―!$AD$2:$AE$14,2,FALSE)&lt;=VLOOKUP(AK424,―!$AD$2:$AE$14,2,FALSE),"","error"))</f>
        <v/>
      </c>
      <c r="BT424" s="333"/>
      <c r="BU424" s="333"/>
      <c r="BV424" s="333"/>
      <c r="BW424" s="327" t="str">
        <f t="shared" si="168"/>
        <v/>
      </c>
      <c r="BX424" s="327" t="str">
        <f t="shared" si="162"/>
        <v/>
      </c>
      <c r="BY424" s="327" t="str">
        <f t="shared" si="169"/>
        <v/>
      </c>
      <c r="BZ424" s="333"/>
      <c r="CA424" s="348" t="str">
        <f>分岐管理シート!BB424</f>
        <v/>
      </c>
      <c r="CB424" s="350" t="str">
        <f t="shared" si="170"/>
        <v/>
      </c>
    </row>
    <row r="425" spans="1:80" x14ac:dyDescent="0.15">
      <c r="A425" s="202"/>
      <c r="B425" s="203"/>
      <c r="C425" s="197">
        <v>344</v>
      </c>
      <c r="D425" s="126"/>
      <c r="E425" s="126"/>
      <c r="F425" s="126"/>
      <c r="G425" s="128"/>
      <c r="H425" s="128"/>
      <c r="I425" s="123"/>
      <c r="J425" s="123"/>
      <c r="K425" s="123"/>
      <c r="L425" s="123"/>
      <c r="M425" s="131"/>
      <c r="N425" s="199">
        <f t="shared" si="158"/>
        <v>0</v>
      </c>
      <c r="O425" s="200">
        <f t="shared" si="159"/>
        <v>0</v>
      </c>
      <c r="P425" s="141"/>
      <c r="Q425" s="188"/>
      <c r="R425" s="188"/>
      <c r="S425" s="188"/>
      <c r="T425" s="188"/>
      <c r="U425" s="188"/>
      <c r="V425" s="188"/>
      <c r="W425" s="188"/>
      <c r="X425" s="188"/>
      <c r="Y425" s="188"/>
      <c r="Z425" s="188"/>
      <c r="AA425" s="188"/>
      <c r="AB425" s="188"/>
      <c r="AC425" s="188"/>
      <c r="AD425" s="188"/>
      <c r="AE425" s="142"/>
      <c r="AF425" s="131"/>
      <c r="AG425" s="123"/>
      <c r="AH425" s="123"/>
      <c r="AI425" s="128"/>
      <c r="AJ425" s="128"/>
      <c r="AK425" s="128"/>
      <c r="AL425" s="143"/>
      <c r="AM425" s="143"/>
      <c r="AN425" s="131"/>
      <c r="AO425" s="818"/>
      <c r="AP425" s="819"/>
      <c r="AQ425" s="164"/>
      <c r="AR425" s="89"/>
      <c r="AS425" s="78"/>
      <c r="AT425" s="309" t="str">
        <f t="shared" si="147"/>
        <v/>
      </c>
      <c r="AU425" s="313" t="str">
        <f t="shared" si="148"/>
        <v/>
      </c>
      <c r="AV425" s="317" t="str">
        <f t="shared" si="149"/>
        <v/>
      </c>
      <c r="AW425" s="321" t="str">
        <f t="shared" si="150"/>
        <v/>
      </c>
      <c r="AX425" s="321" t="str">
        <f t="shared" si="151"/>
        <v/>
      </c>
      <c r="AY425" s="325" t="str">
        <f t="shared" si="163"/>
        <v/>
      </c>
      <c r="AZ425" s="327" t="str">
        <f t="shared" si="152"/>
        <v/>
      </c>
      <c r="BA425" s="329" t="str">
        <f t="shared" si="153"/>
        <v/>
      </c>
      <c r="BB425" s="329" t="str">
        <f t="shared" si="154"/>
        <v/>
      </c>
      <c r="BC425" s="329" t="str">
        <f t="shared" si="164"/>
        <v/>
      </c>
      <c r="BD425" s="329" t="str">
        <f t="shared" si="160"/>
        <v/>
      </c>
      <c r="BE425" s="332"/>
      <c r="BF425" s="333"/>
      <c r="BG425" s="327" t="str">
        <f t="shared" si="155"/>
        <v/>
      </c>
      <c r="BH425" s="327" t="str">
        <f t="shared" si="156"/>
        <v/>
      </c>
      <c r="BI425" s="327" t="str">
        <f t="shared" si="157"/>
        <v/>
      </c>
      <c r="BJ425" s="333"/>
      <c r="BK425" s="333"/>
      <c r="BL425" s="333"/>
      <c r="BM425" s="333"/>
      <c r="BN425" s="327" t="str">
        <f t="shared" si="165"/>
        <v/>
      </c>
      <c r="BO425" s="327" t="str">
        <f t="shared" si="161"/>
        <v/>
      </c>
      <c r="BP425" s="327" t="str">
        <f t="shared" si="166"/>
        <v/>
      </c>
      <c r="BQ425" s="327" t="str">
        <f t="shared" si="167"/>
        <v/>
      </c>
      <c r="BR425" s="327" t="str">
        <f>IF(F425="","",IF(AND(AI425="－",OR(分岐管理シート!AK425&lt;1,分岐管理シート!AK425&gt;12)),"error",IF(AND(AI425="○",分岐管理シート!AK425&lt;1),"error","")))</f>
        <v/>
      </c>
      <c r="BS425" s="327" t="str">
        <f>IF(F425="","",IF(VLOOKUP(AJ425,―!$AD$2:$AE$14,2,FALSE)&lt;=VLOOKUP(AK425,―!$AD$2:$AE$14,2,FALSE),"","error"))</f>
        <v/>
      </c>
      <c r="BT425" s="333"/>
      <c r="BU425" s="333"/>
      <c r="BV425" s="333"/>
      <c r="BW425" s="327" t="str">
        <f t="shared" si="168"/>
        <v/>
      </c>
      <c r="BX425" s="327" t="str">
        <f t="shared" si="162"/>
        <v/>
      </c>
      <c r="BY425" s="327" t="str">
        <f t="shared" si="169"/>
        <v/>
      </c>
      <c r="BZ425" s="333"/>
      <c r="CA425" s="348" t="str">
        <f>分岐管理シート!BB425</f>
        <v/>
      </c>
      <c r="CB425" s="350" t="str">
        <f t="shared" si="170"/>
        <v/>
      </c>
    </row>
    <row r="426" spans="1:80" x14ac:dyDescent="0.15">
      <c r="A426" s="202"/>
      <c r="B426" s="203"/>
      <c r="C426" s="196">
        <v>345</v>
      </c>
      <c r="D426" s="126"/>
      <c r="E426" s="126"/>
      <c r="F426" s="126"/>
      <c r="G426" s="128"/>
      <c r="H426" s="128"/>
      <c r="I426" s="123"/>
      <c r="J426" s="123"/>
      <c r="K426" s="123"/>
      <c r="L426" s="123"/>
      <c r="M426" s="131"/>
      <c r="N426" s="199">
        <f t="shared" si="158"/>
        <v>0</v>
      </c>
      <c r="O426" s="200">
        <f t="shared" si="159"/>
        <v>0</v>
      </c>
      <c r="P426" s="141"/>
      <c r="Q426" s="188"/>
      <c r="R426" s="188"/>
      <c r="S426" s="188"/>
      <c r="T426" s="188"/>
      <c r="U426" s="188"/>
      <c r="V426" s="188"/>
      <c r="W426" s="188"/>
      <c r="X426" s="188"/>
      <c r="Y426" s="188"/>
      <c r="Z426" s="188"/>
      <c r="AA426" s="188"/>
      <c r="AB426" s="188"/>
      <c r="AC426" s="188"/>
      <c r="AD426" s="188"/>
      <c r="AE426" s="142"/>
      <c r="AF426" s="131"/>
      <c r="AG426" s="123"/>
      <c r="AH426" s="123"/>
      <c r="AI426" s="128"/>
      <c r="AJ426" s="128"/>
      <c r="AK426" s="128"/>
      <c r="AL426" s="143"/>
      <c r="AM426" s="143"/>
      <c r="AN426" s="131"/>
      <c r="AO426" s="818"/>
      <c r="AP426" s="819"/>
      <c r="AQ426" s="164"/>
      <c r="AR426" s="89"/>
      <c r="AS426" s="78"/>
      <c r="AT426" s="309" t="str">
        <f t="shared" si="147"/>
        <v/>
      </c>
      <c r="AU426" s="313" t="str">
        <f t="shared" si="148"/>
        <v/>
      </c>
      <c r="AV426" s="317" t="str">
        <f t="shared" si="149"/>
        <v/>
      </c>
      <c r="AW426" s="321" t="str">
        <f t="shared" si="150"/>
        <v/>
      </c>
      <c r="AX426" s="321" t="str">
        <f t="shared" si="151"/>
        <v/>
      </c>
      <c r="AY426" s="325" t="str">
        <f t="shared" si="163"/>
        <v/>
      </c>
      <c r="AZ426" s="327" t="str">
        <f t="shared" si="152"/>
        <v/>
      </c>
      <c r="BA426" s="329" t="str">
        <f t="shared" si="153"/>
        <v/>
      </c>
      <c r="BB426" s="329" t="str">
        <f t="shared" si="154"/>
        <v/>
      </c>
      <c r="BC426" s="329" t="str">
        <f t="shared" si="164"/>
        <v/>
      </c>
      <c r="BD426" s="329" t="str">
        <f t="shared" si="160"/>
        <v/>
      </c>
      <c r="BE426" s="332"/>
      <c r="BF426" s="333"/>
      <c r="BG426" s="327" t="str">
        <f t="shared" si="155"/>
        <v/>
      </c>
      <c r="BH426" s="327" t="str">
        <f t="shared" si="156"/>
        <v/>
      </c>
      <c r="BI426" s="327" t="str">
        <f t="shared" si="157"/>
        <v/>
      </c>
      <c r="BJ426" s="333"/>
      <c r="BK426" s="333"/>
      <c r="BL426" s="333"/>
      <c r="BM426" s="333"/>
      <c r="BN426" s="327" t="str">
        <f t="shared" si="165"/>
        <v/>
      </c>
      <c r="BO426" s="327" t="str">
        <f t="shared" si="161"/>
        <v/>
      </c>
      <c r="BP426" s="327" t="str">
        <f t="shared" si="166"/>
        <v/>
      </c>
      <c r="BQ426" s="327" t="str">
        <f t="shared" si="167"/>
        <v/>
      </c>
      <c r="BR426" s="327" t="str">
        <f>IF(F426="","",IF(AND(AI426="－",OR(分岐管理シート!AK426&lt;1,分岐管理シート!AK426&gt;12)),"error",IF(AND(AI426="○",分岐管理シート!AK426&lt;1),"error","")))</f>
        <v/>
      </c>
      <c r="BS426" s="327" t="str">
        <f>IF(F426="","",IF(VLOOKUP(AJ426,―!$AD$2:$AE$14,2,FALSE)&lt;=VLOOKUP(AK426,―!$AD$2:$AE$14,2,FALSE),"","error"))</f>
        <v/>
      </c>
      <c r="BT426" s="333"/>
      <c r="BU426" s="333"/>
      <c r="BV426" s="333"/>
      <c r="BW426" s="327" t="str">
        <f t="shared" si="168"/>
        <v/>
      </c>
      <c r="BX426" s="327" t="str">
        <f t="shared" si="162"/>
        <v/>
      </c>
      <c r="BY426" s="327" t="str">
        <f t="shared" si="169"/>
        <v/>
      </c>
      <c r="BZ426" s="333"/>
      <c r="CA426" s="348" t="str">
        <f>分岐管理シート!BB426</f>
        <v/>
      </c>
      <c r="CB426" s="350" t="str">
        <f t="shared" si="170"/>
        <v/>
      </c>
    </row>
    <row r="427" spans="1:80" x14ac:dyDescent="0.15">
      <c r="A427" s="202"/>
      <c r="B427" s="203"/>
      <c r="C427" s="197">
        <v>346</v>
      </c>
      <c r="D427" s="126"/>
      <c r="E427" s="126"/>
      <c r="F427" s="126"/>
      <c r="G427" s="128"/>
      <c r="H427" s="128"/>
      <c r="I427" s="123"/>
      <c r="J427" s="123"/>
      <c r="K427" s="123"/>
      <c r="L427" s="123"/>
      <c r="M427" s="131"/>
      <c r="N427" s="199">
        <f t="shared" si="158"/>
        <v>0</v>
      </c>
      <c r="O427" s="200">
        <f t="shared" si="159"/>
        <v>0</v>
      </c>
      <c r="P427" s="141"/>
      <c r="Q427" s="188"/>
      <c r="R427" s="188"/>
      <c r="S427" s="188"/>
      <c r="T427" s="188"/>
      <c r="U427" s="188"/>
      <c r="V427" s="188"/>
      <c r="W427" s="188"/>
      <c r="X427" s="188"/>
      <c r="Y427" s="188"/>
      <c r="Z427" s="188"/>
      <c r="AA427" s="188"/>
      <c r="AB427" s="188"/>
      <c r="AC427" s="188"/>
      <c r="AD427" s="188"/>
      <c r="AE427" s="142"/>
      <c r="AF427" s="131"/>
      <c r="AG427" s="123"/>
      <c r="AH427" s="123"/>
      <c r="AI427" s="128"/>
      <c r="AJ427" s="128"/>
      <c r="AK427" s="128"/>
      <c r="AL427" s="143"/>
      <c r="AM427" s="143"/>
      <c r="AN427" s="131"/>
      <c r="AO427" s="818"/>
      <c r="AP427" s="819"/>
      <c r="AQ427" s="164"/>
      <c r="AR427" s="89"/>
      <c r="AS427" s="78"/>
      <c r="AT427" s="309" t="str">
        <f t="shared" si="147"/>
        <v/>
      </c>
      <c r="AU427" s="313" t="str">
        <f t="shared" si="148"/>
        <v/>
      </c>
      <c r="AV427" s="317" t="str">
        <f t="shared" si="149"/>
        <v/>
      </c>
      <c r="AW427" s="321" t="str">
        <f t="shared" si="150"/>
        <v/>
      </c>
      <c r="AX427" s="321" t="str">
        <f t="shared" si="151"/>
        <v/>
      </c>
      <c r="AY427" s="325" t="str">
        <f t="shared" si="163"/>
        <v/>
      </c>
      <c r="AZ427" s="327" t="str">
        <f t="shared" si="152"/>
        <v/>
      </c>
      <c r="BA427" s="329" t="str">
        <f t="shared" si="153"/>
        <v/>
      </c>
      <c r="BB427" s="329" t="str">
        <f t="shared" si="154"/>
        <v/>
      </c>
      <c r="BC427" s="329" t="str">
        <f t="shared" si="164"/>
        <v/>
      </c>
      <c r="BD427" s="329" t="str">
        <f t="shared" si="160"/>
        <v/>
      </c>
      <c r="BE427" s="332"/>
      <c r="BF427" s="333"/>
      <c r="BG427" s="327" t="str">
        <f t="shared" si="155"/>
        <v/>
      </c>
      <c r="BH427" s="327" t="str">
        <f t="shared" si="156"/>
        <v/>
      </c>
      <c r="BI427" s="327" t="str">
        <f t="shared" si="157"/>
        <v/>
      </c>
      <c r="BJ427" s="333"/>
      <c r="BK427" s="333"/>
      <c r="BL427" s="333"/>
      <c r="BM427" s="333"/>
      <c r="BN427" s="327" t="str">
        <f t="shared" si="165"/>
        <v/>
      </c>
      <c r="BO427" s="327" t="str">
        <f t="shared" si="161"/>
        <v/>
      </c>
      <c r="BP427" s="327" t="str">
        <f t="shared" si="166"/>
        <v/>
      </c>
      <c r="BQ427" s="327" t="str">
        <f t="shared" si="167"/>
        <v/>
      </c>
      <c r="BR427" s="327" t="str">
        <f>IF(F427="","",IF(AND(AI427="－",OR(分岐管理シート!AK427&lt;1,分岐管理シート!AK427&gt;12)),"error",IF(AND(AI427="○",分岐管理シート!AK427&lt;1),"error","")))</f>
        <v/>
      </c>
      <c r="BS427" s="327" t="str">
        <f>IF(F427="","",IF(VLOOKUP(AJ427,―!$AD$2:$AE$14,2,FALSE)&lt;=VLOOKUP(AK427,―!$AD$2:$AE$14,2,FALSE),"","error"))</f>
        <v/>
      </c>
      <c r="BT427" s="333"/>
      <c r="BU427" s="333"/>
      <c r="BV427" s="333"/>
      <c r="BW427" s="327" t="str">
        <f t="shared" si="168"/>
        <v/>
      </c>
      <c r="BX427" s="327" t="str">
        <f t="shared" si="162"/>
        <v/>
      </c>
      <c r="BY427" s="327" t="str">
        <f t="shared" si="169"/>
        <v/>
      </c>
      <c r="BZ427" s="333"/>
      <c r="CA427" s="348" t="str">
        <f>分岐管理シート!BB427</f>
        <v/>
      </c>
      <c r="CB427" s="350" t="str">
        <f t="shared" si="170"/>
        <v/>
      </c>
    </row>
    <row r="428" spans="1:80" x14ac:dyDescent="0.15">
      <c r="A428" s="202"/>
      <c r="B428" s="203"/>
      <c r="C428" s="197">
        <v>347</v>
      </c>
      <c r="D428" s="126"/>
      <c r="E428" s="126"/>
      <c r="F428" s="126"/>
      <c r="G428" s="128"/>
      <c r="H428" s="128"/>
      <c r="I428" s="123"/>
      <c r="J428" s="123"/>
      <c r="K428" s="123"/>
      <c r="L428" s="123"/>
      <c r="M428" s="131"/>
      <c r="N428" s="199">
        <f t="shared" si="158"/>
        <v>0</v>
      </c>
      <c r="O428" s="200">
        <f t="shared" si="159"/>
        <v>0</v>
      </c>
      <c r="P428" s="141"/>
      <c r="Q428" s="188"/>
      <c r="R428" s="188"/>
      <c r="S428" s="188"/>
      <c r="T428" s="188"/>
      <c r="U428" s="188"/>
      <c r="V428" s="188"/>
      <c r="W428" s="188"/>
      <c r="X428" s="188"/>
      <c r="Y428" s="188"/>
      <c r="Z428" s="188"/>
      <c r="AA428" s="188"/>
      <c r="AB428" s="188"/>
      <c r="AC428" s="188"/>
      <c r="AD428" s="188"/>
      <c r="AE428" s="142"/>
      <c r="AF428" s="131"/>
      <c r="AG428" s="123"/>
      <c r="AH428" s="123"/>
      <c r="AI428" s="128"/>
      <c r="AJ428" s="128"/>
      <c r="AK428" s="128"/>
      <c r="AL428" s="143"/>
      <c r="AM428" s="143"/>
      <c r="AN428" s="131"/>
      <c r="AO428" s="818"/>
      <c r="AP428" s="819"/>
      <c r="AQ428" s="164"/>
      <c r="AR428" s="89"/>
      <c r="AS428" s="78"/>
      <c r="AT428" s="309" t="str">
        <f t="shared" si="147"/>
        <v/>
      </c>
      <c r="AU428" s="313" t="str">
        <f t="shared" si="148"/>
        <v/>
      </c>
      <c r="AV428" s="317" t="str">
        <f t="shared" si="149"/>
        <v/>
      </c>
      <c r="AW428" s="321" t="str">
        <f t="shared" si="150"/>
        <v/>
      </c>
      <c r="AX428" s="321" t="str">
        <f t="shared" si="151"/>
        <v/>
      </c>
      <c r="AY428" s="325" t="str">
        <f t="shared" si="163"/>
        <v/>
      </c>
      <c r="AZ428" s="327" t="str">
        <f t="shared" si="152"/>
        <v/>
      </c>
      <c r="BA428" s="329" t="str">
        <f t="shared" si="153"/>
        <v/>
      </c>
      <c r="BB428" s="329" t="str">
        <f t="shared" si="154"/>
        <v/>
      </c>
      <c r="BC428" s="329" t="str">
        <f t="shared" si="164"/>
        <v/>
      </c>
      <c r="BD428" s="329" t="str">
        <f t="shared" si="160"/>
        <v/>
      </c>
      <c r="BE428" s="332"/>
      <c r="BF428" s="333"/>
      <c r="BG428" s="327" t="str">
        <f t="shared" si="155"/>
        <v/>
      </c>
      <c r="BH428" s="327" t="str">
        <f t="shared" si="156"/>
        <v/>
      </c>
      <c r="BI428" s="327" t="str">
        <f t="shared" si="157"/>
        <v/>
      </c>
      <c r="BJ428" s="333"/>
      <c r="BK428" s="333"/>
      <c r="BL428" s="333"/>
      <c r="BM428" s="333"/>
      <c r="BN428" s="327" t="str">
        <f t="shared" si="165"/>
        <v/>
      </c>
      <c r="BO428" s="327" t="str">
        <f t="shared" si="161"/>
        <v/>
      </c>
      <c r="BP428" s="327" t="str">
        <f t="shared" si="166"/>
        <v/>
      </c>
      <c r="BQ428" s="327" t="str">
        <f t="shared" si="167"/>
        <v/>
      </c>
      <c r="BR428" s="327" t="str">
        <f>IF(F428="","",IF(AND(AI428="－",OR(分岐管理シート!AK428&lt;1,分岐管理シート!AK428&gt;12)),"error",IF(AND(AI428="○",分岐管理シート!AK428&lt;1),"error","")))</f>
        <v/>
      </c>
      <c r="BS428" s="327" t="str">
        <f>IF(F428="","",IF(VLOOKUP(AJ428,―!$AD$2:$AE$14,2,FALSE)&lt;=VLOOKUP(AK428,―!$AD$2:$AE$14,2,FALSE),"","error"))</f>
        <v/>
      </c>
      <c r="BT428" s="333"/>
      <c r="BU428" s="333"/>
      <c r="BV428" s="333"/>
      <c r="BW428" s="327" t="str">
        <f t="shared" si="168"/>
        <v/>
      </c>
      <c r="BX428" s="327" t="str">
        <f t="shared" si="162"/>
        <v/>
      </c>
      <c r="BY428" s="327" t="str">
        <f t="shared" si="169"/>
        <v/>
      </c>
      <c r="BZ428" s="333"/>
      <c r="CA428" s="348" t="str">
        <f>分岐管理シート!BB428</f>
        <v/>
      </c>
      <c r="CB428" s="350" t="str">
        <f t="shared" si="170"/>
        <v/>
      </c>
    </row>
    <row r="429" spans="1:80" x14ac:dyDescent="0.15">
      <c r="A429" s="202"/>
      <c r="B429" s="203"/>
      <c r="C429" s="196">
        <v>348</v>
      </c>
      <c r="D429" s="126"/>
      <c r="E429" s="126"/>
      <c r="F429" s="126"/>
      <c r="G429" s="128"/>
      <c r="H429" s="128"/>
      <c r="I429" s="123"/>
      <c r="J429" s="123"/>
      <c r="K429" s="123"/>
      <c r="L429" s="123"/>
      <c r="M429" s="131"/>
      <c r="N429" s="199">
        <f t="shared" si="158"/>
        <v>0</v>
      </c>
      <c r="O429" s="200">
        <f t="shared" si="159"/>
        <v>0</v>
      </c>
      <c r="P429" s="141"/>
      <c r="Q429" s="188"/>
      <c r="R429" s="188"/>
      <c r="S429" s="188"/>
      <c r="T429" s="188"/>
      <c r="U429" s="188"/>
      <c r="V429" s="188"/>
      <c r="W429" s="188"/>
      <c r="X429" s="188"/>
      <c r="Y429" s="188"/>
      <c r="Z429" s="188"/>
      <c r="AA429" s="188"/>
      <c r="AB429" s="188"/>
      <c r="AC429" s="188"/>
      <c r="AD429" s="188"/>
      <c r="AE429" s="142"/>
      <c r="AF429" s="131"/>
      <c r="AG429" s="123"/>
      <c r="AH429" s="123"/>
      <c r="AI429" s="128"/>
      <c r="AJ429" s="128"/>
      <c r="AK429" s="128"/>
      <c r="AL429" s="143"/>
      <c r="AM429" s="143"/>
      <c r="AN429" s="131"/>
      <c r="AO429" s="818"/>
      <c r="AP429" s="819"/>
      <c r="AQ429" s="164"/>
      <c r="AR429" s="89"/>
      <c r="AS429" s="78"/>
      <c r="AT429" s="309" t="str">
        <f t="shared" si="147"/>
        <v/>
      </c>
      <c r="AU429" s="313" t="str">
        <f t="shared" si="148"/>
        <v/>
      </c>
      <c r="AV429" s="317" t="str">
        <f t="shared" si="149"/>
        <v/>
      </c>
      <c r="AW429" s="321" t="str">
        <f t="shared" si="150"/>
        <v/>
      </c>
      <c r="AX429" s="321" t="str">
        <f t="shared" si="151"/>
        <v/>
      </c>
      <c r="AY429" s="325" t="str">
        <f t="shared" si="163"/>
        <v/>
      </c>
      <c r="AZ429" s="327" t="str">
        <f t="shared" si="152"/>
        <v/>
      </c>
      <c r="BA429" s="329" t="str">
        <f t="shared" si="153"/>
        <v/>
      </c>
      <c r="BB429" s="329" t="str">
        <f t="shared" si="154"/>
        <v/>
      </c>
      <c r="BC429" s="329" t="str">
        <f t="shared" si="164"/>
        <v/>
      </c>
      <c r="BD429" s="329" t="str">
        <f t="shared" si="160"/>
        <v/>
      </c>
      <c r="BE429" s="332"/>
      <c r="BF429" s="333"/>
      <c r="BG429" s="327" t="str">
        <f t="shared" si="155"/>
        <v/>
      </c>
      <c r="BH429" s="327" t="str">
        <f t="shared" si="156"/>
        <v/>
      </c>
      <c r="BI429" s="327" t="str">
        <f t="shared" si="157"/>
        <v/>
      </c>
      <c r="BJ429" s="333"/>
      <c r="BK429" s="333"/>
      <c r="BL429" s="333"/>
      <c r="BM429" s="333"/>
      <c r="BN429" s="327" t="str">
        <f t="shared" si="165"/>
        <v/>
      </c>
      <c r="BO429" s="327" t="str">
        <f t="shared" si="161"/>
        <v/>
      </c>
      <c r="BP429" s="327" t="str">
        <f t="shared" si="166"/>
        <v/>
      </c>
      <c r="BQ429" s="327" t="str">
        <f t="shared" si="167"/>
        <v/>
      </c>
      <c r="BR429" s="327" t="str">
        <f>IF(F429="","",IF(AND(AI429="－",OR(分岐管理シート!AK429&lt;1,分岐管理シート!AK429&gt;12)),"error",IF(AND(AI429="○",分岐管理シート!AK429&lt;1),"error","")))</f>
        <v/>
      </c>
      <c r="BS429" s="327" t="str">
        <f>IF(F429="","",IF(VLOOKUP(AJ429,―!$AD$2:$AE$14,2,FALSE)&lt;=VLOOKUP(AK429,―!$AD$2:$AE$14,2,FALSE),"","error"))</f>
        <v/>
      </c>
      <c r="BT429" s="333"/>
      <c r="BU429" s="333"/>
      <c r="BV429" s="333"/>
      <c r="BW429" s="327" t="str">
        <f t="shared" si="168"/>
        <v/>
      </c>
      <c r="BX429" s="327" t="str">
        <f t="shared" si="162"/>
        <v/>
      </c>
      <c r="BY429" s="327" t="str">
        <f t="shared" si="169"/>
        <v/>
      </c>
      <c r="BZ429" s="333"/>
      <c r="CA429" s="348" t="str">
        <f>分岐管理シート!BB429</f>
        <v/>
      </c>
      <c r="CB429" s="350" t="str">
        <f t="shared" si="170"/>
        <v/>
      </c>
    </row>
    <row r="430" spans="1:80" x14ac:dyDescent="0.15">
      <c r="A430" s="202"/>
      <c r="B430" s="203"/>
      <c r="C430" s="197">
        <v>349</v>
      </c>
      <c r="D430" s="126"/>
      <c r="E430" s="126"/>
      <c r="F430" s="126"/>
      <c r="G430" s="128"/>
      <c r="H430" s="128"/>
      <c r="I430" s="123"/>
      <c r="J430" s="123"/>
      <c r="K430" s="123"/>
      <c r="L430" s="123"/>
      <c r="M430" s="131"/>
      <c r="N430" s="199">
        <f t="shared" si="158"/>
        <v>0</v>
      </c>
      <c r="O430" s="200">
        <f t="shared" si="159"/>
        <v>0</v>
      </c>
      <c r="P430" s="141"/>
      <c r="Q430" s="188"/>
      <c r="R430" s="188"/>
      <c r="S430" s="188"/>
      <c r="T430" s="188"/>
      <c r="U430" s="188"/>
      <c r="V430" s="188"/>
      <c r="W430" s="188"/>
      <c r="X430" s="188"/>
      <c r="Y430" s="188"/>
      <c r="Z430" s="188"/>
      <c r="AA430" s="188"/>
      <c r="AB430" s="188"/>
      <c r="AC430" s="188"/>
      <c r="AD430" s="188"/>
      <c r="AE430" s="142"/>
      <c r="AF430" s="131"/>
      <c r="AG430" s="123"/>
      <c r="AH430" s="123"/>
      <c r="AI430" s="128"/>
      <c r="AJ430" s="128"/>
      <c r="AK430" s="128"/>
      <c r="AL430" s="143"/>
      <c r="AM430" s="143"/>
      <c r="AN430" s="131"/>
      <c r="AO430" s="818"/>
      <c r="AP430" s="819"/>
      <c r="AQ430" s="164"/>
      <c r="AR430" s="89"/>
      <c r="AS430" s="78"/>
      <c r="AT430" s="309" t="str">
        <f t="shared" si="147"/>
        <v/>
      </c>
      <c r="AU430" s="313" t="str">
        <f t="shared" si="148"/>
        <v/>
      </c>
      <c r="AV430" s="317" t="str">
        <f t="shared" si="149"/>
        <v/>
      </c>
      <c r="AW430" s="321" t="str">
        <f t="shared" si="150"/>
        <v/>
      </c>
      <c r="AX430" s="321" t="str">
        <f t="shared" si="151"/>
        <v/>
      </c>
      <c r="AY430" s="325" t="str">
        <f t="shared" si="163"/>
        <v/>
      </c>
      <c r="AZ430" s="327" t="str">
        <f t="shared" si="152"/>
        <v/>
      </c>
      <c r="BA430" s="329" t="str">
        <f t="shared" si="153"/>
        <v/>
      </c>
      <c r="BB430" s="329" t="str">
        <f t="shared" si="154"/>
        <v/>
      </c>
      <c r="BC430" s="329" t="str">
        <f t="shared" si="164"/>
        <v/>
      </c>
      <c r="BD430" s="329" t="str">
        <f t="shared" si="160"/>
        <v/>
      </c>
      <c r="BE430" s="332"/>
      <c r="BF430" s="333"/>
      <c r="BG430" s="327" t="str">
        <f t="shared" si="155"/>
        <v/>
      </c>
      <c r="BH430" s="327" t="str">
        <f t="shared" si="156"/>
        <v/>
      </c>
      <c r="BI430" s="327" t="str">
        <f t="shared" si="157"/>
        <v/>
      </c>
      <c r="BJ430" s="333"/>
      <c r="BK430" s="333"/>
      <c r="BL430" s="333"/>
      <c r="BM430" s="333"/>
      <c r="BN430" s="327" t="str">
        <f t="shared" si="165"/>
        <v/>
      </c>
      <c r="BO430" s="327" t="str">
        <f t="shared" si="161"/>
        <v/>
      </c>
      <c r="BP430" s="327" t="str">
        <f t="shared" si="166"/>
        <v/>
      </c>
      <c r="BQ430" s="327" t="str">
        <f t="shared" si="167"/>
        <v/>
      </c>
      <c r="BR430" s="327" t="str">
        <f>IF(F430="","",IF(AND(AI430="－",OR(分岐管理シート!AK430&lt;1,分岐管理シート!AK430&gt;12)),"error",IF(AND(AI430="○",分岐管理シート!AK430&lt;1),"error","")))</f>
        <v/>
      </c>
      <c r="BS430" s="327" t="str">
        <f>IF(F430="","",IF(VLOOKUP(AJ430,―!$AD$2:$AE$14,2,FALSE)&lt;=VLOOKUP(AK430,―!$AD$2:$AE$14,2,FALSE),"","error"))</f>
        <v/>
      </c>
      <c r="BT430" s="333"/>
      <c r="BU430" s="333"/>
      <c r="BV430" s="333"/>
      <c r="BW430" s="327" t="str">
        <f t="shared" si="168"/>
        <v/>
      </c>
      <c r="BX430" s="327" t="str">
        <f t="shared" si="162"/>
        <v/>
      </c>
      <c r="BY430" s="327" t="str">
        <f t="shared" si="169"/>
        <v/>
      </c>
      <c r="BZ430" s="333"/>
      <c r="CA430" s="348" t="str">
        <f>分岐管理シート!BB430</f>
        <v/>
      </c>
      <c r="CB430" s="350" t="str">
        <f t="shared" si="170"/>
        <v/>
      </c>
    </row>
    <row r="431" spans="1:80" x14ac:dyDescent="0.15">
      <c r="A431" s="202"/>
      <c r="B431" s="203"/>
      <c r="C431" s="197">
        <v>350</v>
      </c>
      <c r="D431" s="126"/>
      <c r="E431" s="126"/>
      <c r="F431" s="126"/>
      <c r="G431" s="128"/>
      <c r="H431" s="128"/>
      <c r="I431" s="123"/>
      <c r="J431" s="123"/>
      <c r="K431" s="123"/>
      <c r="L431" s="123"/>
      <c r="M431" s="131"/>
      <c r="N431" s="199">
        <f t="shared" si="158"/>
        <v>0</v>
      </c>
      <c r="O431" s="200">
        <f t="shared" si="159"/>
        <v>0</v>
      </c>
      <c r="P431" s="141"/>
      <c r="Q431" s="188"/>
      <c r="R431" s="188"/>
      <c r="S431" s="188"/>
      <c r="T431" s="188"/>
      <c r="U431" s="188"/>
      <c r="V431" s="188"/>
      <c r="W431" s="188"/>
      <c r="X431" s="188"/>
      <c r="Y431" s="188"/>
      <c r="Z431" s="188"/>
      <c r="AA431" s="188"/>
      <c r="AB431" s="188"/>
      <c r="AC431" s="188"/>
      <c r="AD431" s="188"/>
      <c r="AE431" s="142"/>
      <c r="AF431" s="131"/>
      <c r="AG431" s="123"/>
      <c r="AH431" s="123"/>
      <c r="AI431" s="128"/>
      <c r="AJ431" s="128"/>
      <c r="AK431" s="128"/>
      <c r="AL431" s="143"/>
      <c r="AM431" s="143"/>
      <c r="AN431" s="131"/>
      <c r="AO431" s="818"/>
      <c r="AP431" s="819"/>
      <c r="AQ431" s="164"/>
      <c r="AR431" s="89"/>
      <c r="AS431" s="78"/>
      <c r="AT431" s="309" t="str">
        <f t="shared" si="147"/>
        <v/>
      </c>
      <c r="AU431" s="313" t="str">
        <f t="shared" si="148"/>
        <v/>
      </c>
      <c r="AV431" s="317" t="str">
        <f t="shared" si="149"/>
        <v/>
      </c>
      <c r="AW431" s="321" t="str">
        <f t="shared" si="150"/>
        <v/>
      </c>
      <c r="AX431" s="321" t="str">
        <f t="shared" si="151"/>
        <v/>
      </c>
      <c r="AY431" s="325" t="str">
        <f t="shared" si="163"/>
        <v/>
      </c>
      <c r="AZ431" s="327" t="str">
        <f t="shared" si="152"/>
        <v/>
      </c>
      <c r="BA431" s="329" t="str">
        <f t="shared" si="153"/>
        <v/>
      </c>
      <c r="BB431" s="329" t="str">
        <f t="shared" si="154"/>
        <v/>
      </c>
      <c r="BC431" s="329" t="str">
        <f t="shared" si="164"/>
        <v/>
      </c>
      <c r="BD431" s="329" t="str">
        <f t="shared" si="160"/>
        <v/>
      </c>
      <c r="BE431" s="332"/>
      <c r="BF431" s="333"/>
      <c r="BG431" s="327" t="str">
        <f t="shared" si="155"/>
        <v/>
      </c>
      <c r="BH431" s="327" t="str">
        <f t="shared" si="156"/>
        <v/>
      </c>
      <c r="BI431" s="327" t="str">
        <f t="shared" si="157"/>
        <v/>
      </c>
      <c r="BJ431" s="333"/>
      <c r="BK431" s="333"/>
      <c r="BL431" s="333"/>
      <c r="BM431" s="333"/>
      <c r="BN431" s="327" t="str">
        <f t="shared" si="165"/>
        <v/>
      </c>
      <c r="BO431" s="327" t="str">
        <f t="shared" si="161"/>
        <v/>
      </c>
      <c r="BP431" s="327" t="str">
        <f t="shared" si="166"/>
        <v/>
      </c>
      <c r="BQ431" s="327" t="str">
        <f t="shared" si="167"/>
        <v/>
      </c>
      <c r="BR431" s="327" t="str">
        <f>IF(F431="","",IF(AND(AI431="－",OR(分岐管理シート!AK431&lt;1,分岐管理シート!AK431&gt;12)),"error",IF(AND(AI431="○",分岐管理シート!AK431&lt;1),"error","")))</f>
        <v/>
      </c>
      <c r="BS431" s="327" t="str">
        <f>IF(F431="","",IF(VLOOKUP(AJ431,―!$AD$2:$AE$14,2,FALSE)&lt;=VLOOKUP(AK431,―!$AD$2:$AE$14,2,FALSE),"","error"))</f>
        <v/>
      </c>
      <c r="BT431" s="333"/>
      <c r="BU431" s="333"/>
      <c r="BV431" s="333"/>
      <c r="BW431" s="327" t="str">
        <f t="shared" si="168"/>
        <v/>
      </c>
      <c r="BX431" s="327" t="str">
        <f t="shared" si="162"/>
        <v/>
      </c>
      <c r="BY431" s="327" t="str">
        <f t="shared" si="169"/>
        <v/>
      </c>
      <c r="BZ431" s="333"/>
      <c r="CA431" s="348" t="str">
        <f>分岐管理シート!BB431</f>
        <v/>
      </c>
      <c r="CB431" s="350" t="str">
        <f t="shared" si="170"/>
        <v/>
      </c>
    </row>
    <row r="432" spans="1:80" x14ac:dyDescent="0.15">
      <c r="A432" s="202"/>
      <c r="B432" s="203"/>
      <c r="C432" s="196">
        <v>351</v>
      </c>
      <c r="D432" s="126"/>
      <c r="E432" s="126"/>
      <c r="F432" s="126"/>
      <c r="G432" s="128"/>
      <c r="H432" s="128"/>
      <c r="I432" s="123"/>
      <c r="J432" s="123"/>
      <c r="K432" s="123"/>
      <c r="L432" s="123"/>
      <c r="M432" s="131"/>
      <c r="N432" s="199">
        <f t="shared" si="158"/>
        <v>0</v>
      </c>
      <c r="O432" s="200">
        <f t="shared" si="159"/>
        <v>0</v>
      </c>
      <c r="P432" s="141"/>
      <c r="Q432" s="188"/>
      <c r="R432" s="188"/>
      <c r="S432" s="188"/>
      <c r="T432" s="188"/>
      <c r="U432" s="188"/>
      <c r="V432" s="188"/>
      <c r="W432" s="188"/>
      <c r="X432" s="188"/>
      <c r="Y432" s="188"/>
      <c r="Z432" s="188"/>
      <c r="AA432" s="188"/>
      <c r="AB432" s="188"/>
      <c r="AC432" s="188"/>
      <c r="AD432" s="188"/>
      <c r="AE432" s="142"/>
      <c r="AF432" s="131"/>
      <c r="AG432" s="123"/>
      <c r="AH432" s="123"/>
      <c r="AI432" s="128"/>
      <c r="AJ432" s="128"/>
      <c r="AK432" s="128"/>
      <c r="AL432" s="143"/>
      <c r="AM432" s="143"/>
      <c r="AN432" s="131"/>
      <c r="AO432" s="818"/>
      <c r="AP432" s="819"/>
      <c r="AQ432" s="164"/>
      <c r="AR432" s="89"/>
      <c r="AS432" s="78"/>
      <c r="AT432" s="309" t="str">
        <f t="shared" si="147"/>
        <v/>
      </c>
      <c r="AU432" s="313" t="str">
        <f t="shared" si="148"/>
        <v/>
      </c>
      <c r="AV432" s="317" t="str">
        <f t="shared" si="149"/>
        <v/>
      </c>
      <c r="AW432" s="321" t="str">
        <f t="shared" si="150"/>
        <v/>
      </c>
      <c r="AX432" s="321" t="str">
        <f t="shared" si="151"/>
        <v/>
      </c>
      <c r="AY432" s="325" t="str">
        <f t="shared" si="163"/>
        <v/>
      </c>
      <c r="AZ432" s="327" t="str">
        <f t="shared" si="152"/>
        <v/>
      </c>
      <c r="BA432" s="329" t="str">
        <f t="shared" si="153"/>
        <v/>
      </c>
      <c r="BB432" s="329" t="str">
        <f t="shared" si="154"/>
        <v/>
      </c>
      <c r="BC432" s="329" t="str">
        <f t="shared" si="164"/>
        <v/>
      </c>
      <c r="BD432" s="329" t="str">
        <f t="shared" si="160"/>
        <v/>
      </c>
      <c r="BE432" s="332"/>
      <c r="BF432" s="333"/>
      <c r="BG432" s="327" t="str">
        <f t="shared" si="155"/>
        <v/>
      </c>
      <c r="BH432" s="327" t="str">
        <f t="shared" si="156"/>
        <v/>
      </c>
      <c r="BI432" s="327" t="str">
        <f t="shared" si="157"/>
        <v/>
      </c>
      <c r="BJ432" s="333"/>
      <c r="BK432" s="333"/>
      <c r="BL432" s="333"/>
      <c r="BM432" s="333"/>
      <c r="BN432" s="327" t="str">
        <f t="shared" si="165"/>
        <v/>
      </c>
      <c r="BO432" s="327" t="str">
        <f t="shared" si="161"/>
        <v/>
      </c>
      <c r="BP432" s="327" t="str">
        <f t="shared" si="166"/>
        <v/>
      </c>
      <c r="BQ432" s="327" t="str">
        <f t="shared" si="167"/>
        <v/>
      </c>
      <c r="BR432" s="327" t="str">
        <f>IF(F432="","",IF(AND(AI432="－",OR(分岐管理シート!AK432&lt;1,分岐管理シート!AK432&gt;12)),"error",IF(AND(AI432="○",分岐管理シート!AK432&lt;1),"error","")))</f>
        <v/>
      </c>
      <c r="BS432" s="327" t="str">
        <f>IF(F432="","",IF(VLOOKUP(AJ432,―!$AD$2:$AE$14,2,FALSE)&lt;=VLOOKUP(AK432,―!$AD$2:$AE$14,2,FALSE),"","error"))</f>
        <v/>
      </c>
      <c r="BT432" s="333"/>
      <c r="BU432" s="333"/>
      <c r="BV432" s="333"/>
      <c r="BW432" s="327" t="str">
        <f t="shared" si="168"/>
        <v/>
      </c>
      <c r="BX432" s="327" t="str">
        <f t="shared" si="162"/>
        <v/>
      </c>
      <c r="BY432" s="327" t="str">
        <f t="shared" si="169"/>
        <v/>
      </c>
      <c r="BZ432" s="333"/>
      <c r="CA432" s="348" t="str">
        <f>分岐管理シート!BB432</f>
        <v/>
      </c>
      <c r="CB432" s="350" t="str">
        <f t="shared" si="170"/>
        <v/>
      </c>
    </row>
    <row r="433" spans="1:80" x14ac:dyDescent="0.15">
      <c r="A433" s="202"/>
      <c r="B433" s="203"/>
      <c r="C433" s="197">
        <v>352</v>
      </c>
      <c r="D433" s="126"/>
      <c r="E433" s="126"/>
      <c r="F433" s="126"/>
      <c r="G433" s="128"/>
      <c r="H433" s="128"/>
      <c r="I433" s="123"/>
      <c r="J433" s="123"/>
      <c r="K433" s="123"/>
      <c r="L433" s="123"/>
      <c r="M433" s="131"/>
      <c r="N433" s="199">
        <f t="shared" si="158"/>
        <v>0</v>
      </c>
      <c r="O433" s="200">
        <f t="shared" si="159"/>
        <v>0</v>
      </c>
      <c r="P433" s="141"/>
      <c r="Q433" s="188"/>
      <c r="R433" s="188"/>
      <c r="S433" s="188"/>
      <c r="T433" s="188"/>
      <c r="U433" s="188"/>
      <c r="V433" s="188"/>
      <c r="W433" s="188"/>
      <c r="X433" s="188"/>
      <c r="Y433" s="188"/>
      <c r="Z433" s="188"/>
      <c r="AA433" s="188"/>
      <c r="AB433" s="188"/>
      <c r="AC433" s="188"/>
      <c r="AD433" s="188"/>
      <c r="AE433" s="142"/>
      <c r="AF433" s="131"/>
      <c r="AG433" s="123"/>
      <c r="AH433" s="123"/>
      <c r="AI433" s="128"/>
      <c r="AJ433" s="128"/>
      <c r="AK433" s="128"/>
      <c r="AL433" s="143"/>
      <c r="AM433" s="143"/>
      <c r="AN433" s="131"/>
      <c r="AO433" s="818"/>
      <c r="AP433" s="819"/>
      <c r="AQ433" s="164"/>
      <c r="AR433" s="89"/>
      <c r="AS433" s="78"/>
      <c r="AT433" s="309" t="str">
        <f t="shared" si="147"/>
        <v/>
      </c>
      <c r="AU433" s="313" t="str">
        <f t="shared" si="148"/>
        <v/>
      </c>
      <c r="AV433" s="317" t="str">
        <f t="shared" si="149"/>
        <v/>
      </c>
      <c r="AW433" s="321" t="str">
        <f t="shared" si="150"/>
        <v/>
      </c>
      <c r="AX433" s="321" t="str">
        <f t="shared" si="151"/>
        <v/>
      </c>
      <c r="AY433" s="325" t="str">
        <f t="shared" si="163"/>
        <v/>
      </c>
      <c r="AZ433" s="327" t="str">
        <f t="shared" si="152"/>
        <v/>
      </c>
      <c r="BA433" s="329" t="str">
        <f t="shared" si="153"/>
        <v/>
      </c>
      <c r="BB433" s="329" t="str">
        <f t="shared" si="154"/>
        <v/>
      </c>
      <c r="BC433" s="329" t="str">
        <f t="shared" si="164"/>
        <v/>
      </c>
      <c r="BD433" s="329" t="str">
        <f t="shared" si="160"/>
        <v/>
      </c>
      <c r="BE433" s="332"/>
      <c r="BF433" s="333"/>
      <c r="BG433" s="327" t="str">
        <f t="shared" si="155"/>
        <v/>
      </c>
      <c r="BH433" s="327" t="str">
        <f t="shared" si="156"/>
        <v/>
      </c>
      <c r="BI433" s="327" t="str">
        <f t="shared" si="157"/>
        <v/>
      </c>
      <c r="BJ433" s="333"/>
      <c r="BK433" s="333"/>
      <c r="BL433" s="333"/>
      <c r="BM433" s="333"/>
      <c r="BN433" s="327" t="str">
        <f t="shared" si="165"/>
        <v/>
      </c>
      <c r="BO433" s="327" t="str">
        <f t="shared" si="161"/>
        <v/>
      </c>
      <c r="BP433" s="327" t="str">
        <f t="shared" si="166"/>
        <v/>
      </c>
      <c r="BQ433" s="327" t="str">
        <f t="shared" si="167"/>
        <v/>
      </c>
      <c r="BR433" s="327" t="str">
        <f>IF(F433="","",IF(AND(AI433="－",OR(分岐管理シート!AK433&lt;1,分岐管理シート!AK433&gt;12)),"error",IF(AND(AI433="○",分岐管理シート!AK433&lt;1),"error","")))</f>
        <v/>
      </c>
      <c r="BS433" s="327" t="str">
        <f>IF(F433="","",IF(VLOOKUP(AJ433,―!$AD$2:$AE$14,2,FALSE)&lt;=VLOOKUP(AK433,―!$AD$2:$AE$14,2,FALSE),"","error"))</f>
        <v/>
      </c>
      <c r="BT433" s="333"/>
      <c r="BU433" s="333"/>
      <c r="BV433" s="333"/>
      <c r="BW433" s="327" t="str">
        <f t="shared" si="168"/>
        <v/>
      </c>
      <c r="BX433" s="327" t="str">
        <f t="shared" si="162"/>
        <v/>
      </c>
      <c r="BY433" s="327" t="str">
        <f t="shared" si="169"/>
        <v/>
      </c>
      <c r="BZ433" s="333"/>
      <c r="CA433" s="348" t="str">
        <f>分岐管理シート!BB433</f>
        <v/>
      </c>
      <c r="CB433" s="350" t="str">
        <f t="shared" si="170"/>
        <v/>
      </c>
    </row>
    <row r="434" spans="1:80" x14ac:dyDescent="0.15">
      <c r="A434" s="202"/>
      <c r="B434" s="203"/>
      <c r="C434" s="197">
        <v>353</v>
      </c>
      <c r="D434" s="126"/>
      <c r="E434" s="126"/>
      <c r="F434" s="126"/>
      <c r="G434" s="128"/>
      <c r="H434" s="128"/>
      <c r="I434" s="123"/>
      <c r="J434" s="123"/>
      <c r="K434" s="123"/>
      <c r="L434" s="123"/>
      <c r="M434" s="131"/>
      <c r="N434" s="199">
        <f t="shared" si="158"/>
        <v>0</v>
      </c>
      <c r="O434" s="200">
        <f t="shared" si="159"/>
        <v>0</v>
      </c>
      <c r="P434" s="141"/>
      <c r="Q434" s="188"/>
      <c r="R434" s="188"/>
      <c r="S434" s="188"/>
      <c r="T434" s="188"/>
      <c r="U434" s="188"/>
      <c r="V434" s="188"/>
      <c r="W434" s="188"/>
      <c r="X434" s="188"/>
      <c r="Y434" s="188"/>
      <c r="Z434" s="188"/>
      <c r="AA434" s="188"/>
      <c r="AB434" s="188"/>
      <c r="AC434" s="188"/>
      <c r="AD434" s="188"/>
      <c r="AE434" s="142"/>
      <c r="AF434" s="131"/>
      <c r="AG434" s="123"/>
      <c r="AH434" s="123"/>
      <c r="AI434" s="128"/>
      <c r="AJ434" s="128"/>
      <c r="AK434" s="128"/>
      <c r="AL434" s="143"/>
      <c r="AM434" s="143"/>
      <c r="AN434" s="131"/>
      <c r="AO434" s="818"/>
      <c r="AP434" s="819"/>
      <c r="AQ434" s="164"/>
      <c r="AR434" s="89"/>
      <c r="AS434" s="78"/>
      <c r="AT434" s="309" t="str">
        <f t="shared" si="147"/>
        <v/>
      </c>
      <c r="AU434" s="313" t="str">
        <f t="shared" si="148"/>
        <v/>
      </c>
      <c r="AV434" s="317" t="str">
        <f t="shared" si="149"/>
        <v/>
      </c>
      <c r="AW434" s="321" t="str">
        <f t="shared" si="150"/>
        <v/>
      </c>
      <c r="AX434" s="321" t="str">
        <f t="shared" si="151"/>
        <v/>
      </c>
      <c r="AY434" s="325" t="str">
        <f t="shared" si="163"/>
        <v/>
      </c>
      <c r="AZ434" s="327" t="str">
        <f t="shared" si="152"/>
        <v/>
      </c>
      <c r="BA434" s="329" t="str">
        <f t="shared" si="153"/>
        <v/>
      </c>
      <c r="BB434" s="329" t="str">
        <f t="shared" si="154"/>
        <v/>
      </c>
      <c r="BC434" s="329" t="str">
        <f t="shared" si="164"/>
        <v/>
      </c>
      <c r="BD434" s="329" t="str">
        <f t="shared" si="160"/>
        <v/>
      </c>
      <c r="BE434" s="332"/>
      <c r="BF434" s="333"/>
      <c r="BG434" s="327" t="str">
        <f t="shared" si="155"/>
        <v/>
      </c>
      <c r="BH434" s="327" t="str">
        <f t="shared" si="156"/>
        <v/>
      </c>
      <c r="BI434" s="327" t="str">
        <f t="shared" si="157"/>
        <v/>
      </c>
      <c r="BJ434" s="333"/>
      <c r="BK434" s="333"/>
      <c r="BL434" s="333"/>
      <c r="BM434" s="333"/>
      <c r="BN434" s="327" t="str">
        <f t="shared" si="165"/>
        <v/>
      </c>
      <c r="BO434" s="327" t="str">
        <f t="shared" si="161"/>
        <v/>
      </c>
      <c r="BP434" s="327" t="str">
        <f t="shared" si="166"/>
        <v/>
      </c>
      <c r="BQ434" s="327" t="str">
        <f t="shared" si="167"/>
        <v/>
      </c>
      <c r="BR434" s="327" t="str">
        <f>IF(F434="","",IF(AND(AI434="－",OR(分岐管理シート!AK434&lt;1,分岐管理シート!AK434&gt;12)),"error",IF(AND(AI434="○",分岐管理シート!AK434&lt;1),"error","")))</f>
        <v/>
      </c>
      <c r="BS434" s="327" t="str">
        <f>IF(F434="","",IF(VLOOKUP(AJ434,―!$AD$2:$AE$14,2,FALSE)&lt;=VLOOKUP(AK434,―!$AD$2:$AE$14,2,FALSE),"","error"))</f>
        <v/>
      </c>
      <c r="BT434" s="333"/>
      <c r="BU434" s="333"/>
      <c r="BV434" s="333"/>
      <c r="BW434" s="327" t="str">
        <f t="shared" si="168"/>
        <v/>
      </c>
      <c r="BX434" s="327" t="str">
        <f t="shared" si="162"/>
        <v/>
      </c>
      <c r="BY434" s="327" t="str">
        <f t="shared" si="169"/>
        <v/>
      </c>
      <c r="BZ434" s="333"/>
      <c r="CA434" s="348" t="str">
        <f>分岐管理シート!BB434</f>
        <v/>
      </c>
      <c r="CB434" s="350" t="str">
        <f t="shared" si="170"/>
        <v/>
      </c>
    </row>
    <row r="435" spans="1:80" x14ac:dyDescent="0.15">
      <c r="A435" s="202"/>
      <c r="B435" s="203"/>
      <c r="C435" s="196">
        <v>354</v>
      </c>
      <c r="D435" s="126"/>
      <c r="E435" s="126"/>
      <c r="F435" s="126"/>
      <c r="G435" s="128"/>
      <c r="H435" s="128"/>
      <c r="I435" s="123"/>
      <c r="J435" s="123"/>
      <c r="K435" s="123"/>
      <c r="L435" s="123"/>
      <c r="M435" s="131"/>
      <c r="N435" s="199">
        <f t="shared" si="158"/>
        <v>0</v>
      </c>
      <c r="O435" s="200">
        <f t="shared" si="159"/>
        <v>0</v>
      </c>
      <c r="P435" s="141"/>
      <c r="Q435" s="188"/>
      <c r="R435" s="188"/>
      <c r="S435" s="188"/>
      <c r="T435" s="188"/>
      <c r="U435" s="188"/>
      <c r="V435" s="188"/>
      <c r="W435" s="188"/>
      <c r="X435" s="188"/>
      <c r="Y435" s="188"/>
      <c r="Z435" s="188"/>
      <c r="AA435" s="188"/>
      <c r="AB435" s="188"/>
      <c r="AC435" s="188"/>
      <c r="AD435" s="188"/>
      <c r="AE435" s="142"/>
      <c r="AF435" s="131"/>
      <c r="AG435" s="123"/>
      <c r="AH435" s="123"/>
      <c r="AI435" s="128"/>
      <c r="AJ435" s="128"/>
      <c r="AK435" s="128"/>
      <c r="AL435" s="143"/>
      <c r="AM435" s="143"/>
      <c r="AN435" s="131"/>
      <c r="AO435" s="818"/>
      <c r="AP435" s="819"/>
      <c r="AQ435" s="164"/>
      <c r="AR435" s="89"/>
      <c r="AS435" s="78"/>
      <c r="AT435" s="309" t="str">
        <f t="shared" si="147"/>
        <v/>
      </c>
      <c r="AU435" s="313" t="str">
        <f t="shared" si="148"/>
        <v/>
      </c>
      <c r="AV435" s="317" t="str">
        <f t="shared" si="149"/>
        <v/>
      </c>
      <c r="AW435" s="321" t="str">
        <f t="shared" si="150"/>
        <v/>
      </c>
      <c r="AX435" s="321" t="str">
        <f t="shared" si="151"/>
        <v/>
      </c>
      <c r="AY435" s="325" t="str">
        <f t="shared" si="163"/>
        <v/>
      </c>
      <c r="AZ435" s="327" t="str">
        <f t="shared" si="152"/>
        <v/>
      </c>
      <c r="BA435" s="329" t="str">
        <f t="shared" si="153"/>
        <v/>
      </c>
      <c r="BB435" s="329" t="str">
        <f t="shared" si="154"/>
        <v/>
      </c>
      <c r="BC435" s="329" t="str">
        <f t="shared" si="164"/>
        <v/>
      </c>
      <c r="BD435" s="329" t="str">
        <f t="shared" si="160"/>
        <v/>
      </c>
      <c r="BE435" s="332"/>
      <c r="BF435" s="333"/>
      <c r="BG435" s="327" t="str">
        <f t="shared" si="155"/>
        <v/>
      </c>
      <c r="BH435" s="327" t="str">
        <f t="shared" si="156"/>
        <v/>
      </c>
      <c r="BI435" s="327" t="str">
        <f t="shared" si="157"/>
        <v/>
      </c>
      <c r="BJ435" s="333"/>
      <c r="BK435" s="333"/>
      <c r="BL435" s="333"/>
      <c r="BM435" s="333"/>
      <c r="BN435" s="327" t="str">
        <f t="shared" si="165"/>
        <v/>
      </c>
      <c r="BO435" s="327" t="str">
        <f t="shared" si="161"/>
        <v/>
      </c>
      <c r="BP435" s="327" t="str">
        <f t="shared" si="166"/>
        <v/>
      </c>
      <c r="BQ435" s="327" t="str">
        <f t="shared" si="167"/>
        <v/>
      </c>
      <c r="BR435" s="327" t="str">
        <f>IF(F435="","",IF(AND(AI435="－",OR(分岐管理シート!AK435&lt;1,分岐管理シート!AK435&gt;12)),"error",IF(AND(AI435="○",分岐管理シート!AK435&lt;1),"error","")))</f>
        <v/>
      </c>
      <c r="BS435" s="327" t="str">
        <f>IF(F435="","",IF(VLOOKUP(AJ435,―!$AD$2:$AE$14,2,FALSE)&lt;=VLOOKUP(AK435,―!$AD$2:$AE$14,2,FALSE),"","error"))</f>
        <v/>
      </c>
      <c r="BT435" s="333"/>
      <c r="BU435" s="333"/>
      <c r="BV435" s="333"/>
      <c r="BW435" s="327" t="str">
        <f t="shared" si="168"/>
        <v/>
      </c>
      <c r="BX435" s="327" t="str">
        <f t="shared" si="162"/>
        <v/>
      </c>
      <c r="BY435" s="327" t="str">
        <f t="shared" si="169"/>
        <v/>
      </c>
      <c r="BZ435" s="333"/>
      <c r="CA435" s="348" t="str">
        <f>分岐管理シート!BB435</f>
        <v/>
      </c>
      <c r="CB435" s="350" t="str">
        <f t="shared" si="170"/>
        <v/>
      </c>
    </row>
    <row r="436" spans="1:80" x14ac:dyDescent="0.15">
      <c r="A436" s="202"/>
      <c r="B436" s="203"/>
      <c r="C436" s="197">
        <v>355</v>
      </c>
      <c r="D436" s="126"/>
      <c r="E436" s="126"/>
      <c r="F436" s="126"/>
      <c r="G436" s="128"/>
      <c r="H436" s="128"/>
      <c r="I436" s="123"/>
      <c r="J436" s="123"/>
      <c r="K436" s="123"/>
      <c r="L436" s="123"/>
      <c r="M436" s="131"/>
      <c r="N436" s="199">
        <f t="shared" si="158"/>
        <v>0</v>
      </c>
      <c r="O436" s="200">
        <f t="shared" si="159"/>
        <v>0</v>
      </c>
      <c r="P436" s="141"/>
      <c r="Q436" s="188"/>
      <c r="R436" s="188"/>
      <c r="S436" s="188"/>
      <c r="T436" s="188"/>
      <c r="U436" s="188"/>
      <c r="V436" s="188"/>
      <c r="W436" s="188"/>
      <c r="X436" s="188"/>
      <c r="Y436" s="188"/>
      <c r="Z436" s="188"/>
      <c r="AA436" s="188"/>
      <c r="AB436" s="188"/>
      <c r="AC436" s="188"/>
      <c r="AD436" s="188"/>
      <c r="AE436" s="142"/>
      <c r="AF436" s="131"/>
      <c r="AG436" s="123"/>
      <c r="AH436" s="123"/>
      <c r="AI436" s="128"/>
      <c r="AJ436" s="128"/>
      <c r="AK436" s="128"/>
      <c r="AL436" s="143"/>
      <c r="AM436" s="143"/>
      <c r="AN436" s="131"/>
      <c r="AO436" s="818"/>
      <c r="AP436" s="819"/>
      <c r="AQ436" s="164"/>
      <c r="AR436" s="89"/>
      <c r="AS436" s="78"/>
      <c r="AT436" s="309" t="str">
        <f t="shared" si="147"/>
        <v/>
      </c>
      <c r="AU436" s="313" t="str">
        <f t="shared" si="148"/>
        <v/>
      </c>
      <c r="AV436" s="317" t="str">
        <f t="shared" si="149"/>
        <v/>
      </c>
      <c r="AW436" s="321" t="str">
        <f t="shared" si="150"/>
        <v/>
      </c>
      <c r="AX436" s="321" t="str">
        <f t="shared" si="151"/>
        <v/>
      </c>
      <c r="AY436" s="325" t="str">
        <f t="shared" si="163"/>
        <v/>
      </c>
      <c r="AZ436" s="327" t="str">
        <f t="shared" si="152"/>
        <v/>
      </c>
      <c r="BA436" s="329" t="str">
        <f t="shared" si="153"/>
        <v/>
      </c>
      <c r="BB436" s="329" t="str">
        <f t="shared" si="154"/>
        <v/>
      </c>
      <c r="BC436" s="329" t="str">
        <f t="shared" si="164"/>
        <v/>
      </c>
      <c r="BD436" s="329" t="str">
        <f t="shared" si="160"/>
        <v/>
      </c>
      <c r="BE436" s="332"/>
      <c r="BF436" s="333"/>
      <c r="BG436" s="327" t="str">
        <f t="shared" si="155"/>
        <v/>
      </c>
      <c r="BH436" s="327" t="str">
        <f t="shared" si="156"/>
        <v/>
      </c>
      <c r="BI436" s="327" t="str">
        <f t="shared" si="157"/>
        <v/>
      </c>
      <c r="BJ436" s="333"/>
      <c r="BK436" s="333"/>
      <c r="BL436" s="333"/>
      <c r="BM436" s="333"/>
      <c r="BN436" s="327" t="str">
        <f t="shared" si="165"/>
        <v/>
      </c>
      <c r="BO436" s="327" t="str">
        <f t="shared" si="161"/>
        <v/>
      </c>
      <c r="BP436" s="327" t="str">
        <f t="shared" si="166"/>
        <v/>
      </c>
      <c r="BQ436" s="327" t="str">
        <f t="shared" si="167"/>
        <v/>
      </c>
      <c r="BR436" s="327" t="str">
        <f>IF(F436="","",IF(AND(AI436="－",OR(分岐管理シート!AK436&lt;1,分岐管理シート!AK436&gt;12)),"error",IF(AND(AI436="○",分岐管理シート!AK436&lt;1),"error","")))</f>
        <v/>
      </c>
      <c r="BS436" s="327" t="str">
        <f>IF(F436="","",IF(VLOOKUP(AJ436,―!$AD$2:$AE$14,2,FALSE)&lt;=VLOOKUP(AK436,―!$AD$2:$AE$14,2,FALSE),"","error"))</f>
        <v/>
      </c>
      <c r="BT436" s="333"/>
      <c r="BU436" s="333"/>
      <c r="BV436" s="333"/>
      <c r="BW436" s="327" t="str">
        <f t="shared" si="168"/>
        <v/>
      </c>
      <c r="BX436" s="327" t="str">
        <f t="shared" si="162"/>
        <v/>
      </c>
      <c r="BY436" s="327" t="str">
        <f t="shared" si="169"/>
        <v/>
      </c>
      <c r="BZ436" s="333"/>
      <c r="CA436" s="348" t="str">
        <f>分岐管理シート!BB436</f>
        <v/>
      </c>
      <c r="CB436" s="350" t="str">
        <f t="shared" si="170"/>
        <v/>
      </c>
    </row>
    <row r="437" spans="1:80" x14ac:dyDescent="0.15">
      <c r="A437" s="202"/>
      <c r="B437" s="203"/>
      <c r="C437" s="197">
        <v>356</v>
      </c>
      <c r="D437" s="126"/>
      <c r="E437" s="126"/>
      <c r="F437" s="126"/>
      <c r="G437" s="128"/>
      <c r="H437" s="128"/>
      <c r="I437" s="123"/>
      <c r="J437" s="123"/>
      <c r="K437" s="123"/>
      <c r="L437" s="123"/>
      <c r="M437" s="131"/>
      <c r="N437" s="199">
        <f t="shared" si="158"/>
        <v>0</v>
      </c>
      <c r="O437" s="200">
        <f t="shared" si="159"/>
        <v>0</v>
      </c>
      <c r="P437" s="141"/>
      <c r="Q437" s="188"/>
      <c r="R437" s="188"/>
      <c r="S437" s="188"/>
      <c r="T437" s="188"/>
      <c r="U437" s="188"/>
      <c r="V437" s="188"/>
      <c r="W437" s="188"/>
      <c r="X437" s="188"/>
      <c r="Y437" s="188"/>
      <c r="Z437" s="188"/>
      <c r="AA437" s="188"/>
      <c r="AB437" s="188"/>
      <c r="AC437" s="188"/>
      <c r="AD437" s="188"/>
      <c r="AE437" s="142"/>
      <c r="AF437" s="131"/>
      <c r="AG437" s="123"/>
      <c r="AH437" s="123"/>
      <c r="AI437" s="128"/>
      <c r="AJ437" s="128"/>
      <c r="AK437" s="128"/>
      <c r="AL437" s="143"/>
      <c r="AM437" s="143"/>
      <c r="AN437" s="131"/>
      <c r="AO437" s="818"/>
      <c r="AP437" s="819"/>
      <c r="AQ437" s="164"/>
      <c r="AR437" s="89"/>
      <c r="AS437" s="78"/>
      <c r="AT437" s="309" t="str">
        <f t="shared" si="147"/>
        <v/>
      </c>
      <c r="AU437" s="313" t="str">
        <f t="shared" si="148"/>
        <v/>
      </c>
      <c r="AV437" s="317" t="str">
        <f t="shared" si="149"/>
        <v/>
      </c>
      <c r="AW437" s="321" t="str">
        <f t="shared" si="150"/>
        <v/>
      </c>
      <c r="AX437" s="321" t="str">
        <f t="shared" si="151"/>
        <v/>
      </c>
      <c r="AY437" s="325" t="str">
        <f t="shared" si="163"/>
        <v/>
      </c>
      <c r="AZ437" s="327" t="str">
        <f t="shared" si="152"/>
        <v/>
      </c>
      <c r="BA437" s="329" t="str">
        <f t="shared" si="153"/>
        <v/>
      </c>
      <c r="BB437" s="329" t="str">
        <f t="shared" si="154"/>
        <v/>
      </c>
      <c r="BC437" s="329" t="str">
        <f t="shared" si="164"/>
        <v/>
      </c>
      <c r="BD437" s="329" t="str">
        <f t="shared" si="160"/>
        <v/>
      </c>
      <c r="BE437" s="332"/>
      <c r="BF437" s="333"/>
      <c r="BG437" s="327" t="str">
        <f t="shared" si="155"/>
        <v/>
      </c>
      <c r="BH437" s="327" t="str">
        <f t="shared" si="156"/>
        <v/>
      </c>
      <c r="BI437" s="327" t="str">
        <f t="shared" si="157"/>
        <v/>
      </c>
      <c r="BJ437" s="333"/>
      <c r="BK437" s="333"/>
      <c r="BL437" s="333"/>
      <c r="BM437" s="333"/>
      <c r="BN437" s="327" t="str">
        <f t="shared" si="165"/>
        <v/>
      </c>
      <c r="BO437" s="327" t="str">
        <f t="shared" si="161"/>
        <v/>
      </c>
      <c r="BP437" s="327" t="str">
        <f t="shared" si="166"/>
        <v/>
      </c>
      <c r="BQ437" s="327" t="str">
        <f t="shared" si="167"/>
        <v/>
      </c>
      <c r="BR437" s="327" t="str">
        <f>IF(F437="","",IF(AND(AI437="－",OR(分岐管理シート!AK437&lt;1,分岐管理シート!AK437&gt;12)),"error",IF(AND(AI437="○",分岐管理シート!AK437&lt;1),"error","")))</f>
        <v/>
      </c>
      <c r="BS437" s="327" t="str">
        <f>IF(F437="","",IF(VLOOKUP(AJ437,―!$AD$2:$AE$14,2,FALSE)&lt;=VLOOKUP(AK437,―!$AD$2:$AE$14,2,FALSE),"","error"))</f>
        <v/>
      </c>
      <c r="BT437" s="333"/>
      <c r="BU437" s="333"/>
      <c r="BV437" s="333"/>
      <c r="BW437" s="327" t="str">
        <f t="shared" si="168"/>
        <v/>
      </c>
      <c r="BX437" s="327" t="str">
        <f t="shared" si="162"/>
        <v/>
      </c>
      <c r="BY437" s="327" t="str">
        <f t="shared" si="169"/>
        <v/>
      </c>
      <c r="BZ437" s="333"/>
      <c r="CA437" s="348" t="str">
        <f>分岐管理シート!BB437</f>
        <v/>
      </c>
      <c r="CB437" s="350" t="str">
        <f t="shared" si="170"/>
        <v/>
      </c>
    </row>
    <row r="438" spans="1:80" x14ac:dyDescent="0.15">
      <c r="A438" s="202"/>
      <c r="B438" s="203"/>
      <c r="C438" s="196">
        <v>357</v>
      </c>
      <c r="D438" s="126"/>
      <c r="E438" s="126"/>
      <c r="F438" s="126"/>
      <c r="G438" s="128"/>
      <c r="H438" s="128"/>
      <c r="I438" s="123"/>
      <c r="J438" s="123"/>
      <c r="K438" s="123"/>
      <c r="L438" s="123"/>
      <c r="M438" s="131"/>
      <c r="N438" s="199">
        <f t="shared" si="158"/>
        <v>0</v>
      </c>
      <c r="O438" s="200">
        <f t="shared" si="159"/>
        <v>0</v>
      </c>
      <c r="P438" s="141"/>
      <c r="Q438" s="188"/>
      <c r="R438" s="188"/>
      <c r="S438" s="188"/>
      <c r="T438" s="188"/>
      <c r="U438" s="188"/>
      <c r="V438" s="188"/>
      <c r="W438" s="188"/>
      <c r="X438" s="188"/>
      <c r="Y438" s="188"/>
      <c r="Z438" s="188"/>
      <c r="AA438" s="188"/>
      <c r="AB438" s="188"/>
      <c r="AC438" s="188"/>
      <c r="AD438" s="188"/>
      <c r="AE438" s="142"/>
      <c r="AF438" s="131"/>
      <c r="AG438" s="123"/>
      <c r="AH438" s="123"/>
      <c r="AI438" s="128"/>
      <c r="AJ438" s="128"/>
      <c r="AK438" s="128"/>
      <c r="AL438" s="143"/>
      <c r="AM438" s="143"/>
      <c r="AN438" s="131"/>
      <c r="AO438" s="818"/>
      <c r="AP438" s="819"/>
      <c r="AQ438" s="164"/>
      <c r="AR438" s="89"/>
      <c r="AS438" s="78"/>
      <c r="AT438" s="309" t="str">
        <f t="shared" si="147"/>
        <v/>
      </c>
      <c r="AU438" s="313" t="str">
        <f t="shared" si="148"/>
        <v/>
      </c>
      <c r="AV438" s="317" t="str">
        <f t="shared" si="149"/>
        <v/>
      </c>
      <c r="AW438" s="321" t="str">
        <f t="shared" si="150"/>
        <v/>
      </c>
      <c r="AX438" s="321" t="str">
        <f t="shared" si="151"/>
        <v/>
      </c>
      <c r="AY438" s="325" t="str">
        <f t="shared" si="163"/>
        <v/>
      </c>
      <c r="AZ438" s="327" t="str">
        <f t="shared" si="152"/>
        <v/>
      </c>
      <c r="BA438" s="329" t="str">
        <f t="shared" si="153"/>
        <v/>
      </c>
      <c r="BB438" s="329" t="str">
        <f t="shared" si="154"/>
        <v/>
      </c>
      <c r="BC438" s="329" t="str">
        <f t="shared" si="164"/>
        <v/>
      </c>
      <c r="BD438" s="329" t="str">
        <f t="shared" si="160"/>
        <v/>
      </c>
      <c r="BE438" s="332"/>
      <c r="BF438" s="333"/>
      <c r="BG438" s="327" t="str">
        <f t="shared" si="155"/>
        <v/>
      </c>
      <c r="BH438" s="327" t="str">
        <f t="shared" si="156"/>
        <v/>
      </c>
      <c r="BI438" s="327" t="str">
        <f t="shared" si="157"/>
        <v/>
      </c>
      <c r="BJ438" s="333"/>
      <c r="BK438" s="333"/>
      <c r="BL438" s="333"/>
      <c r="BM438" s="333"/>
      <c r="BN438" s="327" t="str">
        <f t="shared" si="165"/>
        <v/>
      </c>
      <c r="BO438" s="327" t="str">
        <f t="shared" si="161"/>
        <v/>
      </c>
      <c r="BP438" s="327" t="str">
        <f t="shared" si="166"/>
        <v/>
      </c>
      <c r="BQ438" s="327" t="str">
        <f t="shared" si="167"/>
        <v/>
      </c>
      <c r="BR438" s="327" t="str">
        <f>IF(F438="","",IF(AND(AI438="－",OR(分岐管理シート!AK438&lt;1,分岐管理シート!AK438&gt;12)),"error",IF(AND(AI438="○",分岐管理シート!AK438&lt;1),"error","")))</f>
        <v/>
      </c>
      <c r="BS438" s="327" t="str">
        <f>IF(F438="","",IF(VLOOKUP(AJ438,―!$AD$2:$AE$14,2,FALSE)&lt;=VLOOKUP(AK438,―!$AD$2:$AE$14,2,FALSE),"","error"))</f>
        <v/>
      </c>
      <c r="BT438" s="333"/>
      <c r="BU438" s="333"/>
      <c r="BV438" s="333"/>
      <c r="BW438" s="327" t="str">
        <f t="shared" si="168"/>
        <v/>
      </c>
      <c r="BX438" s="327" t="str">
        <f t="shared" si="162"/>
        <v/>
      </c>
      <c r="BY438" s="327" t="str">
        <f t="shared" si="169"/>
        <v/>
      </c>
      <c r="BZ438" s="333"/>
      <c r="CA438" s="348" t="str">
        <f>分岐管理シート!BB438</f>
        <v/>
      </c>
      <c r="CB438" s="350" t="str">
        <f t="shared" si="170"/>
        <v/>
      </c>
    </row>
    <row r="439" spans="1:80" x14ac:dyDescent="0.15">
      <c r="A439" s="202"/>
      <c r="B439" s="203"/>
      <c r="C439" s="197">
        <v>358</v>
      </c>
      <c r="D439" s="126"/>
      <c r="E439" s="126"/>
      <c r="F439" s="126"/>
      <c r="G439" s="128"/>
      <c r="H439" s="128"/>
      <c r="I439" s="123"/>
      <c r="J439" s="123"/>
      <c r="K439" s="123"/>
      <c r="L439" s="123"/>
      <c r="M439" s="131"/>
      <c r="N439" s="199">
        <f t="shared" si="158"/>
        <v>0</v>
      </c>
      <c r="O439" s="200">
        <f t="shared" si="159"/>
        <v>0</v>
      </c>
      <c r="P439" s="141"/>
      <c r="Q439" s="188"/>
      <c r="R439" s="188"/>
      <c r="S439" s="188"/>
      <c r="T439" s="188"/>
      <c r="U439" s="188"/>
      <c r="V439" s="188"/>
      <c r="W439" s="188"/>
      <c r="X439" s="188"/>
      <c r="Y439" s="188"/>
      <c r="Z439" s="188"/>
      <c r="AA439" s="188"/>
      <c r="AB439" s="188"/>
      <c r="AC439" s="188"/>
      <c r="AD439" s="188"/>
      <c r="AE439" s="142"/>
      <c r="AF439" s="131"/>
      <c r="AG439" s="123"/>
      <c r="AH439" s="123"/>
      <c r="AI439" s="128"/>
      <c r="AJ439" s="128"/>
      <c r="AK439" s="128"/>
      <c r="AL439" s="143"/>
      <c r="AM439" s="143"/>
      <c r="AN439" s="131"/>
      <c r="AO439" s="818"/>
      <c r="AP439" s="819"/>
      <c r="AQ439" s="164"/>
      <c r="AR439" s="89"/>
      <c r="AS439" s="78"/>
      <c r="AT439" s="309" t="str">
        <f t="shared" si="147"/>
        <v/>
      </c>
      <c r="AU439" s="313" t="str">
        <f t="shared" si="148"/>
        <v/>
      </c>
      <c r="AV439" s="317" t="str">
        <f t="shared" si="149"/>
        <v/>
      </c>
      <c r="AW439" s="321" t="str">
        <f t="shared" si="150"/>
        <v/>
      </c>
      <c r="AX439" s="321" t="str">
        <f t="shared" si="151"/>
        <v/>
      </c>
      <c r="AY439" s="325" t="str">
        <f t="shared" si="163"/>
        <v/>
      </c>
      <c r="AZ439" s="327" t="str">
        <f t="shared" si="152"/>
        <v/>
      </c>
      <c r="BA439" s="329" t="str">
        <f t="shared" si="153"/>
        <v/>
      </c>
      <c r="BB439" s="329" t="str">
        <f t="shared" si="154"/>
        <v/>
      </c>
      <c r="BC439" s="329" t="str">
        <f t="shared" si="164"/>
        <v/>
      </c>
      <c r="BD439" s="329" t="str">
        <f t="shared" si="160"/>
        <v/>
      </c>
      <c r="BE439" s="332"/>
      <c r="BF439" s="333"/>
      <c r="BG439" s="327" t="str">
        <f t="shared" si="155"/>
        <v/>
      </c>
      <c r="BH439" s="327" t="str">
        <f t="shared" si="156"/>
        <v/>
      </c>
      <c r="BI439" s="327" t="str">
        <f t="shared" si="157"/>
        <v/>
      </c>
      <c r="BJ439" s="333"/>
      <c r="BK439" s="333"/>
      <c r="BL439" s="333"/>
      <c r="BM439" s="333"/>
      <c r="BN439" s="327" t="str">
        <f t="shared" si="165"/>
        <v/>
      </c>
      <c r="BO439" s="327" t="str">
        <f t="shared" si="161"/>
        <v/>
      </c>
      <c r="BP439" s="327" t="str">
        <f t="shared" si="166"/>
        <v/>
      </c>
      <c r="BQ439" s="327" t="str">
        <f t="shared" si="167"/>
        <v/>
      </c>
      <c r="BR439" s="327" t="str">
        <f>IF(F439="","",IF(AND(AI439="－",OR(分岐管理シート!AK439&lt;1,分岐管理シート!AK439&gt;12)),"error",IF(AND(AI439="○",分岐管理シート!AK439&lt;1),"error","")))</f>
        <v/>
      </c>
      <c r="BS439" s="327" t="str">
        <f>IF(F439="","",IF(VLOOKUP(AJ439,―!$AD$2:$AE$14,2,FALSE)&lt;=VLOOKUP(AK439,―!$AD$2:$AE$14,2,FALSE),"","error"))</f>
        <v/>
      </c>
      <c r="BT439" s="333"/>
      <c r="BU439" s="333"/>
      <c r="BV439" s="333"/>
      <c r="BW439" s="327" t="str">
        <f t="shared" si="168"/>
        <v/>
      </c>
      <c r="BX439" s="327" t="str">
        <f t="shared" si="162"/>
        <v/>
      </c>
      <c r="BY439" s="327" t="str">
        <f t="shared" si="169"/>
        <v/>
      </c>
      <c r="BZ439" s="333"/>
      <c r="CA439" s="348" t="str">
        <f>分岐管理シート!BB439</f>
        <v/>
      </c>
      <c r="CB439" s="350" t="str">
        <f t="shared" si="170"/>
        <v/>
      </c>
    </row>
    <row r="440" spans="1:80" x14ac:dyDescent="0.15">
      <c r="A440" s="202"/>
      <c r="B440" s="203"/>
      <c r="C440" s="197">
        <v>359</v>
      </c>
      <c r="D440" s="126"/>
      <c r="E440" s="126"/>
      <c r="F440" s="126"/>
      <c r="G440" s="128"/>
      <c r="H440" s="128"/>
      <c r="I440" s="123"/>
      <c r="J440" s="123"/>
      <c r="K440" s="123"/>
      <c r="L440" s="123"/>
      <c r="M440" s="131"/>
      <c r="N440" s="199">
        <f t="shared" si="158"/>
        <v>0</v>
      </c>
      <c r="O440" s="200">
        <f t="shared" si="159"/>
        <v>0</v>
      </c>
      <c r="P440" s="141"/>
      <c r="Q440" s="188"/>
      <c r="R440" s="188"/>
      <c r="S440" s="188"/>
      <c r="T440" s="188"/>
      <c r="U440" s="188"/>
      <c r="V440" s="188"/>
      <c r="W440" s="188"/>
      <c r="X440" s="188"/>
      <c r="Y440" s="188"/>
      <c r="Z440" s="188"/>
      <c r="AA440" s="188"/>
      <c r="AB440" s="188"/>
      <c r="AC440" s="188"/>
      <c r="AD440" s="188"/>
      <c r="AE440" s="142"/>
      <c r="AF440" s="131"/>
      <c r="AG440" s="123"/>
      <c r="AH440" s="123"/>
      <c r="AI440" s="128"/>
      <c r="AJ440" s="128"/>
      <c r="AK440" s="128"/>
      <c r="AL440" s="143"/>
      <c r="AM440" s="143"/>
      <c r="AN440" s="131"/>
      <c r="AO440" s="818"/>
      <c r="AP440" s="819"/>
      <c r="AQ440" s="164"/>
      <c r="AR440" s="89"/>
      <c r="AS440" s="78"/>
      <c r="AT440" s="309" t="str">
        <f t="shared" si="147"/>
        <v/>
      </c>
      <c r="AU440" s="313" t="str">
        <f t="shared" si="148"/>
        <v/>
      </c>
      <c r="AV440" s="317" t="str">
        <f t="shared" si="149"/>
        <v/>
      </c>
      <c r="AW440" s="321" t="str">
        <f t="shared" si="150"/>
        <v/>
      </c>
      <c r="AX440" s="321" t="str">
        <f t="shared" si="151"/>
        <v/>
      </c>
      <c r="AY440" s="325" t="str">
        <f t="shared" si="163"/>
        <v/>
      </c>
      <c r="AZ440" s="327" t="str">
        <f t="shared" si="152"/>
        <v/>
      </c>
      <c r="BA440" s="329" t="str">
        <f t="shared" si="153"/>
        <v/>
      </c>
      <c r="BB440" s="329" t="str">
        <f t="shared" si="154"/>
        <v/>
      </c>
      <c r="BC440" s="329" t="str">
        <f t="shared" si="164"/>
        <v/>
      </c>
      <c r="BD440" s="329" t="str">
        <f t="shared" si="160"/>
        <v/>
      </c>
      <c r="BE440" s="332"/>
      <c r="BF440" s="333"/>
      <c r="BG440" s="327" t="str">
        <f t="shared" si="155"/>
        <v/>
      </c>
      <c r="BH440" s="327" t="str">
        <f t="shared" si="156"/>
        <v/>
      </c>
      <c r="BI440" s="327" t="str">
        <f t="shared" si="157"/>
        <v/>
      </c>
      <c r="BJ440" s="333"/>
      <c r="BK440" s="333"/>
      <c r="BL440" s="333"/>
      <c r="BM440" s="333"/>
      <c r="BN440" s="327" t="str">
        <f t="shared" si="165"/>
        <v/>
      </c>
      <c r="BO440" s="327" t="str">
        <f t="shared" si="161"/>
        <v/>
      </c>
      <c r="BP440" s="327" t="str">
        <f t="shared" si="166"/>
        <v/>
      </c>
      <c r="BQ440" s="327" t="str">
        <f t="shared" si="167"/>
        <v/>
      </c>
      <c r="BR440" s="327" t="str">
        <f>IF(F440="","",IF(AND(AI440="－",OR(分岐管理シート!AK440&lt;1,分岐管理シート!AK440&gt;12)),"error",IF(AND(AI440="○",分岐管理シート!AK440&lt;1),"error","")))</f>
        <v/>
      </c>
      <c r="BS440" s="327" t="str">
        <f>IF(F440="","",IF(VLOOKUP(AJ440,―!$AD$2:$AE$14,2,FALSE)&lt;=VLOOKUP(AK440,―!$AD$2:$AE$14,2,FALSE),"","error"))</f>
        <v/>
      </c>
      <c r="BT440" s="333"/>
      <c r="BU440" s="333"/>
      <c r="BV440" s="333"/>
      <c r="BW440" s="327" t="str">
        <f t="shared" si="168"/>
        <v/>
      </c>
      <c r="BX440" s="327" t="str">
        <f t="shared" si="162"/>
        <v/>
      </c>
      <c r="BY440" s="327" t="str">
        <f t="shared" si="169"/>
        <v/>
      </c>
      <c r="BZ440" s="333"/>
      <c r="CA440" s="348" t="str">
        <f>分岐管理シート!BB440</f>
        <v/>
      </c>
      <c r="CB440" s="350" t="str">
        <f t="shared" si="170"/>
        <v/>
      </c>
    </row>
    <row r="441" spans="1:80" x14ac:dyDescent="0.15">
      <c r="A441" s="202"/>
      <c r="B441" s="203"/>
      <c r="C441" s="196">
        <v>360</v>
      </c>
      <c r="D441" s="126"/>
      <c r="E441" s="126"/>
      <c r="F441" s="126"/>
      <c r="G441" s="128"/>
      <c r="H441" s="128"/>
      <c r="I441" s="123"/>
      <c r="J441" s="123"/>
      <c r="K441" s="123"/>
      <c r="L441" s="123"/>
      <c r="M441" s="131"/>
      <c r="N441" s="199">
        <f t="shared" si="158"/>
        <v>0</v>
      </c>
      <c r="O441" s="200">
        <f t="shared" si="159"/>
        <v>0</v>
      </c>
      <c r="P441" s="141"/>
      <c r="Q441" s="188"/>
      <c r="R441" s="188"/>
      <c r="S441" s="188"/>
      <c r="T441" s="188"/>
      <c r="U441" s="188"/>
      <c r="V441" s="188"/>
      <c r="W441" s="188"/>
      <c r="X441" s="188"/>
      <c r="Y441" s="188"/>
      <c r="Z441" s="188"/>
      <c r="AA441" s="188"/>
      <c r="AB441" s="188"/>
      <c r="AC441" s="188"/>
      <c r="AD441" s="188"/>
      <c r="AE441" s="142"/>
      <c r="AF441" s="131"/>
      <c r="AG441" s="123"/>
      <c r="AH441" s="123"/>
      <c r="AI441" s="128"/>
      <c r="AJ441" s="128"/>
      <c r="AK441" s="128"/>
      <c r="AL441" s="143"/>
      <c r="AM441" s="143"/>
      <c r="AN441" s="131"/>
      <c r="AO441" s="818"/>
      <c r="AP441" s="819"/>
      <c r="AQ441" s="164"/>
      <c r="AR441" s="89"/>
      <c r="AS441" s="78"/>
      <c r="AT441" s="309" t="str">
        <f t="shared" si="147"/>
        <v/>
      </c>
      <c r="AU441" s="313" t="str">
        <f t="shared" si="148"/>
        <v/>
      </c>
      <c r="AV441" s="317" t="str">
        <f t="shared" si="149"/>
        <v/>
      </c>
      <c r="AW441" s="321" t="str">
        <f t="shared" si="150"/>
        <v/>
      </c>
      <c r="AX441" s="321" t="str">
        <f t="shared" si="151"/>
        <v/>
      </c>
      <c r="AY441" s="325" t="str">
        <f t="shared" si="163"/>
        <v/>
      </c>
      <c r="AZ441" s="327" t="str">
        <f t="shared" si="152"/>
        <v/>
      </c>
      <c r="BA441" s="329" t="str">
        <f t="shared" si="153"/>
        <v/>
      </c>
      <c r="BB441" s="329" t="str">
        <f t="shared" si="154"/>
        <v/>
      </c>
      <c r="BC441" s="329" t="str">
        <f t="shared" si="164"/>
        <v/>
      </c>
      <c r="BD441" s="329" t="str">
        <f t="shared" si="160"/>
        <v/>
      </c>
      <c r="BE441" s="332"/>
      <c r="BF441" s="333"/>
      <c r="BG441" s="327" t="str">
        <f t="shared" si="155"/>
        <v/>
      </c>
      <c r="BH441" s="327" t="str">
        <f t="shared" si="156"/>
        <v/>
      </c>
      <c r="BI441" s="327" t="str">
        <f t="shared" si="157"/>
        <v/>
      </c>
      <c r="BJ441" s="333"/>
      <c r="BK441" s="333"/>
      <c r="BL441" s="333"/>
      <c r="BM441" s="333"/>
      <c r="BN441" s="327" t="str">
        <f t="shared" si="165"/>
        <v/>
      </c>
      <c r="BO441" s="327" t="str">
        <f t="shared" si="161"/>
        <v/>
      </c>
      <c r="BP441" s="327" t="str">
        <f t="shared" si="166"/>
        <v/>
      </c>
      <c r="BQ441" s="327" t="str">
        <f t="shared" si="167"/>
        <v/>
      </c>
      <c r="BR441" s="327" t="str">
        <f>IF(F441="","",IF(AND(AI441="－",OR(分岐管理シート!AK441&lt;1,分岐管理シート!AK441&gt;12)),"error",IF(AND(AI441="○",分岐管理シート!AK441&lt;1),"error","")))</f>
        <v/>
      </c>
      <c r="BS441" s="327" t="str">
        <f>IF(F441="","",IF(VLOOKUP(AJ441,―!$AD$2:$AE$14,2,FALSE)&lt;=VLOOKUP(AK441,―!$AD$2:$AE$14,2,FALSE),"","error"))</f>
        <v/>
      </c>
      <c r="BT441" s="333"/>
      <c r="BU441" s="333"/>
      <c r="BV441" s="333"/>
      <c r="BW441" s="327" t="str">
        <f t="shared" si="168"/>
        <v/>
      </c>
      <c r="BX441" s="327" t="str">
        <f t="shared" si="162"/>
        <v/>
      </c>
      <c r="BY441" s="327" t="str">
        <f t="shared" si="169"/>
        <v/>
      </c>
      <c r="BZ441" s="333"/>
      <c r="CA441" s="348" t="str">
        <f>分岐管理シート!BB441</f>
        <v/>
      </c>
      <c r="CB441" s="350" t="str">
        <f t="shared" si="170"/>
        <v/>
      </c>
    </row>
    <row r="442" spans="1:80" x14ac:dyDescent="0.15">
      <c r="A442" s="202"/>
      <c r="B442" s="203"/>
      <c r="C442" s="197">
        <v>361</v>
      </c>
      <c r="D442" s="126"/>
      <c r="E442" s="126"/>
      <c r="F442" s="126"/>
      <c r="G442" s="128"/>
      <c r="H442" s="128"/>
      <c r="I442" s="123"/>
      <c r="J442" s="123"/>
      <c r="K442" s="123"/>
      <c r="L442" s="123"/>
      <c r="M442" s="131"/>
      <c r="N442" s="199">
        <f t="shared" si="158"/>
        <v>0</v>
      </c>
      <c r="O442" s="200">
        <f t="shared" si="159"/>
        <v>0</v>
      </c>
      <c r="P442" s="141"/>
      <c r="Q442" s="188"/>
      <c r="R442" s="188"/>
      <c r="S442" s="188"/>
      <c r="T442" s="188"/>
      <c r="U442" s="188"/>
      <c r="V442" s="188"/>
      <c r="W442" s="188"/>
      <c r="X442" s="188"/>
      <c r="Y442" s="188"/>
      <c r="Z442" s="188"/>
      <c r="AA442" s="188"/>
      <c r="AB442" s="188"/>
      <c r="AC442" s="188"/>
      <c r="AD442" s="188"/>
      <c r="AE442" s="142"/>
      <c r="AF442" s="131"/>
      <c r="AG442" s="123"/>
      <c r="AH442" s="123"/>
      <c r="AI442" s="128"/>
      <c r="AJ442" s="128"/>
      <c r="AK442" s="128"/>
      <c r="AL442" s="143"/>
      <c r="AM442" s="143"/>
      <c r="AN442" s="131"/>
      <c r="AO442" s="818"/>
      <c r="AP442" s="819"/>
      <c r="AQ442" s="164"/>
      <c r="AR442" s="89"/>
      <c r="AS442" s="78"/>
      <c r="AT442" s="309" t="str">
        <f t="shared" si="147"/>
        <v/>
      </c>
      <c r="AU442" s="313" t="str">
        <f t="shared" si="148"/>
        <v/>
      </c>
      <c r="AV442" s="317" t="str">
        <f t="shared" si="149"/>
        <v/>
      </c>
      <c r="AW442" s="321" t="str">
        <f t="shared" si="150"/>
        <v/>
      </c>
      <c r="AX442" s="321" t="str">
        <f t="shared" si="151"/>
        <v/>
      </c>
      <c r="AY442" s="325" t="str">
        <f t="shared" si="163"/>
        <v/>
      </c>
      <c r="AZ442" s="327" t="str">
        <f t="shared" si="152"/>
        <v/>
      </c>
      <c r="BA442" s="329" t="str">
        <f t="shared" si="153"/>
        <v/>
      </c>
      <c r="BB442" s="329" t="str">
        <f t="shared" si="154"/>
        <v/>
      </c>
      <c r="BC442" s="329" t="str">
        <f t="shared" si="164"/>
        <v/>
      </c>
      <c r="BD442" s="329" t="str">
        <f t="shared" si="160"/>
        <v/>
      </c>
      <c r="BE442" s="332"/>
      <c r="BF442" s="333"/>
      <c r="BG442" s="327" t="str">
        <f t="shared" si="155"/>
        <v/>
      </c>
      <c r="BH442" s="327" t="str">
        <f t="shared" si="156"/>
        <v/>
      </c>
      <c r="BI442" s="327" t="str">
        <f t="shared" si="157"/>
        <v/>
      </c>
      <c r="BJ442" s="333"/>
      <c r="BK442" s="333"/>
      <c r="BL442" s="333"/>
      <c r="BM442" s="333"/>
      <c r="BN442" s="327" t="str">
        <f t="shared" si="165"/>
        <v/>
      </c>
      <c r="BO442" s="327" t="str">
        <f t="shared" si="161"/>
        <v/>
      </c>
      <c r="BP442" s="327" t="str">
        <f t="shared" si="166"/>
        <v/>
      </c>
      <c r="BQ442" s="327" t="str">
        <f t="shared" si="167"/>
        <v/>
      </c>
      <c r="BR442" s="327" t="str">
        <f>IF(F442="","",IF(AND(AI442="－",OR(分岐管理シート!AK442&lt;1,分岐管理シート!AK442&gt;12)),"error",IF(AND(AI442="○",分岐管理シート!AK442&lt;1),"error","")))</f>
        <v/>
      </c>
      <c r="BS442" s="327" t="str">
        <f>IF(F442="","",IF(VLOOKUP(AJ442,―!$AD$2:$AE$14,2,FALSE)&lt;=VLOOKUP(AK442,―!$AD$2:$AE$14,2,FALSE),"","error"))</f>
        <v/>
      </c>
      <c r="BT442" s="333"/>
      <c r="BU442" s="333"/>
      <c r="BV442" s="333"/>
      <c r="BW442" s="327" t="str">
        <f t="shared" si="168"/>
        <v/>
      </c>
      <c r="BX442" s="327" t="str">
        <f t="shared" si="162"/>
        <v/>
      </c>
      <c r="BY442" s="327" t="str">
        <f t="shared" si="169"/>
        <v/>
      </c>
      <c r="BZ442" s="333"/>
      <c r="CA442" s="348" t="str">
        <f>分岐管理シート!BB442</f>
        <v/>
      </c>
      <c r="CB442" s="350" t="str">
        <f t="shared" si="170"/>
        <v/>
      </c>
    </row>
    <row r="443" spans="1:80" x14ac:dyDescent="0.15">
      <c r="A443" s="202"/>
      <c r="B443" s="203"/>
      <c r="C443" s="197">
        <v>362</v>
      </c>
      <c r="D443" s="126"/>
      <c r="E443" s="126"/>
      <c r="F443" s="126"/>
      <c r="G443" s="128"/>
      <c r="H443" s="128"/>
      <c r="I443" s="123"/>
      <c r="J443" s="123"/>
      <c r="K443" s="123"/>
      <c r="L443" s="123"/>
      <c r="M443" s="131"/>
      <c r="N443" s="199">
        <f t="shared" si="158"/>
        <v>0</v>
      </c>
      <c r="O443" s="200">
        <f t="shared" si="159"/>
        <v>0</v>
      </c>
      <c r="P443" s="141"/>
      <c r="Q443" s="188"/>
      <c r="R443" s="188"/>
      <c r="S443" s="188"/>
      <c r="T443" s="188"/>
      <c r="U443" s="188"/>
      <c r="V443" s="188"/>
      <c r="W443" s="188"/>
      <c r="X443" s="188"/>
      <c r="Y443" s="188"/>
      <c r="Z443" s="188"/>
      <c r="AA443" s="188"/>
      <c r="AB443" s="188"/>
      <c r="AC443" s="188"/>
      <c r="AD443" s="188"/>
      <c r="AE443" s="142"/>
      <c r="AF443" s="131"/>
      <c r="AG443" s="123"/>
      <c r="AH443" s="123"/>
      <c r="AI443" s="128"/>
      <c r="AJ443" s="128"/>
      <c r="AK443" s="128"/>
      <c r="AL443" s="143"/>
      <c r="AM443" s="143"/>
      <c r="AN443" s="131"/>
      <c r="AO443" s="818"/>
      <c r="AP443" s="819"/>
      <c r="AQ443" s="164"/>
      <c r="AR443" s="89"/>
      <c r="AS443" s="78"/>
      <c r="AT443" s="309" t="str">
        <f t="shared" si="147"/>
        <v/>
      </c>
      <c r="AU443" s="313" t="str">
        <f t="shared" si="148"/>
        <v/>
      </c>
      <c r="AV443" s="317" t="str">
        <f t="shared" si="149"/>
        <v/>
      </c>
      <c r="AW443" s="321" t="str">
        <f t="shared" si="150"/>
        <v/>
      </c>
      <c r="AX443" s="321" t="str">
        <f t="shared" si="151"/>
        <v/>
      </c>
      <c r="AY443" s="325" t="str">
        <f t="shared" si="163"/>
        <v/>
      </c>
      <c r="AZ443" s="327" t="str">
        <f t="shared" si="152"/>
        <v/>
      </c>
      <c r="BA443" s="329" t="str">
        <f t="shared" si="153"/>
        <v/>
      </c>
      <c r="BB443" s="329" t="str">
        <f t="shared" si="154"/>
        <v/>
      </c>
      <c r="BC443" s="329" t="str">
        <f t="shared" si="164"/>
        <v/>
      </c>
      <c r="BD443" s="329" t="str">
        <f t="shared" si="160"/>
        <v/>
      </c>
      <c r="BE443" s="332"/>
      <c r="BF443" s="333"/>
      <c r="BG443" s="327" t="str">
        <f t="shared" si="155"/>
        <v/>
      </c>
      <c r="BH443" s="327" t="str">
        <f t="shared" si="156"/>
        <v/>
      </c>
      <c r="BI443" s="327" t="str">
        <f t="shared" si="157"/>
        <v/>
      </c>
      <c r="BJ443" s="333"/>
      <c r="BK443" s="333"/>
      <c r="BL443" s="333"/>
      <c r="BM443" s="333"/>
      <c r="BN443" s="327" t="str">
        <f t="shared" si="165"/>
        <v/>
      </c>
      <c r="BO443" s="327" t="str">
        <f t="shared" si="161"/>
        <v/>
      </c>
      <c r="BP443" s="327" t="str">
        <f t="shared" si="166"/>
        <v/>
      </c>
      <c r="BQ443" s="327" t="str">
        <f t="shared" si="167"/>
        <v/>
      </c>
      <c r="BR443" s="327" t="str">
        <f>IF(F443="","",IF(AND(AI443="－",OR(分岐管理シート!AK443&lt;1,分岐管理シート!AK443&gt;12)),"error",IF(AND(AI443="○",分岐管理シート!AK443&lt;1),"error","")))</f>
        <v/>
      </c>
      <c r="BS443" s="327" t="str">
        <f>IF(F443="","",IF(VLOOKUP(AJ443,―!$AD$2:$AE$14,2,FALSE)&lt;=VLOOKUP(AK443,―!$AD$2:$AE$14,2,FALSE),"","error"))</f>
        <v/>
      </c>
      <c r="BT443" s="333"/>
      <c r="BU443" s="333"/>
      <c r="BV443" s="333"/>
      <c r="BW443" s="327" t="str">
        <f t="shared" si="168"/>
        <v/>
      </c>
      <c r="BX443" s="327" t="str">
        <f t="shared" si="162"/>
        <v/>
      </c>
      <c r="BY443" s="327" t="str">
        <f t="shared" si="169"/>
        <v/>
      </c>
      <c r="BZ443" s="333"/>
      <c r="CA443" s="348" t="str">
        <f>分岐管理シート!BB443</f>
        <v/>
      </c>
      <c r="CB443" s="350" t="str">
        <f t="shared" si="170"/>
        <v/>
      </c>
    </row>
    <row r="444" spans="1:80" x14ac:dyDescent="0.15">
      <c r="A444" s="202"/>
      <c r="B444" s="203"/>
      <c r="C444" s="196">
        <v>363</v>
      </c>
      <c r="D444" s="126"/>
      <c r="E444" s="126"/>
      <c r="F444" s="126"/>
      <c r="G444" s="128"/>
      <c r="H444" s="128"/>
      <c r="I444" s="123"/>
      <c r="J444" s="123"/>
      <c r="K444" s="123"/>
      <c r="L444" s="123"/>
      <c r="M444" s="131"/>
      <c r="N444" s="199">
        <f t="shared" si="158"/>
        <v>0</v>
      </c>
      <c r="O444" s="200">
        <f t="shared" si="159"/>
        <v>0</v>
      </c>
      <c r="P444" s="141"/>
      <c r="Q444" s="188"/>
      <c r="R444" s="188"/>
      <c r="S444" s="188"/>
      <c r="T444" s="188"/>
      <c r="U444" s="188"/>
      <c r="V444" s="188"/>
      <c r="W444" s="188"/>
      <c r="X444" s="188"/>
      <c r="Y444" s="188"/>
      <c r="Z444" s="188"/>
      <c r="AA444" s="188"/>
      <c r="AB444" s="188"/>
      <c r="AC444" s="188"/>
      <c r="AD444" s="188"/>
      <c r="AE444" s="142"/>
      <c r="AF444" s="131"/>
      <c r="AG444" s="123"/>
      <c r="AH444" s="123"/>
      <c r="AI444" s="128"/>
      <c r="AJ444" s="128"/>
      <c r="AK444" s="128"/>
      <c r="AL444" s="143"/>
      <c r="AM444" s="143"/>
      <c r="AN444" s="131"/>
      <c r="AO444" s="818"/>
      <c r="AP444" s="819"/>
      <c r="AQ444" s="164"/>
      <c r="AR444" s="89"/>
      <c r="AS444" s="78"/>
      <c r="AT444" s="309" t="str">
        <f t="shared" si="147"/>
        <v/>
      </c>
      <c r="AU444" s="313" t="str">
        <f t="shared" si="148"/>
        <v/>
      </c>
      <c r="AV444" s="317" t="str">
        <f t="shared" si="149"/>
        <v/>
      </c>
      <c r="AW444" s="321" t="str">
        <f t="shared" si="150"/>
        <v/>
      </c>
      <c r="AX444" s="321" t="str">
        <f t="shared" si="151"/>
        <v/>
      </c>
      <c r="AY444" s="325" t="str">
        <f t="shared" si="163"/>
        <v/>
      </c>
      <c r="AZ444" s="327" t="str">
        <f t="shared" si="152"/>
        <v/>
      </c>
      <c r="BA444" s="329" t="str">
        <f t="shared" si="153"/>
        <v/>
      </c>
      <c r="BB444" s="329" t="str">
        <f t="shared" si="154"/>
        <v/>
      </c>
      <c r="BC444" s="329" t="str">
        <f t="shared" si="164"/>
        <v/>
      </c>
      <c r="BD444" s="329" t="str">
        <f t="shared" si="160"/>
        <v/>
      </c>
      <c r="BE444" s="332"/>
      <c r="BF444" s="333"/>
      <c r="BG444" s="327" t="str">
        <f t="shared" si="155"/>
        <v/>
      </c>
      <c r="BH444" s="327" t="str">
        <f t="shared" si="156"/>
        <v/>
      </c>
      <c r="BI444" s="327" t="str">
        <f t="shared" si="157"/>
        <v/>
      </c>
      <c r="BJ444" s="333"/>
      <c r="BK444" s="333"/>
      <c r="BL444" s="333"/>
      <c r="BM444" s="333"/>
      <c r="BN444" s="327" t="str">
        <f t="shared" si="165"/>
        <v/>
      </c>
      <c r="BO444" s="327" t="str">
        <f t="shared" si="161"/>
        <v/>
      </c>
      <c r="BP444" s="327" t="str">
        <f t="shared" si="166"/>
        <v/>
      </c>
      <c r="BQ444" s="327" t="str">
        <f t="shared" si="167"/>
        <v/>
      </c>
      <c r="BR444" s="327" t="str">
        <f>IF(F444="","",IF(AND(AI444="－",OR(分岐管理シート!AK444&lt;1,分岐管理シート!AK444&gt;12)),"error",IF(AND(AI444="○",分岐管理シート!AK444&lt;1),"error","")))</f>
        <v/>
      </c>
      <c r="BS444" s="327" t="str">
        <f>IF(F444="","",IF(VLOOKUP(AJ444,―!$AD$2:$AE$14,2,FALSE)&lt;=VLOOKUP(AK444,―!$AD$2:$AE$14,2,FALSE),"","error"))</f>
        <v/>
      </c>
      <c r="BT444" s="333"/>
      <c r="BU444" s="333"/>
      <c r="BV444" s="333"/>
      <c r="BW444" s="327" t="str">
        <f t="shared" si="168"/>
        <v/>
      </c>
      <c r="BX444" s="327" t="str">
        <f t="shared" si="162"/>
        <v/>
      </c>
      <c r="BY444" s="327" t="str">
        <f t="shared" si="169"/>
        <v/>
      </c>
      <c r="BZ444" s="333"/>
      <c r="CA444" s="348" t="str">
        <f>分岐管理シート!BB444</f>
        <v/>
      </c>
      <c r="CB444" s="350" t="str">
        <f t="shared" si="170"/>
        <v/>
      </c>
    </row>
    <row r="445" spans="1:80" x14ac:dyDescent="0.15">
      <c r="A445" s="202"/>
      <c r="B445" s="203"/>
      <c r="C445" s="197">
        <v>364</v>
      </c>
      <c r="D445" s="126"/>
      <c r="E445" s="126"/>
      <c r="F445" s="126"/>
      <c r="G445" s="128"/>
      <c r="H445" s="128"/>
      <c r="I445" s="123"/>
      <c r="J445" s="123"/>
      <c r="K445" s="123"/>
      <c r="L445" s="123"/>
      <c r="M445" s="131"/>
      <c r="N445" s="199">
        <f t="shared" si="158"/>
        <v>0</v>
      </c>
      <c r="O445" s="200">
        <f t="shared" si="159"/>
        <v>0</v>
      </c>
      <c r="P445" s="141"/>
      <c r="Q445" s="188"/>
      <c r="R445" s="188"/>
      <c r="S445" s="188"/>
      <c r="T445" s="188"/>
      <c r="U445" s="188"/>
      <c r="V445" s="188"/>
      <c r="W445" s="188"/>
      <c r="X445" s="188"/>
      <c r="Y445" s="188"/>
      <c r="Z445" s="188"/>
      <c r="AA445" s="188"/>
      <c r="AB445" s="188"/>
      <c r="AC445" s="188"/>
      <c r="AD445" s="188"/>
      <c r="AE445" s="142"/>
      <c r="AF445" s="131"/>
      <c r="AG445" s="123"/>
      <c r="AH445" s="123"/>
      <c r="AI445" s="128"/>
      <c r="AJ445" s="128"/>
      <c r="AK445" s="128"/>
      <c r="AL445" s="143"/>
      <c r="AM445" s="143"/>
      <c r="AN445" s="131"/>
      <c r="AO445" s="818"/>
      <c r="AP445" s="819"/>
      <c r="AQ445" s="164"/>
      <c r="AR445" s="89"/>
      <c r="AS445" s="78"/>
      <c r="AT445" s="309" t="str">
        <f t="shared" si="147"/>
        <v/>
      </c>
      <c r="AU445" s="313" t="str">
        <f t="shared" si="148"/>
        <v/>
      </c>
      <c r="AV445" s="317" t="str">
        <f t="shared" si="149"/>
        <v/>
      </c>
      <c r="AW445" s="321" t="str">
        <f t="shared" si="150"/>
        <v/>
      </c>
      <c r="AX445" s="321" t="str">
        <f t="shared" si="151"/>
        <v/>
      </c>
      <c r="AY445" s="325" t="str">
        <f t="shared" si="163"/>
        <v/>
      </c>
      <c r="AZ445" s="327" t="str">
        <f t="shared" si="152"/>
        <v/>
      </c>
      <c r="BA445" s="329" t="str">
        <f t="shared" si="153"/>
        <v/>
      </c>
      <c r="BB445" s="329" t="str">
        <f t="shared" si="154"/>
        <v/>
      </c>
      <c r="BC445" s="329" t="str">
        <f t="shared" si="164"/>
        <v/>
      </c>
      <c r="BD445" s="329" t="str">
        <f t="shared" si="160"/>
        <v/>
      </c>
      <c r="BE445" s="332"/>
      <c r="BF445" s="333"/>
      <c r="BG445" s="327" t="str">
        <f t="shared" si="155"/>
        <v/>
      </c>
      <c r="BH445" s="327" t="str">
        <f t="shared" si="156"/>
        <v/>
      </c>
      <c r="BI445" s="327" t="str">
        <f t="shared" si="157"/>
        <v/>
      </c>
      <c r="BJ445" s="333"/>
      <c r="BK445" s="333"/>
      <c r="BL445" s="333"/>
      <c r="BM445" s="333"/>
      <c r="BN445" s="327" t="str">
        <f t="shared" si="165"/>
        <v/>
      </c>
      <c r="BO445" s="327" t="str">
        <f t="shared" si="161"/>
        <v/>
      </c>
      <c r="BP445" s="327" t="str">
        <f t="shared" si="166"/>
        <v/>
      </c>
      <c r="BQ445" s="327" t="str">
        <f t="shared" si="167"/>
        <v/>
      </c>
      <c r="BR445" s="327" t="str">
        <f>IF(F445="","",IF(AND(AI445="－",OR(分岐管理シート!AK445&lt;1,分岐管理シート!AK445&gt;12)),"error",IF(AND(AI445="○",分岐管理シート!AK445&lt;1),"error","")))</f>
        <v/>
      </c>
      <c r="BS445" s="327" t="str">
        <f>IF(F445="","",IF(VLOOKUP(AJ445,―!$AD$2:$AE$14,2,FALSE)&lt;=VLOOKUP(AK445,―!$AD$2:$AE$14,2,FALSE),"","error"))</f>
        <v/>
      </c>
      <c r="BT445" s="333"/>
      <c r="BU445" s="333"/>
      <c r="BV445" s="333"/>
      <c r="BW445" s="327" t="str">
        <f t="shared" si="168"/>
        <v/>
      </c>
      <c r="BX445" s="327" t="str">
        <f t="shared" si="162"/>
        <v/>
      </c>
      <c r="BY445" s="327" t="str">
        <f t="shared" si="169"/>
        <v/>
      </c>
      <c r="BZ445" s="333"/>
      <c r="CA445" s="348" t="str">
        <f>分岐管理シート!BB445</f>
        <v/>
      </c>
      <c r="CB445" s="350" t="str">
        <f t="shared" si="170"/>
        <v/>
      </c>
    </row>
    <row r="446" spans="1:80" x14ac:dyDescent="0.15">
      <c r="A446" s="202"/>
      <c r="B446" s="203"/>
      <c r="C446" s="197">
        <v>365</v>
      </c>
      <c r="D446" s="126"/>
      <c r="E446" s="126"/>
      <c r="F446" s="126"/>
      <c r="G446" s="128"/>
      <c r="H446" s="128"/>
      <c r="I446" s="123"/>
      <c r="J446" s="123"/>
      <c r="K446" s="123"/>
      <c r="L446" s="123"/>
      <c r="M446" s="131"/>
      <c r="N446" s="199">
        <f t="shared" si="158"/>
        <v>0</v>
      </c>
      <c r="O446" s="200">
        <f t="shared" si="159"/>
        <v>0</v>
      </c>
      <c r="P446" s="141"/>
      <c r="Q446" s="188"/>
      <c r="R446" s="188"/>
      <c r="S446" s="188"/>
      <c r="T446" s="188"/>
      <c r="U446" s="188"/>
      <c r="V446" s="188"/>
      <c r="W446" s="188"/>
      <c r="X446" s="188"/>
      <c r="Y446" s="188"/>
      <c r="Z446" s="188"/>
      <c r="AA446" s="188"/>
      <c r="AB446" s="188"/>
      <c r="AC446" s="188"/>
      <c r="AD446" s="188"/>
      <c r="AE446" s="142"/>
      <c r="AF446" s="131"/>
      <c r="AG446" s="123"/>
      <c r="AH446" s="123"/>
      <c r="AI446" s="128"/>
      <c r="AJ446" s="128"/>
      <c r="AK446" s="128"/>
      <c r="AL446" s="143"/>
      <c r="AM446" s="143"/>
      <c r="AN446" s="131"/>
      <c r="AO446" s="818"/>
      <c r="AP446" s="819"/>
      <c r="AQ446" s="164"/>
      <c r="AR446" s="89"/>
      <c r="AS446" s="78"/>
      <c r="AT446" s="309" t="str">
        <f t="shared" si="147"/>
        <v/>
      </c>
      <c r="AU446" s="313" t="str">
        <f t="shared" si="148"/>
        <v/>
      </c>
      <c r="AV446" s="317" t="str">
        <f t="shared" si="149"/>
        <v/>
      </c>
      <c r="AW446" s="321" t="str">
        <f t="shared" si="150"/>
        <v/>
      </c>
      <c r="AX446" s="321" t="str">
        <f t="shared" si="151"/>
        <v/>
      </c>
      <c r="AY446" s="325" t="str">
        <f t="shared" si="163"/>
        <v/>
      </c>
      <c r="AZ446" s="327" t="str">
        <f t="shared" si="152"/>
        <v/>
      </c>
      <c r="BA446" s="329" t="str">
        <f t="shared" si="153"/>
        <v/>
      </c>
      <c r="BB446" s="329" t="str">
        <f t="shared" si="154"/>
        <v/>
      </c>
      <c r="BC446" s="329" t="str">
        <f t="shared" si="164"/>
        <v/>
      </c>
      <c r="BD446" s="329" t="str">
        <f t="shared" si="160"/>
        <v/>
      </c>
      <c r="BE446" s="332"/>
      <c r="BF446" s="333"/>
      <c r="BG446" s="327" t="str">
        <f t="shared" si="155"/>
        <v/>
      </c>
      <c r="BH446" s="327" t="str">
        <f t="shared" si="156"/>
        <v/>
      </c>
      <c r="BI446" s="327" t="str">
        <f t="shared" si="157"/>
        <v/>
      </c>
      <c r="BJ446" s="333"/>
      <c r="BK446" s="333"/>
      <c r="BL446" s="333"/>
      <c r="BM446" s="333"/>
      <c r="BN446" s="327" t="str">
        <f t="shared" si="165"/>
        <v/>
      </c>
      <c r="BO446" s="327" t="str">
        <f t="shared" si="161"/>
        <v/>
      </c>
      <c r="BP446" s="327" t="str">
        <f t="shared" si="166"/>
        <v/>
      </c>
      <c r="BQ446" s="327" t="str">
        <f t="shared" si="167"/>
        <v/>
      </c>
      <c r="BR446" s="327" t="str">
        <f>IF(F446="","",IF(AND(AI446="－",OR(分岐管理シート!AK446&lt;1,分岐管理シート!AK446&gt;12)),"error",IF(AND(AI446="○",分岐管理シート!AK446&lt;1),"error","")))</f>
        <v/>
      </c>
      <c r="BS446" s="327" t="str">
        <f>IF(F446="","",IF(VLOOKUP(AJ446,―!$AD$2:$AE$14,2,FALSE)&lt;=VLOOKUP(AK446,―!$AD$2:$AE$14,2,FALSE),"","error"))</f>
        <v/>
      </c>
      <c r="BT446" s="333"/>
      <c r="BU446" s="333"/>
      <c r="BV446" s="333"/>
      <c r="BW446" s="327" t="str">
        <f t="shared" si="168"/>
        <v/>
      </c>
      <c r="BX446" s="327" t="str">
        <f t="shared" si="162"/>
        <v/>
      </c>
      <c r="BY446" s="327" t="str">
        <f t="shared" si="169"/>
        <v/>
      </c>
      <c r="BZ446" s="333"/>
      <c r="CA446" s="348" t="str">
        <f>分岐管理シート!BB446</f>
        <v/>
      </c>
      <c r="CB446" s="350" t="str">
        <f t="shared" si="170"/>
        <v/>
      </c>
    </row>
    <row r="447" spans="1:80" x14ac:dyDescent="0.15">
      <c r="A447" s="202"/>
      <c r="B447" s="203"/>
      <c r="C447" s="196">
        <v>366</v>
      </c>
      <c r="D447" s="126"/>
      <c r="E447" s="126"/>
      <c r="F447" s="126"/>
      <c r="G447" s="128"/>
      <c r="H447" s="128"/>
      <c r="I447" s="123"/>
      <c r="J447" s="123"/>
      <c r="K447" s="123"/>
      <c r="L447" s="123"/>
      <c r="M447" s="131"/>
      <c r="N447" s="199">
        <f t="shared" si="158"/>
        <v>0</v>
      </c>
      <c r="O447" s="200">
        <f t="shared" si="159"/>
        <v>0</v>
      </c>
      <c r="P447" s="141"/>
      <c r="Q447" s="188"/>
      <c r="R447" s="188"/>
      <c r="S447" s="188"/>
      <c r="T447" s="188"/>
      <c r="U447" s="188"/>
      <c r="V447" s="188"/>
      <c r="W447" s="188"/>
      <c r="X447" s="188"/>
      <c r="Y447" s="188"/>
      <c r="Z447" s="188"/>
      <c r="AA447" s="188"/>
      <c r="AB447" s="188"/>
      <c r="AC447" s="188"/>
      <c r="AD447" s="188"/>
      <c r="AE447" s="142"/>
      <c r="AF447" s="131"/>
      <c r="AG447" s="123"/>
      <c r="AH447" s="123"/>
      <c r="AI447" s="128"/>
      <c r="AJ447" s="128"/>
      <c r="AK447" s="128"/>
      <c r="AL447" s="143"/>
      <c r="AM447" s="143"/>
      <c r="AN447" s="131"/>
      <c r="AO447" s="818"/>
      <c r="AP447" s="819"/>
      <c r="AQ447" s="164"/>
      <c r="AR447" s="89"/>
      <c r="AS447" s="78"/>
      <c r="AT447" s="309" t="str">
        <f t="shared" si="147"/>
        <v/>
      </c>
      <c r="AU447" s="313" t="str">
        <f t="shared" si="148"/>
        <v/>
      </c>
      <c r="AV447" s="317" t="str">
        <f t="shared" si="149"/>
        <v/>
      </c>
      <c r="AW447" s="321" t="str">
        <f t="shared" si="150"/>
        <v/>
      </c>
      <c r="AX447" s="321" t="str">
        <f t="shared" si="151"/>
        <v/>
      </c>
      <c r="AY447" s="325" t="str">
        <f t="shared" si="163"/>
        <v/>
      </c>
      <c r="AZ447" s="327" t="str">
        <f t="shared" si="152"/>
        <v/>
      </c>
      <c r="BA447" s="329" t="str">
        <f t="shared" si="153"/>
        <v/>
      </c>
      <c r="BB447" s="329" t="str">
        <f t="shared" si="154"/>
        <v/>
      </c>
      <c r="BC447" s="329" t="str">
        <f t="shared" si="164"/>
        <v/>
      </c>
      <c r="BD447" s="329" t="str">
        <f t="shared" si="160"/>
        <v/>
      </c>
      <c r="BE447" s="332"/>
      <c r="BF447" s="333"/>
      <c r="BG447" s="327" t="str">
        <f t="shared" si="155"/>
        <v/>
      </c>
      <c r="BH447" s="327" t="str">
        <f t="shared" si="156"/>
        <v/>
      </c>
      <c r="BI447" s="327" t="str">
        <f t="shared" si="157"/>
        <v/>
      </c>
      <c r="BJ447" s="333"/>
      <c r="BK447" s="333"/>
      <c r="BL447" s="333"/>
      <c r="BM447" s="333"/>
      <c r="BN447" s="327" t="str">
        <f t="shared" si="165"/>
        <v/>
      </c>
      <c r="BO447" s="327" t="str">
        <f t="shared" si="161"/>
        <v/>
      </c>
      <c r="BP447" s="327" t="str">
        <f t="shared" si="166"/>
        <v/>
      </c>
      <c r="BQ447" s="327" t="str">
        <f t="shared" si="167"/>
        <v/>
      </c>
      <c r="BR447" s="327" t="str">
        <f>IF(F447="","",IF(AND(AI447="－",OR(分岐管理シート!AK447&lt;1,分岐管理シート!AK447&gt;12)),"error",IF(AND(AI447="○",分岐管理シート!AK447&lt;1),"error","")))</f>
        <v/>
      </c>
      <c r="BS447" s="327" t="str">
        <f>IF(F447="","",IF(VLOOKUP(AJ447,―!$AD$2:$AE$14,2,FALSE)&lt;=VLOOKUP(AK447,―!$AD$2:$AE$14,2,FALSE),"","error"))</f>
        <v/>
      </c>
      <c r="BT447" s="333"/>
      <c r="BU447" s="333"/>
      <c r="BV447" s="333"/>
      <c r="BW447" s="327" t="str">
        <f t="shared" si="168"/>
        <v/>
      </c>
      <c r="BX447" s="327" t="str">
        <f t="shared" si="162"/>
        <v/>
      </c>
      <c r="BY447" s="327" t="str">
        <f t="shared" si="169"/>
        <v/>
      </c>
      <c r="BZ447" s="333"/>
      <c r="CA447" s="348" t="str">
        <f>分岐管理シート!BB447</f>
        <v/>
      </c>
      <c r="CB447" s="350" t="str">
        <f t="shared" si="170"/>
        <v/>
      </c>
    </row>
    <row r="448" spans="1:80" x14ac:dyDescent="0.15">
      <c r="A448" s="202"/>
      <c r="B448" s="203"/>
      <c r="C448" s="197">
        <v>367</v>
      </c>
      <c r="D448" s="126"/>
      <c r="E448" s="126"/>
      <c r="F448" s="126"/>
      <c r="G448" s="128"/>
      <c r="H448" s="128"/>
      <c r="I448" s="123"/>
      <c r="J448" s="123"/>
      <c r="K448" s="123"/>
      <c r="L448" s="123"/>
      <c r="M448" s="131"/>
      <c r="N448" s="199">
        <f t="shared" si="158"/>
        <v>0</v>
      </c>
      <c r="O448" s="200">
        <f t="shared" si="159"/>
        <v>0</v>
      </c>
      <c r="P448" s="141"/>
      <c r="Q448" s="188"/>
      <c r="R448" s="188"/>
      <c r="S448" s="188"/>
      <c r="T448" s="188"/>
      <c r="U448" s="188"/>
      <c r="V448" s="188"/>
      <c r="W448" s="188"/>
      <c r="X448" s="188"/>
      <c r="Y448" s="188"/>
      <c r="Z448" s="188"/>
      <c r="AA448" s="188"/>
      <c r="AB448" s="188"/>
      <c r="AC448" s="188"/>
      <c r="AD448" s="188"/>
      <c r="AE448" s="142"/>
      <c r="AF448" s="131"/>
      <c r="AG448" s="123"/>
      <c r="AH448" s="123"/>
      <c r="AI448" s="128"/>
      <c r="AJ448" s="128"/>
      <c r="AK448" s="128"/>
      <c r="AL448" s="143"/>
      <c r="AM448" s="143"/>
      <c r="AN448" s="131"/>
      <c r="AO448" s="818"/>
      <c r="AP448" s="819"/>
      <c r="AQ448" s="164"/>
      <c r="AR448" s="89"/>
      <c r="AS448" s="78"/>
      <c r="AT448" s="309" t="str">
        <f t="shared" si="147"/>
        <v/>
      </c>
      <c r="AU448" s="313" t="str">
        <f t="shared" si="148"/>
        <v/>
      </c>
      <c r="AV448" s="317" t="str">
        <f t="shared" si="149"/>
        <v/>
      </c>
      <c r="AW448" s="321" t="str">
        <f t="shared" si="150"/>
        <v/>
      </c>
      <c r="AX448" s="321" t="str">
        <f t="shared" si="151"/>
        <v/>
      </c>
      <c r="AY448" s="325" t="str">
        <f t="shared" si="163"/>
        <v/>
      </c>
      <c r="AZ448" s="327" t="str">
        <f t="shared" si="152"/>
        <v/>
      </c>
      <c r="BA448" s="329" t="str">
        <f t="shared" si="153"/>
        <v/>
      </c>
      <c r="BB448" s="329" t="str">
        <f t="shared" si="154"/>
        <v/>
      </c>
      <c r="BC448" s="329" t="str">
        <f t="shared" si="164"/>
        <v/>
      </c>
      <c r="BD448" s="329" t="str">
        <f t="shared" si="160"/>
        <v/>
      </c>
      <c r="BE448" s="332"/>
      <c r="BF448" s="333"/>
      <c r="BG448" s="327" t="str">
        <f t="shared" si="155"/>
        <v/>
      </c>
      <c r="BH448" s="327" t="str">
        <f t="shared" si="156"/>
        <v/>
      </c>
      <c r="BI448" s="327" t="str">
        <f t="shared" si="157"/>
        <v/>
      </c>
      <c r="BJ448" s="333"/>
      <c r="BK448" s="333"/>
      <c r="BL448" s="333"/>
      <c r="BM448" s="333"/>
      <c r="BN448" s="327" t="str">
        <f t="shared" si="165"/>
        <v/>
      </c>
      <c r="BO448" s="327" t="str">
        <f t="shared" si="161"/>
        <v/>
      </c>
      <c r="BP448" s="327" t="str">
        <f t="shared" si="166"/>
        <v/>
      </c>
      <c r="BQ448" s="327" t="str">
        <f t="shared" si="167"/>
        <v/>
      </c>
      <c r="BR448" s="327" t="str">
        <f>IF(F448="","",IF(AND(AI448="－",OR(分岐管理シート!AK448&lt;1,分岐管理シート!AK448&gt;12)),"error",IF(AND(AI448="○",分岐管理シート!AK448&lt;1),"error","")))</f>
        <v/>
      </c>
      <c r="BS448" s="327" t="str">
        <f>IF(F448="","",IF(VLOOKUP(AJ448,―!$AD$2:$AE$14,2,FALSE)&lt;=VLOOKUP(AK448,―!$AD$2:$AE$14,2,FALSE),"","error"))</f>
        <v/>
      </c>
      <c r="BT448" s="333"/>
      <c r="BU448" s="333"/>
      <c r="BV448" s="333"/>
      <c r="BW448" s="327" t="str">
        <f t="shared" si="168"/>
        <v/>
      </c>
      <c r="BX448" s="327" t="str">
        <f t="shared" si="162"/>
        <v/>
      </c>
      <c r="BY448" s="327" t="str">
        <f t="shared" si="169"/>
        <v/>
      </c>
      <c r="BZ448" s="333"/>
      <c r="CA448" s="348" t="str">
        <f>分岐管理シート!BB448</f>
        <v/>
      </c>
      <c r="CB448" s="350" t="str">
        <f t="shared" si="170"/>
        <v/>
      </c>
    </row>
    <row r="449" spans="1:80" x14ac:dyDescent="0.15">
      <c r="A449" s="202"/>
      <c r="B449" s="203"/>
      <c r="C449" s="197">
        <v>368</v>
      </c>
      <c r="D449" s="126"/>
      <c r="E449" s="126"/>
      <c r="F449" s="126"/>
      <c r="G449" s="128"/>
      <c r="H449" s="128"/>
      <c r="I449" s="123"/>
      <c r="J449" s="123"/>
      <c r="K449" s="123"/>
      <c r="L449" s="123"/>
      <c r="M449" s="131"/>
      <c r="N449" s="199">
        <f t="shared" si="158"/>
        <v>0</v>
      </c>
      <c r="O449" s="200">
        <f t="shared" si="159"/>
        <v>0</v>
      </c>
      <c r="P449" s="141"/>
      <c r="Q449" s="188"/>
      <c r="R449" s="188"/>
      <c r="S449" s="188"/>
      <c r="T449" s="188"/>
      <c r="U449" s="188"/>
      <c r="V449" s="188"/>
      <c r="W449" s="188"/>
      <c r="X449" s="188"/>
      <c r="Y449" s="188"/>
      <c r="Z449" s="188"/>
      <c r="AA449" s="188"/>
      <c r="AB449" s="188"/>
      <c r="AC449" s="188"/>
      <c r="AD449" s="188"/>
      <c r="AE449" s="142"/>
      <c r="AF449" s="131"/>
      <c r="AG449" s="123"/>
      <c r="AH449" s="123"/>
      <c r="AI449" s="128"/>
      <c r="AJ449" s="128"/>
      <c r="AK449" s="128"/>
      <c r="AL449" s="143"/>
      <c r="AM449" s="143"/>
      <c r="AN449" s="131"/>
      <c r="AO449" s="818"/>
      <c r="AP449" s="819"/>
      <c r="AQ449" s="164"/>
      <c r="AR449" s="89"/>
      <c r="AS449" s="78"/>
      <c r="AT449" s="309" t="str">
        <f t="shared" si="147"/>
        <v/>
      </c>
      <c r="AU449" s="313" t="str">
        <f t="shared" si="148"/>
        <v/>
      </c>
      <c r="AV449" s="317" t="str">
        <f t="shared" si="149"/>
        <v/>
      </c>
      <c r="AW449" s="321" t="str">
        <f t="shared" si="150"/>
        <v/>
      </c>
      <c r="AX449" s="321" t="str">
        <f t="shared" si="151"/>
        <v/>
      </c>
      <c r="AY449" s="325" t="str">
        <f t="shared" si="163"/>
        <v/>
      </c>
      <c r="AZ449" s="327" t="str">
        <f t="shared" si="152"/>
        <v/>
      </c>
      <c r="BA449" s="329" t="str">
        <f t="shared" si="153"/>
        <v/>
      </c>
      <c r="BB449" s="329" t="str">
        <f t="shared" si="154"/>
        <v/>
      </c>
      <c r="BC449" s="329" t="str">
        <f t="shared" si="164"/>
        <v/>
      </c>
      <c r="BD449" s="329" t="str">
        <f t="shared" si="160"/>
        <v/>
      </c>
      <c r="BE449" s="332"/>
      <c r="BF449" s="333"/>
      <c r="BG449" s="327" t="str">
        <f t="shared" si="155"/>
        <v/>
      </c>
      <c r="BH449" s="327" t="str">
        <f t="shared" si="156"/>
        <v/>
      </c>
      <c r="BI449" s="327" t="str">
        <f t="shared" si="157"/>
        <v/>
      </c>
      <c r="BJ449" s="333"/>
      <c r="BK449" s="333"/>
      <c r="BL449" s="333"/>
      <c r="BM449" s="333"/>
      <c r="BN449" s="327" t="str">
        <f t="shared" si="165"/>
        <v/>
      </c>
      <c r="BO449" s="327" t="str">
        <f t="shared" si="161"/>
        <v/>
      </c>
      <c r="BP449" s="327" t="str">
        <f t="shared" si="166"/>
        <v/>
      </c>
      <c r="BQ449" s="327" t="str">
        <f t="shared" si="167"/>
        <v/>
      </c>
      <c r="BR449" s="327" t="str">
        <f>IF(F449="","",IF(AND(AI449="－",OR(分岐管理シート!AK449&lt;1,分岐管理シート!AK449&gt;12)),"error",IF(AND(AI449="○",分岐管理シート!AK449&lt;1),"error","")))</f>
        <v/>
      </c>
      <c r="BS449" s="327" t="str">
        <f>IF(F449="","",IF(VLOOKUP(AJ449,―!$AD$2:$AE$14,2,FALSE)&lt;=VLOOKUP(AK449,―!$AD$2:$AE$14,2,FALSE),"","error"))</f>
        <v/>
      </c>
      <c r="BT449" s="333"/>
      <c r="BU449" s="333"/>
      <c r="BV449" s="333"/>
      <c r="BW449" s="327" t="str">
        <f t="shared" si="168"/>
        <v/>
      </c>
      <c r="BX449" s="327" t="str">
        <f t="shared" si="162"/>
        <v/>
      </c>
      <c r="BY449" s="327" t="str">
        <f t="shared" si="169"/>
        <v/>
      </c>
      <c r="BZ449" s="333"/>
      <c r="CA449" s="348" t="str">
        <f>分岐管理シート!BB449</f>
        <v/>
      </c>
      <c r="CB449" s="350" t="str">
        <f t="shared" si="170"/>
        <v/>
      </c>
    </row>
    <row r="450" spans="1:80" x14ac:dyDescent="0.15">
      <c r="A450" s="202"/>
      <c r="B450" s="203"/>
      <c r="C450" s="196">
        <v>369</v>
      </c>
      <c r="D450" s="126"/>
      <c r="E450" s="126"/>
      <c r="F450" s="126"/>
      <c r="G450" s="128"/>
      <c r="H450" s="128"/>
      <c r="I450" s="123"/>
      <c r="J450" s="123"/>
      <c r="K450" s="123"/>
      <c r="L450" s="123"/>
      <c r="M450" s="131"/>
      <c r="N450" s="199">
        <f t="shared" si="158"/>
        <v>0</v>
      </c>
      <c r="O450" s="200">
        <f t="shared" si="159"/>
        <v>0</v>
      </c>
      <c r="P450" s="141"/>
      <c r="Q450" s="188"/>
      <c r="R450" s="188"/>
      <c r="S450" s="188"/>
      <c r="T450" s="188"/>
      <c r="U450" s="188"/>
      <c r="V450" s="188"/>
      <c r="W450" s="188"/>
      <c r="X450" s="188"/>
      <c r="Y450" s="188"/>
      <c r="Z450" s="188"/>
      <c r="AA450" s="188"/>
      <c r="AB450" s="188"/>
      <c r="AC450" s="188"/>
      <c r="AD450" s="188"/>
      <c r="AE450" s="142"/>
      <c r="AF450" s="131"/>
      <c r="AG450" s="123"/>
      <c r="AH450" s="123"/>
      <c r="AI450" s="128"/>
      <c r="AJ450" s="128"/>
      <c r="AK450" s="128"/>
      <c r="AL450" s="143"/>
      <c r="AM450" s="143"/>
      <c r="AN450" s="131"/>
      <c r="AO450" s="818"/>
      <c r="AP450" s="819"/>
      <c r="AQ450" s="164"/>
      <c r="AR450" s="89"/>
      <c r="AS450" s="78"/>
      <c r="AT450" s="309" t="str">
        <f t="shared" si="147"/>
        <v/>
      </c>
      <c r="AU450" s="313" t="str">
        <f t="shared" si="148"/>
        <v/>
      </c>
      <c r="AV450" s="317" t="str">
        <f t="shared" si="149"/>
        <v/>
      </c>
      <c r="AW450" s="321" t="str">
        <f t="shared" si="150"/>
        <v/>
      </c>
      <c r="AX450" s="321" t="str">
        <f t="shared" si="151"/>
        <v/>
      </c>
      <c r="AY450" s="325" t="str">
        <f t="shared" si="163"/>
        <v/>
      </c>
      <c r="AZ450" s="327" t="str">
        <f t="shared" si="152"/>
        <v/>
      </c>
      <c r="BA450" s="329" t="str">
        <f t="shared" si="153"/>
        <v/>
      </c>
      <c r="BB450" s="329" t="str">
        <f t="shared" si="154"/>
        <v/>
      </c>
      <c r="BC450" s="329" t="str">
        <f t="shared" si="164"/>
        <v/>
      </c>
      <c r="BD450" s="329" t="str">
        <f t="shared" si="160"/>
        <v/>
      </c>
      <c r="BE450" s="332"/>
      <c r="BF450" s="333"/>
      <c r="BG450" s="327" t="str">
        <f t="shared" si="155"/>
        <v/>
      </c>
      <c r="BH450" s="327" t="str">
        <f t="shared" si="156"/>
        <v/>
      </c>
      <c r="BI450" s="327" t="str">
        <f t="shared" si="157"/>
        <v/>
      </c>
      <c r="BJ450" s="333"/>
      <c r="BK450" s="333"/>
      <c r="BL450" s="333"/>
      <c r="BM450" s="333"/>
      <c r="BN450" s="327" t="str">
        <f t="shared" si="165"/>
        <v/>
      </c>
      <c r="BO450" s="327" t="str">
        <f t="shared" si="161"/>
        <v/>
      </c>
      <c r="BP450" s="327" t="str">
        <f t="shared" si="166"/>
        <v/>
      </c>
      <c r="BQ450" s="327" t="str">
        <f t="shared" si="167"/>
        <v/>
      </c>
      <c r="BR450" s="327" t="str">
        <f>IF(F450="","",IF(AND(AI450="－",OR(分岐管理シート!AK450&lt;1,分岐管理シート!AK450&gt;12)),"error",IF(AND(AI450="○",分岐管理シート!AK450&lt;1),"error","")))</f>
        <v/>
      </c>
      <c r="BS450" s="327" t="str">
        <f>IF(F450="","",IF(VLOOKUP(AJ450,―!$AD$2:$AE$14,2,FALSE)&lt;=VLOOKUP(AK450,―!$AD$2:$AE$14,2,FALSE),"","error"))</f>
        <v/>
      </c>
      <c r="BT450" s="333"/>
      <c r="BU450" s="333"/>
      <c r="BV450" s="333"/>
      <c r="BW450" s="327" t="str">
        <f t="shared" si="168"/>
        <v/>
      </c>
      <c r="BX450" s="327" t="str">
        <f t="shared" si="162"/>
        <v/>
      </c>
      <c r="BY450" s="327" t="str">
        <f t="shared" si="169"/>
        <v/>
      </c>
      <c r="BZ450" s="333"/>
      <c r="CA450" s="348" t="str">
        <f>分岐管理シート!BB450</f>
        <v/>
      </c>
      <c r="CB450" s="350" t="str">
        <f t="shared" si="170"/>
        <v/>
      </c>
    </row>
    <row r="451" spans="1:80" x14ac:dyDescent="0.15">
      <c r="A451" s="202"/>
      <c r="B451" s="203"/>
      <c r="C451" s="197">
        <v>370</v>
      </c>
      <c r="D451" s="126"/>
      <c r="E451" s="126"/>
      <c r="F451" s="126"/>
      <c r="G451" s="128"/>
      <c r="H451" s="128"/>
      <c r="I451" s="123"/>
      <c r="J451" s="123"/>
      <c r="K451" s="123"/>
      <c r="L451" s="123"/>
      <c r="M451" s="131"/>
      <c r="N451" s="199">
        <f t="shared" si="158"/>
        <v>0</v>
      </c>
      <c r="O451" s="200">
        <f t="shared" si="159"/>
        <v>0</v>
      </c>
      <c r="P451" s="141"/>
      <c r="Q451" s="188"/>
      <c r="R451" s="188"/>
      <c r="S451" s="188"/>
      <c r="T451" s="188"/>
      <c r="U451" s="188"/>
      <c r="V451" s="188"/>
      <c r="W451" s="188"/>
      <c r="X451" s="188"/>
      <c r="Y451" s="188"/>
      <c r="Z451" s="188"/>
      <c r="AA451" s="188"/>
      <c r="AB451" s="188"/>
      <c r="AC451" s="188"/>
      <c r="AD451" s="188"/>
      <c r="AE451" s="142"/>
      <c r="AF451" s="131"/>
      <c r="AG451" s="123"/>
      <c r="AH451" s="123"/>
      <c r="AI451" s="128"/>
      <c r="AJ451" s="128"/>
      <c r="AK451" s="128"/>
      <c r="AL451" s="143"/>
      <c r="AM451" s="143"/>
      <c r="AN451" s="131"/>
      <c r="AO451" s="818"/>
      <c r="AP451" s="819"/>
      <c r="AQ451" s="164"/>
      <c r="AR451" s="89"/>
      <c r="AS451" s="78"/>
      <c r="AT451" s="309" t="str">
        <f t="shared" si="147"/>
        <v/>
      </c>
      <c r="AU451" s="313" t="str">
        <f t="shared" si="148"/>
        <v/>
      </c>
      <c r="AV451" s="317" t="str">
        <f t="shared" si="149"/>
        <v/>
      </c>
      <c r="AW451" s="321" t="str">
        <f t="shared" si="150"/>
        <v/>
      </c>
      <c r="AX451" s="321" t="str">
        <f t="shared" si="151"/>
        <v/>
      </c>
      <c r="AY451" s="325" t="str">
        <f t="shared" si="163"/>
        <v/>
      </c>
      <c r="AZ451" s="327" t="str">
        <f t="shared" si="152"/>
        <v/>
      </c>
      <c r="BA451" s="329" t="str">
        <f t="shared" si="153"/>
        <v/>
      </c>
      <c r="BB451" s="329" t="str">
        <f t="shared" si="154"/>
        <v/>
      </c>
      <c r="BC451" s="329" t="str">
        <f t="shared" si="164"/>
        <v/>
      </c>
      <c r="BD451" s="329" t="str">
        <f t="shared" si="160"/>
        <v/>
      </c>
      <c r="BE451" s="332"/>
      <c r="BF451" s="333"/>
      <c r="BG451" s="327" t="str">
        <f t="shared" si="155"/>
        <v/>
      </c>
      <c r="BH451" s="327" t="str">
        <f t="shared" si="156"/>
        <v/>
      </c>
      <c r="BI451" s="327" t="str">
        <f t="shared" si="157"/>
        <v/>
      </c>
      <c r="BJ451" s="333"/>
      <c r="BK451" s="333"/>
      <c r="BL451" s="333"/>
      <c r="BM451" s="333"/>
      <c r="BN451" s="327" t="str">
        <f t="shared" si="165"/>
        <v/>
      </c>
      <c r="BO451" s="327" t="str">
        <f t="shared" si="161"/>
        <v/>
      </c>
      <c r="BP451" s="327" t="str">
        <f t="shared" si="166"/>
        <v/>
      </c>
      <c r="BQ451" s="327" t="str">
        <f t="shared" si="167"/>
        <v/>
      </c>
      <c r="BR451" s="327" t="str">
        <f>IF(F451="","",IF(AND(AI451="－",OR(分岐管理シート!AK451&lt;1,分岐管理シート!AK451&gt;12)),"error",IF(AND(AI451="○",分岐管理シート!AK451&lt;1),"error","")))</f>
        <v/>
      </c>
      <c r="BS451" s="327" t="str">
        <f>IF(F451="","",IF(VLOOKUP(AJ451,―!$AD$2:$AE$14,2,FALSE)&lt;=VLOOKUP(AK451,―!$AD$2:$AE$14,2,FALSE),"","error"))</f>
        <v/>
      </c>
      <c r="BT451" s="333"/>
      <c r="BU451" s="333"/>
      <c r="BV451" s="333"/>
      <c r="BW451" s="327" t="str">
        <f t="shared" si="168"/>
        <v/>
      </c>
      <c r="BX451" s="327" t="str">
        <f t="shared" si="162"/>
        <v/>
      </c>
      <c r="BY451" s="327" t="str">
        <f t="shared" si="169"/>
        <v/>
      </c>
      <c r="BZ451" s="333"/>
      <c r="CA451" s="348" t="str">
        <f>分岐管理シート!BB451</f>
        <v/>
      </c>
      <c r="CB451" s="350" t="str">
        <f t="shared" si="170"/>
        <v/>
      </c>
    </row>
    <row r="452" spans="1:80" x14ac:dyDescent="0.15">
      <c r="A452" s="202"/>
      <c r="B452" s="203"/>
      <c r="C452" s="197">
        <v>371</v>
      </c>
      <c r="D452" s="126"/>
      <c r="E452" s="126"/>
      <c r="F452" s="126"/>
      <c r="G452" s="128"/>
      <c r="H452" s="128"/>
      <c r="I452" s="123"/>
      <c r="J452" s="123"/>
      <c r="K452" s="123"/>
      <c r="L452" s="123"/>
      <c r="M452" s="131"/>
      <c r="N452" s="199">
        <f t="shared" si="158"/>
        <v>0</v>
      </c>
      <c r="O452" s="200">
        <f t="shared" si="159"/>
        <v>0</v>
      </c>
      <c r="P452" s="141"/>
      <c r="Q452" s="188"/>
      <c r="R452" s="188"/>
      <c r="S452" s="188"/>
      <c r="T452" s="188"/>
      <c r="U452" s="188"/>
      <c r="V452" s="188"/>
      <c r="W452" s="188"/>
      <c r="X452" s="188"/>
      <c r="Y452" s="188"/>
      <c r="Z452" s="188"/>
      <c r="AA452" s="188"/>
      <c r="AB452" s="188"/>
      <c r="AC452" s="188"/>
      <c r="AD452" s="188"/>
      <c r="AE452" s="142"/>
      <c r="AF452" s="131"/>
      <c r="AG452" s="123"/>
      <c r="AH452" s="123"/>
      <c r="AI452" s="128"/>
      <c r="AJ452" s="128"/>
      <c r="AK452" s="128"/>
      <c r="AL452" s="143"/>
      <c r="AM452" s="143"/>
      <c r="AN452" s="131"/>
      <c r="AO452" s="818"/>
      <c r="AP452" s="819"/>
      <c r="AQ452" s="164"/>
      <c r="AR452" s="89"/>
      <c r="AS452" s="78"/>
      <c r="AT452" s="309" t="str">
        <f t="shared" si="147"/>
        <v/>
      </c>
      <c r="AU452" s="313" t="str">
        <f t="shared" si="148"/>
        <v/>
      </c>
      <c r="AV452" s="317" t="str">
        <f t="shared" si="149"/>
        <v/>
      </c>
      <c r="AW452" s="321" t="str">
        <f t="shared" si="150"/>
        <v/>
      </c>
      <c r="AX452" s="321" t="str">
        <f t="shared" si="151"/>
        <v/>
      </c>
      <c r="AY452" s="325" t="str">
        <f t="shared" si="163"/>
        <v/>
      </c>
      <c r="AZ452" s="327" t="str">
        <f t="shared" si="152"/>
        <v/>
      </c>
      <c r="BA452" s="329" t="str">
        <f t="shared" si="153"/>
        <v/>
      </c>
      <c r="BB452" s="329" t="str">
        <f t="shared" si="154"/>
        <v/>
      </c>
      <c r="BC452" s="329" t="str">
        <f t="shared" si="164"/>
        <v/>
      </c>
      <c r="BD452" s="329" t="str">
        <f t="shared" si="160"/>
        <v/>
      </c>
      <c r="BE452" s="332"/>
      <c r="BF452" s="333"/>
      <c r="BG452" s="327" t="str">
        <f t="shared" si="155"/>
        <v/>
      </c>
      <c r="BH452" s="327" t="str">
        <f t="shared" si="156"/>
        <v/>
      </c>
      <c r="BI452" s="327" t="str">
        <f t="shared" si="157"/>
        <v/>
      </c>
      <c r="BJ452" s="333"/>
      <c r="BK452" s="333"/>
      <c r="BL452" s="333"/>
      <c r="BM452" s="333"/>
      <c r="BN452" s="327" t="str">
        <f t="shared" si="165"/>
        <v/>
      </c>
      <c r="BO452" s="327" t="str">
        <f t="shared" si="161"/>
        <v/>
      </c>
      <c r="BP452" s="327" t="str">
        <f t="shared" si="166"/>
        <v/>
      </c>
      <c r="BQ452" s="327" t="str">
        <f t="shared" si="167"/>
        <v/>
      </c>
      <c r="BR452" s="327" t="str">
        <f>IF(F452="","",IF(AND(AI452="－",OR(分岐管理シート!AK452&lt;1,分岐管理シート!AK452&gt;12)),"error",IF(AND(AI452="○",分岐管理シート!AK452&lt;1),"error","")))</f>
        <v/>
      </c>
      <c r="BS452" s="327" t="str">
        <f>IF(F452="","",IF(VLOOKUP(AJ452,―!$AD$2:$AE$14,2,FALSE)&lt;=VLOOKUP(AK452,―!$AD$2:$AE$14,2,FALSE),"","error"))</f>
        <v/>
      </c>
      <c r="BT452" s="333"/>
      <c r="BU452" s="333"/>
      <c r="BV452" s="333"/>
      <c r="BW452" s="327" t="str">
        <f t="shared" si="168"/>
        <v/>
      </c>
      <c r="BX452" s="327" t="str">
        <f t="shared" si="162"/>
        <v/>
      </c>
      <c r="BY452" s="327" t="str">
        <f t="shared" si="169"/>
        <v/>
      </c>
      <c r="BZ452" s="333"/>
      <c r="CA452" s="348" t="str">
        <f>分岐管理シート!BB452</f>
        <v/>
      </c>
      <c r="CB452" s="350" t="str">
        <f t="shared" si="170"/>
        <v/>
      </c>
    </row>
    <row r="453" spans="1:80" x14ac:dyDescent="0.15">
      <c r="A453" s="202"/>
      <c r="B453" s="203"/>
      <c r="C453" s="196">
        <v>372</v>
      </c>
      <c r="D453" s="126"/>
      <c r="E453" s="126"/>
      <c r="F453" s="126"/>
      <c r="G453" s="128"/>
      <c r="H453" s="128"/>
      <c r="I453" s="123"/>
      <c r="J453" s="123"/>
      <c r="K453" s="123"/>
      <c r="L453" s="123"/>
      <c r="M453" s="131"/>
      <c r="N453" s="199">
        <f t="shared" si="158"/>
        <v>0</v>
      </c>
      <c r="O453" s="200">
        <f t="shared" si="159"/>
        <v>0</v>
      </c>
      <c r="P453" s="141"/>
      <c r="Q453" s="188"/>
      <c r="R453" s="188"/>
      <c r="S453" s="188"/>
      <c r="T453" s="188"/>
      <c r="U453" s="188"/>
      <c r="V453" s="188"/>
      <c r="W453" s="188"/>
      <c r="X453" s="188"/>
      <c r="Y453" s="188"/>
      <c r="Z453" s="188"/>
      <c r="AA453" s="188"/>
      <c r="AB453" s="188"/>
      <c r="AC453" s="188"/>
      <c r="AD453" s="188"/>
      <c r="AE453" s="142"/>
      <c r="AF453" s="131"/>
      <c r="AG453" s="123"/>
      <c r="AH453" s="123"/>
      <c r="AI453" s="128"/>
      <c r="AJ453" s="128"/>
      <c r="AK453" s="128"/>
      <c r="AL453" s="143"/>
      <c r="AM453" s="143"/>
      <c r="AN453" s="131"/>
      <c r="AO453" s="818"/>
      <c r="AP453" s="819"/>
      <c r="AQ453" s="164"/>
      <c r="AR453" s="89"/>
      <c r="AS453" s="78"/>
      <c r="AT453" s="309" t="str">
        <f t="shared" si="147"/>
        <v/>
      </c>
      <c r="AU453" s="313" t="str">
        <f t="shared" si="148"/>
        <v/>
      </c>
      <c r="AV453" s="317" t="str">
        <f t="shared" si="149"/>
        <v/>
      </c>
      <c r="AW453" s="321" t="str">
        <f t="shared" si="150"/>
        <v/>
      </c>
      <c r="AX453" s="321" t="str">
        <f t="shared" si="151"/>
        <v/>
      </c>
      <c r="AY453" s="325" t="str">
        <f t="shared" si="163"/>
        <v/>
      </c>
      <c r="AZ453" s="327" t="str">
        <f t="shared" si="152"/>
        <v/>
      </c>
      <c r="BA453" s="329" t="str">
        <f t="shared" si="153"/>
        <v/>
      </c>
      <c r="BB453" s="329" t="str">
        <f t="shared" si="154"/>
        <v/>
      </c>
      <c r="BC453" s="329" t="str">
        <f t="shared" si="164"/>
        <v/>
      </c>
      <c r="BD453" s="329" t="str">
        <f t="shared" si="160"/>
        <v/>
      </c>
      <c r="BE453" s="332"/>
      <c r="BF453" s="333"/>
      <c r="BG453" s="327" t="str">
        <f t="shared" si="155"/>
        <v/>
      </c>
      <c r="BH453" s="327" t="str">
        <f t="shared" si="156"/>
        <v/>
      </c>
      <c r="BI453" s="327" t="str">
        <f t="shared" si="157"/>
        <v/>
      </c>
      <c r="BJ453" s="333"/>
      <c r="BK453" s="333"/>
      <c r="BL453" s="333"/>
      <c r="BM453" s="333"/>
      <c r="BN453" s="327" t="str">
        <f t="shared" si="165"/>
        <v/>
      </c>
      <c r="BO453" s="327" t="str">
        <f t="shared" si="161"/>
        <v/>
      </c>
      <c r="BP453" s="327" t="str">
        <f t="shared" si="166"/>
        <v/>
      </c>
      <c r="BQ453" s="327" t="str">
        <f t="shared" si="167"/>
        <v/>
      </c>
      <c r="BR453" s="327" t="str">
        <f>IF(F453="","",IF(AND(AI453="－",OR(分岐管理シート!AK453&lt;1,分岐管理シート!AK453&gt;12)),"error",IF(AND(AI453="○",分岐管理シート!AK453&lt;1),"error","")))</f>
        <v/>
      </c>
      <c r="BS453" s="327" t="str">
        <f>IF(F453="","",IF(VLOOKUP(AJ453,―!$AD$2:$AE$14,2,FALSE)&lt;=VLOOKUP(AK453,―!$AD$2:$AE$14,2,FALSE),"","error"))</f>
        <v/>
      </c>
      <c r="BT453" s="333"/>
      <c r="BU453" s="333"/>
      <c r="BV453" s="333"/>
      <c r="BW453" s="327" t="str">
        <f t="shared" si="168"/>
        <v/>
      </c>
      <c r="BX453" s="327" t="str">
        <f t="shared" si="162"/>
        <v/>
      </c>
      <c r="BY453" s="327" t="str">
        <f t="shared" si="169"/>
        <v/>
      </c>
      <c r="BZ453" s="333"/>
      <c r="CA453" s="348" t="str">
        <f>分岐管理シート!BB453</f>
        <v/>
      </c>
      <c r="CB453" s="350" t="str">
        <f t="shared" si="170"/>
        <v/>
      </c>
    </row>
    <row r="454" spans="1:80" x14ac:dyDescent="0.15">
      <c r="A454" s="202"/>
      <c r="B454" s="203"/>
      <c r="C454" s="197">
        <v>373</v>
      </c>
      <c r="D454" s="126"/>
      <c r="E454" s="126"/>
      <c r="F454" s="126"/>
      <c r="G454" s="128"/>
      <c r="H454" s="128"/>
      <c r="I454" s="123"/>
      <c r="J454" s="123"/>
      <c r="K454" s="123"/>
      <c r="L454" s="123"/>
      <c r="M454" s="131"/>
      <c r="N454" s="199">
        <f t="shared" si="158"/>
        <v>0</v>
      </c>
      <c r="O454" s="200">
        <f t="shared" si="159"/>
        <v>0</v>
      </c>
      <c r="P454" s="141"/>
      <c r="Q454" s="188"/>
      <c r="R454" s="188"/>
      <c r="S454" s="188"/>
      <c r="T454" s="188"/>
      <c r="U454" s="188"/>
      <c r="V454" s="188"/>
      <c r="W454" s="188"/>
      <c r="X454" s="188"/>
      <c r="Y454" s="188"/>
      <c r="Z454" s="188"/>
      <c r="AA454" s="188"/>
      <c r="AB454" s="188"/>
      <c r="AC454" s="188"/>
      <c r="AD454" s="188"/>
      <c r="AE454" s="142"/>
      <c r="AF454" s="131"/>
      <c r="AG454" s="123"/>
      <c r="AH454" s="123"/>
      <c r="AI454" s="128"/>
      <c r="AJ454" s="128"/>
      <c r="AK454" s="128"/>
      <c r="AL454" s="143"/>
      <c r="AM454" s="143"/>
      <c r="AN454" s="131"/>
      <c r="AO454" s="818"/>
      <c r="AP454" s="819"/>
      <c r="AQ454" s="164"/>
      <c r="AR454" s="89"/>
      <c r="AS454" s="78"/>
      <c r="AT454" s="309" t="str">
        <f t="shared" si="147"/>
        <v/>
      </c>
      <c r="AU454" s="313" t="str">
        <f t="shared" si="148"/>
        <v/>
      </c>
      <c r="AV454" s="317" t="str">
        <f t="shared" si="149"/>
        <v/>
      </c>
      <c r="AW454" s="321" t="str">
        <f t="shared" si="150"/>
        <v/>
      </c>
      <c r="AX454" s="321" t="str">
        <f t="shared" si="151"/>
        <v/>
      </c>
      <c r="AY454" s="325" t="str">
        <f t="shared" si="163"/>
        <v/>
      </c>
      <c r="AZ454" s="327" t="str">
        <f t="shared" si="152"/>
        <v/>
      </c>
      <c r="BA454" s="329" t="str">
        <f t="shared" si="153"/>
        <v/>
      </c>
      <c r="BB454" s="329" t="str">
        <f t="shared" si="154"/>
        <v/>
      </c>
      <c r="BC454" s="329" t="str">
        <f t="shared" si="164"/>
        <v/>
      </c>
      <c r="BD454" s="329" t="str">
        <f t="shared" si="160"/>
        <v/>
      </c>
      <c r="BE454" s="332"/>
      <c r="BF454" s="333"/>
      <c r="BG454" s="327" t="str">
        <f t="shared" si="155"/>
        <v/>
      </c>
      <c r="BH454" s="327" t="str">
        <f t="shared" si="156"/>
        <v/>
      </c>
      <c r="BI454" s="327" t="str">
        <f t="shared" si="157"/>
        <v/>
      </c>
      <c r="BJ454" s="333"/>
      <c r="BK454" s="333"/>
      <c r="BL454" s="333"/>
      <c r="BM454" s="333"/>
      <c r="BN454" s="327" t="str">
        <f t="shared" si="165"/>
        <v/>
      </c>
      <c r="BO454" s="327" t="str">
        <f t="shared" si="161"/>
        <v/>
      </c>
      <c r="BP454" s="327" t="str">
        <f t="shared" si="166"/>
        <v/>
      </c>
      <c r="BQ454" s="327" t="str">
        <f t="shared" si="167"/>
        <v/>
      </c>
      <c r="BR454" s="327" t="str">
        <f>IF(F454="","",IF(AND(AI454="－",OR(分岐管理シート!AK454&lt;1,分岐管理シート!AK454&gt;12)),"error",IF(AND(AI454="○",分岐管理シート!AK454&lt;1),"error","")))</f>
        <v/>
      </c>
      <c r="BS454" s="327" t="str">
        <f>IF(F454="","",IF(VLOOKUP(AJ454,―!$AD$2:$AE$14,2,FALSE)&lt;=VLOOKUP(AK454,―!$AD$2:$AE$14,2,FALSE),"","error"))</f>
        <v/>
      </c>
      <c r="BT454" s="333"/>
      <c r="BU454" s="333"/>
      <c r="BV454" s="333"/>
      <c r="BW454" s="327" t="str">
        <f t="shared" si="168"/>
        <v/>
      </c>
      <c r="BX454" s="327" t="str">
        <f t="shared" si="162"/>
        <v/>
      </c>
      <c r="BY454" s="327" t="str">
        <f t="shared" si="169"/>
        <v/>
      </c>
      <c r="BZ454" s="333"/>
      <c r="CA454" s="348" t="str">
        <f>分岐管理シート!BB454</f>
        <v/>
      </c>
      <c r="CB454" s="350" t="str">
        <f t="shared" si="170"/>
        <v/>
      </c>
    </row>
    <row r="455" spans="1:80" x14ac:dyDescent="0.15">
      <c r="A455" s="202"/>
      <c r="B455" s="203"/>
      <c r="C455" s="197">
        <v>374</v>
      </c>
      <c r="D455" s="126"/>
      <c r="E455" s="126"/>
      <c r="F455" s="126"/>
      <c r="G455" s="128"/>
      <c r="H455" s="128"/>
      <c r="I455" s="123"/>
      <c r="J455" s="123"/>
      <c r="K455" s="123"/>
      <c r="L455" s="123"/>
      <c r="M455" s="131"/>
      <c r="N455" s="199">
        <f t="shared" si="158"/>
        <v>0</v>
      </c>
      <c r="O455" s="200">
        <f t="shared" si="159"/>
        <v>0</v>
      </c>
      <c r="P455" s="141"/>
      <c r="Q455" s="188"/>
      <c r="R455" s="188"/>
      <c r="S455" s="188"/>
      <c r="T455" s="188"/>
      <c r="U455" s="188"/>
      <c r="V455" s="188"/>
      <c r="W455" s="188"/>
      <c r="X455" s="188"/>
      <c r="Y455" s="188"/>
      <c r="Z455" s="188"/>
      <c r="AA455" s="188"/>
      <c r="AB455" s="188"/>
      <c r="AC455" s="188"/>
      <c r="AD455" s="188"/>
      <c r="AE455" s="142"/>
      <c r="AF455" s="131"/>
      <c r="AG455" s="123"/>
      <c r="AH455" s="123"/>
      <c r="AI455" s="128"/>
      <c r="AJ455" s="128"/>
      <c r="AK455" s="128"/>
      <c r="AL455" s="143"/>
      <c r="AM455" s="143"/>
      <c r="AN455" s="131"/>
      <c r="AO455" s="818"/>
      <c r="AP455" s="819"/>
      <c r="AQ455" s="164"/>
      <c r="AR455" s="89"/>
      <c r="AS455" s="78"/>
      <c r="AT455" s="309" t="str">
        <f t="shared" si="147"/>
        <v/>
      </c>
      <c r="AU455" s="313" t="str">
        <f t="shared" si="148"/>
        <v/>
      </c>
      <c r="AV455" s="317" t="str">
        <f t="shared" si="149"/>
        <v/>
      </c>
      <c r="AW455" s="321" t="str">
        <f t="shared" si="150"/>
        <v/>
      </c>
      <c r="AX455" s="321" t="str">
        <f t="shared" si="151"/>
        <v/>
      </c>
      <c r="AY455" s="325" t="str">
        <f t="shared" si="163"/>
        <v/>
      </c>
      <c r="AZ455" s="327" t="str">
        <f t="shared" si="152"/>
        <v/>
      </c>
      <c r="BA455" s="329" t="str">
        <f t="shared" si="153"/>
        <v/>
      </c>
      <c r="BB455" s="329" t="str">
        <f t="shared" si="154"/>
        <v/>
      </c>
      <c r="BC455" s="329" t="str">
        <f t="shared" si="164"/>
        <v/>
      </c>
      <c r="BD455" s="329" t="str">
        <f t="shared" si="160"/>
        <v/>
      </c>
      <c r="BE455" s="332"/>
      <c r="BF455" s="333"/>
      <c r="BG455" s="327" t="str">
        <f t="shared" si="155"/>
        <v/>
      </c>
      <c r="BH455" s="327" t="str">
        <f t="shared" si="156"/>
        <v/>
      </c>
      <c r="BI455" s="327" t="str">
        <f t="shared" si="157"/>
        <v/>
      </c>
      <c r="BJ455" s="333"/>
      <c r="BK455" s="333"/>
      <c r="BL455" s="333"/>
      <c r="BM455" s="333"/>
      <c r="BN455" s="327" t="str">
        <f t="shared" si="165"/>
        <v/>
      </c>
      <c r="BO455" s="327" t="str">
        <f t="shared" si="161"/>
        <v/>
      </c>
      <c r="BP455" s="327" t="str">
        <f t="shared" si="166"/>
        <v/>
      </c>
      <c r="BQ455" s="327" t="str">
        <f t="shared" si="167"/>
        <v/>
      </c>
      <c r="BR455" s="327" t="str">
        <f>IF(F455="","",IF(AND(AI455="－",OR(分岐管理シート!AK455&lt;1,分岐管理シート!AK455&gt;12)),"error",IF(AND(AI455="○",分岐管理シート!AK455&lt;1),"error","")))</f>
        <v/>
      </c>
      <c r="BS455" s="327" t="str">
        <f>IF(F455="","",IF(VLOOKUP(AJ455,―!$AD$2:$AE$14,2,FALSE)&lt;=VLOOKUP(AK455,―!$AD$2:$AE$14,2,FALSE),"","error"))</f>
        <v/>
      </c>
      <c r="BT455" s="333"/>
      <c r="BU455" s="333"/>
      <c r="BV455" s="333"/>
      <c r="BW455" s="327" t="str">
        <f t="shared" si="168"/>
        <v/>
      </c>
      <c r="BX455" s="327" t="str">
        <f t="shared" si="162"/>
        <v/>
      </c>
      <c r="BY455" s="327" t="str">
        <f t="shared" si="169"/>
        <v/>
      </c>
      <c r="BZ455" s="333"/>
      <c r="CA455" s="348" t="str">
        <f>分岐管理シート!BB455</f>
        <v/>
      </c>
      <c r="CB455" s="350" t="str">
        <f t="shared" si="170"/>
        <v/>
      </c>
    </row>
    <row r="456" spans="1:80" x14ac:dyDescent="0.15">
      <c r="A456" s="202"/>
      <c r="B456" s="203"/>
      <c r="C456" s="196">
        <v>375</v>
      </c>
      <c r="D456" s="126"/>
      <c r="E456" s="126"/>
      <c r="F456" s="126"/>
      <c r="G456" s="128"/>
      <c r="H456" s="128"/>
      <c r="I456" s="123"/>
      <c r="J456" s="123"/>
      <c r="K456" s="123"/>
      <c r="L456" s="123"/>
      <c r="M456" s="131"/>
      <c r="N456" s="199">
        <f t="shared" si="158"/>
        <v>0</v>
      </c>
      <c r="O456" s="200">
        <f t="shared" si="159"/>
        <v>0</v>
      </c>
      <c r="P456" s="141"/>
      <c r="Q456" s="188"/>
      <c r="R456" s="188"/>
      <c r="S456" s="188"/>
      <c r="T456" s="188"/>
      <c r="U456" s="188"/>
      <c r="V456" s="188"/>
      <c r="W456" s="188"/>
      <c r="X456" s="188"/>
      <c r="Y456" s="188"/>
      <c r="Z456" s="188"/>
      <c r="AA456" s="188"/>
      <c r="AB456" s="188"/>
      <c r="AC456" s="188"/>
      <c r="AD456" s="188"/>
      <c r="AE456" s="142"/>
      <c r="AF456" s="131"/>
      <c r="AG456" s="123"/>
      <c r="AH456" s="123"/>
      <c r="AI456" s="128"/>
      <c r="AJ456" s="128"/>
      <c r="AK456" s="128"/>
      <c r="AL456" s="143"/>
      <c r="AM456" s="143"/>
      <c r="AN456" s="131"/>
      <c r="AO456" s="818"/>
      <c r="AP456" s="819"/>
      <c r="AQ456" s="164"/>
      <c r="AR456" s="89"/>
      <c r="AS456" s="78"/>
      <c r="AT456" s="309" t="str">
        <f t="shared" si="147"/>
        <v/>
      </c>
      <c r="AU456" s="313" t="str">
        <f t="shared" si="148"/>
        <v/>
      </c>
      <c r="AV456" s="317" t="str">
        <f t="shared" si="149"/>
        <v/>
      </c>
      <c r="AW456" s="321" t="str">
        <f t="shared" si="150"/>
        <v/>
      </c>
      <c r="AX456" s="321" t="str">
        <f t="shared" si="151"/>
        <v/>
      </c>
      <c r="AY456" s="325" t="str">
        <f t="shared" si="163"/>
        <v/>
      </c>
      <c r="AZ456" s="327" t="str">
        <f t="shared" si="152"/>
        <v/>
      </c>
      <c r="BA456" s="329" t="str">
        <f t="shared" si="153"/>
        <v/>
      </c>
      <c r="BB456" s="329" t="str">
        <f t="shared" si="154"/>
        <v/>
      </c>
      <c r="BC456" s="329" t="str">
        <f t="shared" si="164"/>
        <v/>
      </c>
      <c r="BD456" s="329" t="str">
        <f t="shared" si="160"/>
        <v/>
      </c>
      <c r="BE456" s="332"/>
      <c r="BF456" s="333"/>
      <c r="BG456" s="327" t="str">
        <f t="shared" si="155"/>
        <v/>
      </c>
      <c r="BH456" s="327" t="str">
        <f t="shared" si="156"/>
        <v/>
      </c>
      <c r="BI456" s="327" t="str">
        <f t="shared" si="157"/>
        <v/>
      </c>
      <c r="BJ456" s="333"/>
      <c r="BK456" s="333"/>
      <c r="BL456" s="333"/>
      <c r="BM456" s="333"/>
      <c r="BN456" s="327" t="str">
        <f t="shared" si="165"/>
        <v/>
      </c>
      <c r="BO456" s="327" t="str">
        <f t="shared" si="161"/>
        <v/>
      </c>
      <c r="BP456" s="327" t="str">
        <f t="shared" si="166"/>
        <v/>
      </c>
      <c r="BQ456" s="327" t="str">
        <f t="shared" si="167"/>
        <v/>
      </c>
      <c r="BR456" s="327" t="str">
        <f>IF(F456="","",IF(AND(AI456="－",OR(分岐管理シート!AK456&lt;1,分岐管理シート!AK456&gt;12)),"error",IF(AND(AI456="○",分岐管理シート!AK456&lt;1),"error","")))</f>
        <v/>
      </c>
      <c r="BS456" s="327" t="str">
        <f>IF(F456="","",IF(VLOOKUP(AJ456,―!$AD$2:$AE$14,2,FALSE)&lt;=VLOOKUP(AK456,―!$AD$2:$AE$14,2,FALSE),"","error"))</f>
        <v/>
      </c>
      <c r="BT456" s="333"/>
      <c r="BU456" s="333"/>
      <c r="BV456" s="333"/>
      <c r="BW456" s="327" t="str">
        <f t="shared" si="168"/>
        <v/>
      </c>
      <c r="BX456" s="327" t="str">
        <f t="shared" si="162"/>
        <v/>
      </c>
      <c r="BY456" s="327" t="str">
        <f t="shared" si="169"/>
        <v/>
      </c>
      <c r="BZ456" s="333"/>
      <c r="CA456" s="348" t="str">
        <f>分岐管理シート!BB456</f>
        <v/>
      </c>
      <c r="CB456" s="350" t="str">
        <f t="shared" si="170"/>
        <v/>
      </c>
    </row>
    <row r="457" spans="1:80" x14ac:dyDescent="0.15">
      <c r="A457" s="202"/>
      <c r="B457" s="203"/>
      <c r="C457" s="197">
        <v>376</v>
      </c>
      <c r="D457" s="126"/>
      <c r="E457" s="126"/>
      <c r="F457" s="126"/>
      <c r="G457" s="128"/>
      <c r="H457" s="128"/>
      <c r="I457" s="123"/>
      <c r="J457" s="123"/>
      <c r="K457" s="123"/>
      <c r="L457" s="123"/>
      <c r="M457" s="131"/>
      <c r="N457" s="199">
        <f t="shared" si="158"/>
        <v>0</v>
      </c>
      <c r="O457" s="200">
        <f t="shared" si="159"/>
        <v>0</v>
      </c>
      <c r="P457" s="141"/>
      <c r="Q457" s="188"/>
      <c r="R457" s="188"/>
      <c r="S457" s="188"/>
      <c r="T457" s="188"/>
      <c r="U457" s="188"/>
      <c r="V457" s="188"/>
      <c r="W457" s="188"/>
      <c r="X457" s="188"/>
      <c r="Y457" s="188"/>
      <c r="Z457" s="188"/>
      <c r="AA457" s="188"/>
      <c r="AB457" s="188"/>
      <c r="AC457" s="188"/>
      <c r="AD457" s="188"/>
      <c r="AE457" s="142"/>
      <c r="AF457" s="131"/>
      <c r="AG457" s="123"/>
      <c r="AH457" s="123"/>
      <c r="AI457" s="128"/>
      <c r="AJ457" s="128"/>
      <c r="AK457" s="128"/>
      <c r="AL457" s="143"/>
      <c r="AM457" s="143"/>
      <c r="AN457" s="131"/>
      <c r="AO457" s="818"/>
      <c r="AP457" s="819"/>
      <c r="AQ457" s="164"/>
      <c r="AR457" s="89"/>
      <c r="AS457" s="78"/>
      <c r="AT457" s="309" t="str">
        <f t="shared" si="147"/>
        <v/>
      </c>
      <c r="AU457" s="313" t="str">
        <f t="shared" si="148"/>
        <v/>
      </c>
      <c r="AV457" s="317" t="str">
        <f t="shared" si="149"/>
        <v/>
      </c>
      <c r="AW457" s="321" t="str">
        <f t="shared" si="150"/>
        <v/>
      </c>
      <c r="AX457" s="321" t="str">
        <f t="shared" si="151"/>
        <v/>
      </c>
      <c r="AY457" s="325" t="str">
        <f t="shared" si="163"/>
        <v/>
      </c>
      <c r="AZ457" s="327" t="str">
        <f t="shared" si="152"/>
        <v/>
      </c>
      <c r="BA457" s="329" t="str">
        <f t="shared" si="153"/>
        <v/>
      </c>
      <c r="BB457" s="329" t="str">
        <f t="shared" si="154"/>
        <v/>
      </c>
      <c r="BC457" s="329" t="str">
        <f t="shared" si="164"/>
        <v/>
      </c>
      <c r="BD457" s="329" t="str">
        <f t="shared" si="160"/>
        <v/>
      </c>
      <c r="BE457" s="332"/>
      <c r="BF457" s="333"/>
      <c r="BG457" s="327" t="str">
        <f t="shared" si="155"/>
        <v/>
      </c>
      <c r="BH457" s="327" t="str">
        <f t="shared" si="156"/>
        <v/>
      </c>
      <c r="BI457" s="327" t="str">
        <f t="shared" si="157"/>
        <v/>
      </c>
      <c r="BJ457" s="333"/>
      <c r="BK457" s="333"/>
      <c r="BL457" s="333"/>
      <c r="BM457" s="333"/>
      <c r="BN457" s="327" t="str">
        <f t="shared" si="165"/>
        <v/>
      </c>
      <c r="BO457" s="327" t="str">
        <f t="shared" si="161"/>
        <v/>
      </c>
      <c r="BP457" s="327" t="str">
        <f t="shared" si="166"/>
        <v/>
      </c>
      <c r="BQ457" s="327" t="str">
        <f t="shared" si="167"/>
        <v/>
      </c>
      <c r="BR457" s="327" t="str">
        <f>IF(F457="","",IF(AND(AI457="－",OR(分岐管理シート!AK457&lt;1,分岐管理シート!AK457&gt;12)),"error",IF(AND(AI457="○",分岐管理シート!AK457&lt;1),"error","")))</f>
        <v/>
      </c>
      <c r="BS457" s="327" t="str">
        <f>IF(F457="","",IF(VLOOKUP(AJ457,―!$AD$2:$AE$14,2,FALSE)&lt;=VLOOKUP(AK457,―!$AD$2:$AE$14,2,FALSE),"","error"))</f>
        <v/>
      </c>
      <c r="BT457" s="333"/>
      <c r="BU457" s="333"/>
      <c r="BV457" s="333"/>
      <c r="BW457" s="327" t="str">
        <f t="shared" si="168"/>
        <v/>
      </c>
      <c r="BX457" s="327" t="str">
        <f t="shared" si="162"/>
        <v/>
      </c>
      <c r="BY457" s="327" t="str">
        <f t="shared" si="169"/>
        <v/>
      </c>
      <c r="BZ457" s="333"/>
      <c r="CA457" s="348" t="str">
        <f>分岐管理シート!BB457</f>
        <v/>
      </c>
      <c r="CB457" s="350" t="str">
        <f t="shared" si="170"/>
        <v/>
      </c>
    </row>
    <row r="458" spans="1:80" x14ac:dyDescent="0.15">
      <c r="A458" s="202"/>
      <c r="B458" s="203"/>
      <c r="C458" s="197">
        <v>377</v>
      </c>
      <c r="D458" s="126"/>
      <c r="E458" s="126"/>
      <c r="F458" s="126"/>
      <c r="G458" s="128"/>
      <c r="H458" s="128"/>
      <c r="I458" s="123"/>
      <c r="J458" s="123"/>
      <c r="K458" s="123"/>
      <c r="L458" s="123"/>
      <c r="M458" s="131"/>
      <c r="N458" s="199">
        <f t="shared" si="158"/>
        <v>0</v>
      </c>
      <c r="O458" s="200">
        <f t="shared" si="159"/>
        <v>0</v>
      </c>
      <c r="P458" s="141"/>
      <c r="Q458" s="188"/>
      <c r="R458" s="188"/>
      <c r="S458" s="188"/>
      <c r="T458" s="188"/>
      <c r="U458" s="188"/>
      <c r="V458" s="188"/>
      <c r="W458" s="188"/>
      <c r="X458" s="188"/>
      <c r="Y458" s="188"/>
      <c r="Z458" s="188"/>
      <c r="AA458" s="188"/>
      <c r="AB458" s="188"/>
      <c r="AC458" s="188"/>
      <c r="AD458" s="188"/>
      <c r="AE458" s="142"/>
      <c r="AF458" s="131"/>
      <c r="AG458" s="123"/>
      <c r="AH458" s="123"/>
      <c r="AI458" s="128"/>
      <c r="AJ458" s="128"/>
      <c r="AK458" s="128"/>
      <c r="AL458" s="143"/>
      <c r="AM458" s="143"/>
      <c r="AN458" s="131"/>
      <c r="AO458" s="818"/>
      <c r="AP458" s="819"/>
      <c r="AQ458" s="164"/>
      <c r="AR458" s="89"/>
      <c r="AS458" s="78"/>
      <c r="AT458" s="309" t="str">
        <f t="shared" si="147"/>
        <v/>
      </c>
      <c r="AU458" s="313" t="str">
        <f t="shared" si="148"/>
        <v/>
      </c>
      <c r="AV458" s="317" t="str">
        <f t="shared" si="149"/>
        <v/>
      </c>
      <c r="AW458" s="321" t="str">
        <f t="shared" si="150"/>
        <v/>
      </c>
      <c r="AX458" s="321" t="str">
        <f t="shared" si="151"/>
        <v/>
      </c>
      <c r="AY458" s="325" t="str">
        <f t="shared" si="163"/>
        <v/>
      </c>
      <c r="AZ458" s="327" t="str">
        <f t="shared" si="152"/>
        <v/>
      </c>
      <c r="BA458" s="329" t="str">
        <f t="shared" si="153"/>
        <v/>
      </c>
      <c r="BB458" s="329" t="str">
        <f t="shared" si="154"/>
        <v/>
      </c>
      <c r="BC458" s="329" t="str">
        <f t="shared" si="164"/>
        <v/>
      </c>
      <c r="BD458" s="329" t="str">
        <f t="shared" si="160"/>
        <v/>
      </c>
      <c r="BE458" s="332"/>
      <c r="BF458" s="333"/>
      <c r="BG458" s="327" t="str">
        <f t="shared" si="155"/>
        <v/>
      </c>
      <c r="BH458" s="327" t="str">
        <f t="shared" si="156"/>
        <v/>
      </c>
      <c r="BI458" s="327" t="str">
        <f t="shared" si="157"/>
        <v/>
      </c>
      <c r="BJ458" s="333"/>
      <c r="BK458" s="333"/>
      <c r="BL458" s="333"/>
      <c r="BM458" s="333"/>
      <c r="BN458" s="327" t="str">
        <f t="shared" si="165"/>
        <v/>
      </c>
      <c r="BO458" s="327" t="str">
        <f t="shared" si="161"/>
        <v/>
      </c>
      <c r="BP458" s="327" t="str">
        <f t="shared" si="166"/>
        <v/>
      </c>
      <c r="BQ458" s="327" t="str">
        <f t="shared" si="167"/>
        <v/>
      </c>
      <c r="BR458" s="327" t="str">
        <f>IF(F458="","",IF(AND(AI458="－",OR(分岐管理シート!AK458&lt;1,分岐管理シート!AK458&gt;12)),"error",IF(AND(AI458="○",分岐管理シート!AK458&lt;1),"error","")))</f>
        <v/>
      </c>
      <c r="BS458" s="327" t="str">
        <f>IF(F458="","",IF(VLOOKUP(AJ458,―!$AD$2:$AE$14,2,FALSE)&lt;=VLOOKUP(AK458,―!$AD$2:$AE$14,2,FALSE),"","error"))</f>
        <v/>
      </c>
      <c r="BT458" s="333"/>
      <c r="BU458" s="333"/>
      <c r="BV458" s="333"/>
      <c r="BW458" s="327" t="str">
        <f t="shared" si="168"/>
        <v/>
      </c>
      <c r="BX458" s="327" t="str">
        <f t="shared" si="162"/>
        <v/>
      </c>
      <c r="BY458" s="327" t="str">
        <f t="shared" si="169"/>
        <v/>
      </c>
      <c r="BZ458" s="333"/>
      <c r="CA458" s="348" t="str">
        <f>分岐管理シート!BB458</f>
        <v/>
      </c>
      <c r="CB458" s="350" t="str">
        <f t="shared" si="170"/>
        <v/>
      </c>
    </row>
    <row r="459" spans="1:80" x14ac:dyDescent="0.15">
      <c r="A459" s="202"/>
      <c r="B459" s="203"/>
      <c r="C459" s="196">
        <v>378</v>
      </c>
      <c r="D459" s="126"/>
      <c r="E459" s="126"/>
      <c r="F459" s="126"/>
      <c r="G459" s="128"/>
      <c r="H459" s="128"/>
      <c r="I459" s="123"/>
      <c r="J459" s="123"/>
      <c r="K459" s="123"/>
      <c r="L459" s="123"/>
      <c r="M459" s="131"/>
      <c r="N459" s="199">
        <f t="shared" si="158"/>
        <v>0</v>
      </c>
      <c r="O459" s="200">
        <f t="shared" si="159"/>
        <v>0</v>
      </c>
      <c r="P459" s="141"/>
      <c r="Q459" s="188"/>
      <c r="R459" s="188"/>
      <c r="S459" s="188"/>
      <c r="T459" s="188"/>
      <c r="U459" s="188"/>
      <c r="V459" s="188"/>
      <c r="W459" s="188"/>
      <c r="X459" s="188"/>
      <c r="Y459" s="188"/>
      <c r="Z459" s="188"/>
      <c r="AA459" s="188"/>
      <c r="AB459" s="188"/>
      <c r="AC459" s="188"/>
      <c r="AD459" s="188"/>
      <c r="AE459" s="142"/>
      <c r="AF459" s="131"/>
      <c r="AG459" s="123"/>
      <c r="AH459" s="123"/>
      <c r="AI459" s="128"/>
      <c r="AJ459" s="128"/>
      <c r="AK459" s="128"/>
      <c r="AL459" s="143"/>
      <c r="AM459" s="143"/>
      <c r="AN459" s="131"/>
      <c r="AO459" s="818"/>
      <c r="AP459" s="819"/>
      <c r="AQ459" s="164"/>
      <c r="AR459" s="89"/>
      <c r="AS459" s="78"/>
      <c r="AT459" s="309" t="str">
        <f t="shared" si="147"/>
        <v/>
      </c>
      <c r="AU459" s="313" t="str">
        <f t="shared" si="148"/>
        <v/>
      </c>
      <c r="AV459" s="317" t="str">
        <f t="shared" si="149"/>
        <v/>
      </c>
      <c r="AW459" s="321" t="str">
        <f t="shared" si="150"/>
        <v/>
      </c>
      <c r="AX459" s="321" t="str">
        <f t="shared" si="151"/>
        <v/>
      </c>
      <c r="AY459" s="325" t="str">
        <f t="shared" si="163"/>
        <v/>
      </c>
      <c r="AZ459" s="327" t="str">
        <f t="shared" si="152"/>
        <v/>
      </c>
      <c r="BA459" s="329" t="str">
        <f t="shared" si="153"/>
        <v/>
      </c>
      <c r="BB459" s="329" t="str">
        <f t="shared" si="154"/>
        <v/>
      </c>
      <c r="BC459" s="329" t="str">
        <f t="shared" si="164"/>
        <v/>
      </c>
      <c r="BD459" s="329" t="str">
        <f t="shared" si="160"/>
        <v/>
      </c>
      <c r="BE459" s="332"/>
      <c r="BF459" s="333"/>
      <c r="BG459" s="327" t="str">
        <f t="shared" si="155"/>
        <v/>
      </c>
      <c r="BH459" s="327" t="str">
        <f t="shared" si="156"/>
        <v/>
      </c>
      <c r="BI459" s="327" t="str">
        <f t="shared" si="157"/>
        <v/>
      </c>
      <c r="BJ459" s="333"/>
      <c r="BK459" s="333"/>
      <c r="BL459" s="333"/>
      <c r="BM459" s="333"/>
      <c r="BN459" s="327" t="str">
        <f t="shared" si="165"/>
        <v/>
      </c>
      <c r="BO459" s="327" t="str">
        <f t="shared" si="161"/>
        <v/>
      </c>
      <c r="BP459" s="327" t="str">
        <f t="shared" si="166"/>
        <v/>
      </c>
      <c r="BQ459" s="327" t="str">
        <f t="shared" si="167"/>
        <v/>
      </c>
      <c r="BR459" s="327" t="str">
        <f>IF(F459="","",IF(AND(AI459="－",OR(分岐管理シート!AK459&lt;1,分岐管理シート!AK459&gt;12)),"error",IF(AND(AI459="○",分岐管理シート!AK459&lt;1),"error","")))</f>
        <v/>
      </c>
      <c r="BS459" s="327" t="str">
        <f>IF(F459="","",IF(VLOOKUP(AJ459,―!$AD$2:$AE$14,2,FALSE)&lt;=VLOOKUP(AK459,―!$AD$2:$AE$14,2,FALSE),"","error"))</f>
        <v/>
      </c>
      <c r="BT459" s="333"/>
      <c r="BU459" s="333"/>
      <c r="BV459" s="333"/>
      <c r="BW459" s="327" t="str">
        <f t="shared" si="168"/>
        <v/>
      </c>
      <c r="BX459" s="327" t="str">
        <f t="shared" si="162"/>
        <v/>
      </c>
      <c r="BY459" s="327" t="str">
        <f t="shared" si="169"/>
        <v/>
      </c>
      <c r="BZ459" s="333"/>
      <c r="CA459" s="348" t="str">
        <f>分岐管理シート!BB459</f>
        <v/>
      </c>
      <c r="CB459" s="350" t="str">
        <f t="shared" si="170"/>
        <v/>
      </c>
    </row>
    <row r="460" spans="1:80" x14ac:dyDescent="0.15">
      <c r="A460" s="202"/>
      <c r="B460" s="203"/>
      <c r="C460" s="197">
        <v>379</v>
      </c>
      <c r="D460" s="126"/>
      <c r="E460" s="126"/>
      <c r="F460" s="126"/>
      <c r="G460" s="128"/>
      <c r="H460" s="128"/>
      <c r="I460" s="123"/>
      <c r="J460" s="123"/>
      <c r="K460" s="123"/>
      <c r="L460" s="123"/>
      <c r="M460" s="131"/>
      <c r="N460" s="199">
        <f t="shared" si="158"/>
        <v>0</v>
      </c>
      <c r="O460" s="200">
        <f t="shared" si="159"/>
        <v>0</v>
      </c>
      <c r="P460" s="141"/>
      <c r="Q460" s="188"/>
      <c r="R460" s="188"/>
      <c r="S460" s="188"/>
      <c r="T460" s="188"/>
      <c r="U460" s="188"/>
      <c r="V460" s="188"/>
      <c r="W460" s="188"/>
      <c r="X460" s="188"/>
      <c r="Y460" s="188"/>
      <c r="Z460" s="188"/>
      <c r="AA460" s="188"/>
      <c r="AB460" s="188"/>
      <c r="AC460" s="188"/>
      <c r="AD460" s="188"/>
      <c r="AE460" s="142"/>
      <c r="AF460" s="131"/>
      <c r="AG460" s="123"/>
      <c r="AH460" s="123"/>
      <c r="AI460" s="128"/>
      <c r="AJ460" s="128"/>
      <c r="AK460" s="128"/>
      <c r="AL460" s="143"/>
      <c r="AM460" s="143"/>
      <c r="AN460" s="131"/>
      <c r="AO460" s="818"/>
      <c r="AP460" s="819"/>
      <c r="AQ460" s="164"/>
      <c r="AR460" s="89"/>
      <c r="AS460" s="78"/>
      <c r="AT460" s="309" t="str">
        <f t="shared" si="147"/>
        <v/>
      </c>
      <c r="AU460" s="313" t="str">
        <f t="shared" si="148"/>
        <v/>
      </c>
      <c r="AV460" s="317" t="str">
        <f t="shared" si="149"/>
        <v/>
      </c>
      <c r="AW460" s="321" t="str">
        <f t="shared" si="150"/>
        <v/>
      </c>
      <c r="AX460" s="321" t="str">
        <f t="shared" si="151"/>
        <v/>
      </c>
      <c r="AY460" s="325" t="str">
        <f t="shared" si="163"/>
        <v/>
      </c>
      <c r="AZ460" s="327" t="str">
        <f t="shared" si="152"/>
        <v/>
      </c>
      <c r="BA460" s="329" t="str">
        <f t="shared" si="153"/>
        <v/>
      </c>
      <c r="BB460" s="329" t="str">
        <f t="shared" si="154"/>
        <v/>
      </c>
      <c r="BC460" s="329" t="str">
        <f t="shared" si="164"/>
        <v/>
      </c>
      <c r="BD460" s="329" t="str">
        <f t="shared" si="160"/>
        <v/>
      </c>
      <c r="BE460" s="332"/>
      <c r="BF460" s="333"/>
      <c r="BG460" s="327" t="str">
        <f t="shared" si="155"/>
        <v/>
      </c>
      <c r="BH460" s="327" t="str">
        <f t="shared" si="156"/>
        <v/>
      </c>
      <c r="BI460" s="327" t="str">
        <f t="shared" si="157"/>
        <v/>
      </c>
      <c r="BJ460" s="333"/>
      <c r="BK460" s="333"/>
      <c r="BL460" s="333"/>
      <c r="BM460" s="333"/>
      <c r="BN460" s="327" t="str">
        <f t="shared" si="165"/>
        <v/>
      </c>
      <c r="BO460" s="327" t="str">
        <f t="shared" si="161"/>
        <v/>
      </c>
      <c r="BP460" s="327" t="str">
        <f t="shared" si="166"/>
        <v/>
      </c>
      <c r="BQ460" s="327" t="str">
        <f t="shared" si="167"/>
        <v/>
      </c>
      <c r="BR460" s="327" t="str">
        <f>IF(F460="","",IF(AND(AI460="－",OR(分岐管理シート!AK460&lt;1,分岐管理シート!AK460&gt;12)),"error",IF(AND(AI460="○",分岐管理シート!AK460&lt;1),"error","")))</f>
        <v/>
      </c>
      <c r="BS460" s="327" t="str">
        <f>IF(F460="","",IF(VLOOKUP(AJ460,―!$AD$2:$AE$14,2,FALSE)&lt;=VLOOKUP(AK460,―!$AD$2:$AE$14,2,FALSE),"","error"))</f>
        <v/>
      </c>
      <c r="BT460" s="333"/>
      <c r="BU460" s="333"/>
      <c r="BV460" s="333"/>
      <c r="BW460" s="327" t="str">
        <f t="shared" si="168"/>
        <v/>
      </c>
      <c r="BX460" s="327" t="str">
        <f t="shared" si="162"/>
        <v/>
      </c>
      <c r="BY460" s="327" t="str">
        <f t="shared" si="169"/>
        <v/>
      </c>
      <c r="BZ460" s="333"/>
      <c r="CA460" s="348" t="str">
        <f>分岐管理シート!BB460</f>
        <v/>
      </c>
      <c r="CB460" s="350" t="str">
        <f t="shared" si="170"/>
        <v/>
      </c>
    </row>
    <row r="461" spans="1:80" x14ac:dyDescent="0.15">
      <c r="A461" s="202"/>
      <c r="B461" s="203"/>
      <c r="C461" s="197">
        <v>380</v>
      </c>
      <c r="D461" s="126"/>
      <c r="E461" s="126"/>
      <c r="F461" s="126"/>
      <c r="G461" s="128"/>
      <c r="H461" s="128"/>
      <c r="I461" s="123"/>
      <c r="J461" s="123"/>
      <c r="K461" s="123"/>
      <c r="L461" s="123"/>
      <c r="M461" s="131"/>
      <c r="N461" s="199">
        <f t="shared" si="158"/>
        <v>0</v>
      </c>
      <c r="O461" s="200">
        <f t="shared" si="159"/>
        <v>0</v>
      </c>
      <c r="P461" s="141"/>
      <c r="Q461" s="188"/>
      <c r="R461" s="188"/>
      <c r="S461" s="188"/>
      <c r="T461" s="188"/>
      <c r="U461" s="188"/>
      <c r="V461" s="188"/>
      <c r="W461" s="188"/>
      <c r="X461" s="188"/>
      <c r="Y461" s="188"/>
      <c r="Z461" s="188"/>
      <c r="AA461" s="188"/>
      <c r="AB461" s="188"/>
      <c r="AC461" s="188"/>
      <c r="AD461" s="188"/>
      <c r="AE461" s="142"/>
      <c r="AF461" s="131"/>
      <c r="AG461" s="123"/>
      <c r="AH461" s="123"/>
      <c r="AI461" s="128"/>
      <c r="AJ461" s="128"/>
      <c r="AK461" s="128"/>
      <c r="AL461" s="143"/>
      <c r="AM461" s="143"/>
      <c r="AN461" s="131"/>
      <c r="AO461" s="818"/>
      <c r="AP461" s="819"/>
      <c r="AQ461" s="164"/>
      <c r="AR461" s="89"/>
      <c r="AS461" s="78"/>
      <c r="AT461" s="309" t="str">
        <f t="shared" si="147"/>
        <v/>
      </c>
      <c r="AU461" s="313" t="str">
        <f t="shared" si="148"/>
        <v/>
      </c>
      <c r="AV461" s="317" t="str">
        <f t="shared" si="149"/>
        <v/>
      </c>
      <c r="AW461" s="321" t="str">
        <f t="shared" si="150"/>
        <v/>
      </c>
      <c r="AX461" s="321" t="str">
        <f t="shared" si="151"/>
        <v/>
      </c>
      <c r="AY461" s="325" t="str">
        <f t="shared" si="163"/>
        <v/>
      </c>
      <c r="AZ461" s="327" t="str">
        <f t="shared" si="152"/>
        <v/>
      </c>
      <c r="BA461" s="329" t="str">
        <f t="shared" si="153"/>
        <v/>
      </c>
      <c r="BB461" s="329" t="str">
        <f t="shared" si="154"/>
        <v/>
      </c>
      <c r="BC461" s="329" t="str">
        <f t="shared" si="164"/>
        <v/>
      </c>
      <c r="BD461" s="329" t="str">
        <f t="shared" si="160"/>
        <v/>
      </c>
      <c r="BE461" s="332"/>
      <c r="BF461" s="333"/>
      <c r="BG461" s="327" t="str">
        <f t="shared" si="155"/>
        <v/>
      </c>
      <c r="BH461" s="327" t="str">
        <f t="shared" si="156"/>
        <v/>
      </c>
      <c r="BI461" s="327" t="str">
        <f t="shared" si="157"/>
        <v/>
      </c>
      <c r="BJ461" s="333"/>
      <c r="BK461" s="333"/>
      <c r="BL461" s="333"/>
      <c r="BM461" s="333"/>
      <c r="BN461" s="327" t="str">
        <f t="shared" si="165"/>
        <v/>
      </c>
      <c r="BO461" s="327" t="str">
        <f t="shared" si="161"/>
        <v/>
      </c>
      <c r="BP461" s="327" t="str">
        <f t="shared" si="166"/>
        <v/>
      </c>
      <c r="BQ461" s="327" t="str">
        <f t="shared" si="167"/>
        <v/>
      </c>
      <c r="BR461" s="327" t="str">
        <f>IF(F461="","",IF(AND(AI461="－",OR(分岐管理シート!AK461&lt;1,分岐管理シート!AK461&gt;12)),"error",IF(AND(AI461="○",分岐管理シート!AK461&lt;1),"error","")))</f>
        <v/>
      </c>
      <c r="BS461" s="327" t="str">
        <f>IF(F461="","",IF(VLOOKUP(AJ461,―!$AD$2:$AE$14,2,FALSE)&lt;=VLOOKUP(AK461,―!$AD$2:$AE$14,2,FALSE),"","error"))</f>
        <v/>
      </c>
      <c r="BT461" s="333"/>
      <c r="BU461" s="333"/>
      <c r="BV461" s="333"/>
      <c r="BW461" s="327" t="str">
        <f t="shared" si="168"/>
        <v/>
      </c>
      <c r="BX461" s="327" t="str">
        <f t="shared" si="162"/>
        <v/>
      </c>
      <c r="BY461" s="327" t="str">
        <f t="shared" si="169"/>
        <v/>
      </c>
      <c r="BZ461" s="333"/>
      <c r="CA461" s="348" t="str">
        <f>分岐管理シート!BB461</f>
        <v/>
      </c>
      <c r="CB461" s="350" t="str">
        <f t="shared" si="170"/>
        <v/>
      </c>
    </row>
    <row r="462" spans="1:80" x14ac:dyDescent="0.15">
      <c r="A462" s="202"/>
      <c r="B462" s="203"/>
      <c r="C462" s="196">
        <v>381</v>
      </c>
      <c r="D462" s="126"/>
      <c r="E462" s="126"/>
      <c r="F462" s="126"/>
      <c r="G462" s="128"/>
      <c r="H462" s="128"/>
      <c r="I462" s="123"/>
      <c r="J462" s="123"/>
      <c r="K462" s="123"/>
      <c r="L462" s="123"/>
      <c r="M462" s="131"/>
      <c r="N462" s="199">
        <f t="shared" si="158"/>
        <v>0</v>
      </c>
      <c r="O462" s="200">
        <f t="shared" si="159"/>
        <v>0</v>
      </c>
      <c r="P462" s="141"/>
      <c r="Q462" s="188"/>
      <c r="R462" s="188"/>
      <c r="S462" s="188"/>
      <c r="T462" s="188"/>
      <c r="U462" s="188"/>
      <c r="V462" s="188"/>
      <c r="W462" s="188"/>
      <c r="X462" s="188"/>
      <c r="Y462" s="188"/>
      <c r="Z462" s="188"/>
      <c r="AA462" s="188"/>
      <c r="AB462" s="188"/>
      <c r="AC462" s="188"/>
      <c r="AD462" s="188"/>
      <c r="AE462" s="142"/>
      <c r="AF462" s="131"/>
      <c r="AG462" s="123"/>
      <c r="AH462" s="123"/>
      <c r="AI462" s="128"/>
      <c r="AJ462" s="128"/>
      <c r="AK462" s="128"/>
      <c r="AL462" s="143"/>
      <c r="AM462" s="143"/>
      <c r="AN462" s="131"/>
      <c r="AO462" s="818"/>
      <c r="AP462" s="819"/>
      <c r="AQ462" s="164"/>
      <c r="AR462" s="89"/>
      <c r="AS462" s="78"/>
      <c r="AT462" s="309" t="str">
        <f t="shared" si="147"/>
        <v/>
      </c>
      <c r="AU462" s="313" t="str">
        <f t="shared" si="148"/>
        <v/>
      </c>
      <c r="AV462" s="317" t="str">
        <f t="shared" si="149"/>
        <v/>
      </c>
      <c r="AW462" s="321" t="str">
        <f t="shared" si="150"/>
        <v/>
      </c>
      <c r="AX462" s="321" t="str">
        <f t="shared" si="151"/>
        <v/>
      </c>
      <c r="AY462" s="325" t="str">
        <f t="shared" si="163"/>
        <v/>
      </c>
      <c r="AZ462" s="327" t="str">
        <f t="shared" si="152"/>
        <v/>
      </c>
      <c r="BA462" s="329" t="str">
        <f t="shared" si="153"/>
        <v/>
      </c>
      <c r="BB462" s="329" t="str">
        <f t="shared" si="154"/>
        <v/>
      </c>
      <c r="BC462" s="329" t="str">
        <f t="shared" si="164"/>
        <v/>
      </c>
      <c r="BD462" s="329" t="str">
        <f t="shared" si="160"/>
        <v/>
      </c>
      <c r="BE462" s="332"/>
      <c r="BF462" s="333"/>
      <c r="BG462" s="327" t="str">
        <f t="shared" si="155"/>
        <v/>
      </c>
      <c r="BH462" s="327" t="str">
        <f t="shared" si="156"/>
        <v/>
      </c>
      <c r="BI462" s="327" t="str">
        <f t="shared" si="157"/>
        <v/>
      </c>
      <c r="BJ462" s="333"/>
      <c r="BK462" s="333"/>
      <c r="BL462" s="333"/>
      <c r="BM462" s="333"/>
      <c r="BN462" s="327" t="str">
        <f t="shared" si="165"/>
        <v/>
      </c>
      <c r="BO462" s="327" t="str">
        <f t="shared" si="161"/>
        <v/>
      </c>
      <c r="BP462" s="327" t="str">
        <f t="shared" si="166"/>
        <v/>
      </c>
      <c r="BQ462" s="327" t="str">
        <f t="shared" si="167"/>
        <v/>
      </c>
      <c r="BR462" s="327" t="str">
        <f>IF(F462="","",IF(AND(AI462="－",OR(分岐管理シート!AK462&lt;1,分岐管理シート!AK462&gt;12)),"error",IF(AND(AI462="○",分岐管理シート!AK462&lt;1),"error","")))</f>
        <v/>
      </c>
      <c r="BS462" s="327" t="str">
        <f>IF(F462="","",IF(VLOOKUP(AJ462,―!$AD$2:$AE$14,2,FALSE)&lt;=VLOOKUP(AK462,―!$AD$2:$AE$14,2,FALSE),"","error"))</f>
        <v/>
      </c>
      <c r="BT462" s="333"/>
      <c r="BU462" s="333"/>
      <c r="BV462" s="333"/>
      <c r="BW462" s="327" t="str">
        <f t="shared" si="168"/>
        <v/>
      </c>
      <c r="BX462" s="327" t="str">
        <f t="shared" si="162"/>
        <v/>
      </c>
      <c r="BY462" s="327" t="str">
        <f t="shared" si="169"/>
        <v/>
      </c>
      <c r="BZ462" s="333"/>
      <c r="CA462" s="348" t="str">
        <f>分岐管理シート!BB462</f>
        <v/>
      </c>
      <c r="CB462" s="350" t="str">
        <f t="shared" si="170"/>
        <v/>
      </c>
    </row>
    <row r="463" spans="1:80" x14ac:dyDescent="0.15">
      <c r="A463" s="202"/>
      <c r="B463" s="203"/>
      <c r="C463" s="197">
        <v>382</v>
      </c>
      <c r="D463" s="126"/>
      <c r="E463" s="126"/>
      <c r="F463" s="126"/>
      <c r="G463" s="128"/>
      <c r="H463" s="128"/>
      <c r="I463" s="123"/>
      <c r="J463" s="123"/>
      <c r="K463" s="123"/>
      <c r="L463" s="123"/>
      <c r="M463" s="131"/>
      <c r="N463" s="199">
        <f t="shared" si="158"/>
        <v>0</v>
      </c>
      <c r="O463" s="200">
        <f t="shared" si="159"/>
        <v>0</v>
      </c>
      <c r="P463" s="141"/>
      <c r="Q463" s="188"/>
      <c r="R463" s="188"/>
      <c r="S463" s="188"/>
      <c r="T463" s="188"/>
      <c r="U463" s="188"/>
      <c r="V463" s="188"/>
      <c r="W463" s="188"/>
      <c r="X463" s="188"/>
      <c r="Y463" s="188"/>
      <c r="Z463" s="188"/>
      <c r="AA463" s="188"/>
      <c r="AB463" s="188"/>
      <c r="AC463" s="188"/>
      <c r="AD463" s="188"/>
      <c r="AE463" s="142"/>
      <c r="AF463" s="131"/>
      <c r="AG463" s="123"/>
      <c r="AH463" s="123"/>
      <c r="AI463" s="128"/>
      <c r="AJ463" s="128"/>
      <c r="AK463" s="128"/>
      <c r="AL463" s="143"/>
      <c r="AM463" s="143"/>
      <c r="AN463" s="131"/>
      <c r="AO463" s="818"/>
      <c r="AP463" s="819"/>
      <c r="AQ463" s="164"/>
      <c r="AR463" s="89"/>
      <c r="AS463" s="78"/>
      <c r="AT463" s="309" t="str">
        <f t="shared" si="147"/>
        <v/>
      </c>
      <c r="AU463" s="313" t="str">
        <f t="shared" si="148"/>
        <v/>
      </c>
      <c r="AV463" s="317" t="str">
        <f t="shared" si="149"/>
        <v/>
      </c>
      <c r="AW463" s="321" t="str">
        <f t="shared" si="150"/>
        <v/>
      </c>
      <c r="AX463" s="321" t="str">
        <f t="shared" si="151"/>
        <v/>
      </c>
      <c r="AY463" s="325" t="str">
        <f t="shared" si="163"/>
        <v/>
      </c>
      <c r="AZ463" s="327" t="str">
        <f t="shared" si="152"/>
        <v/>
      </c>
      <c r="BA463" s="329" t="str">
        <f t="shared" si="153"/>
        <v/>
      </c>
      <c r="BB463" s="329" t="str">
        <f t="shared" si="154"/>
        <v/>
      </c>
      <c r="BC463" s="329" t="str">
        <f t="shared" si="164"/>
        <v/>
      </c>
      <c r="BD463" s="329" t="str">
        <f t="shared" si="160"/>
        <v/>
      </c>
      <c r="BE463" s="332"/>
      <c r="BF463" s="333"/>
      <c r="BG463" s="327" t="str">
        <f t="shared" si="155"/>
        <v/>
      </c>
      <c r="BH463" s="327" t="str">
        <f t="shared" si="156"/>
        <v/>
      </c>
      <c r="BI463" s="327" t="str">
        <f t="shared" si="157"/>
        <v/>
      </c>
      <c r="BJ463" s="333"/>
      <c r="BK463" s="333"/>
      <c r="BL463" s="333"/>
      <c r="BM463" s="333"/>
      <c r="BN463" s="327" t="str">
        <f t="shared" si="165"/>
        <v/>
      </c>
      <c r="BO463" s="327" t="str">
        <f t="shared" si="161"/>
        <v/>
      </c>
      <c r="BP463" s="327" t="str">
        <f t="shared" si="166"/>
        <v/>
      </c>
      <c r="BQ463" s="327" t="str">
        <f t="shared" si="167"/>
        <v/>
      </c>
      <c r="BR463" s="327" t="str">
        <f>IF(F463="","",IF(AND(AI463="－",OR(分岐管理シート!AK463&lt;1,分岐管理シート!AK463&gt;12)),"error",IF(AND(AI463="○",分岐管理シート!AK463&lt;1),"error","")))</f>
        <v/>
      </c>
      <c r="BS463" s="327" t="str">
        <f>IF(F463="","",IF(VLOOKUP(AJ463,―!$AD$2:$AE$14,2,FALSE)&lt;=VLOOKUP(AK463,―!$AD$2:$AE$14,2,FALSE),"","error"))</f>
        <v/>
      </c>
      <c r="BT463" s="333"/>
      <c r="BU463" s="333"/>
      <c r="BV463" s="333"/>
      <c r="BW463" s="327" t="str">
        <f t="shared" si="168"/>
        <v/>
      </c>
      <c r="BX463" s="327" t="str">
        <f t="shared" si="162"/>
        <v/>
      </c>
      <c r="BY463" s="327" t="str">
        <f t="shared" si="169"/>
        <v/>
      </c>
      <c r="BZ463" s="333"/>
      <c r="CA463" s="348" t="str">
        <f>分岐管理シート!BB463</f>
        <v/>
      </c>
      <c r="CB463" s="350" t="str">
        <f t="shared" si="170"/>
        <v/>
      </c>
    </row>
    <row r="464" spans="1:80" x14ac:dyDescent="0.15">
      <c r="A464" s="202"/>
      <c r="B464" s="203"/>
      <c r="C464" s="197">
        <v>383</v>
      </c>
      <c r="D464" s="126"/>
      <c r="E464" s="126"/>
      <c r="F464" s="126"/>
      <c r="G464" s="128"/>
      <c r="H464" s="128"/>
      <c r="I464" s="123"/>
      <c r="J464" s="123"/>
      <c r="K464" s="123"/>
      <c r="L464" s="123"/>
      <c r="M464" s="131"/>
      <c r="N464" s="199">
        <f t="shared" si="158"/>
        <v>0</v>
      </c>
      <c r="O464" s="200">
        <f t="shared" si="159"/>
        <v>0</v>
      </c>
      <c r="P464" s="141"/>
      <c r="Q464" s="188"/>
      <c r="R464" s="188"/>
      <c r="S464" s="188"/>
      <c r="T464" s="188"/>
      <c r="U464" s="188"/>
      <c r="V464" s="188"/>
      <c r="W464" s="188"/>
      <c r="X464" s="188"/>
      <c r="Y464" s="188"/>
      <c r="Z464" s="188"/>
      <c r="AA464" s="188"/>
      <c r="AB464" s="188"/>
      <c r="AC464" s="188"/>
      <c r="AD464" s="188"/>
      <c r="AE464" s="142"/>
      <c r="AF464" s="131"/>
      <c r="AG464" s="123"/>
      <c r="AH464" s="123"/>
      <c r="AI464" s="128"/>
      <c r="AJ464" s="128"/>
      <c r="AK464" s="128"/>
      <c r="AL464" s="143"/>
      <c r="AM464" s="143"/>
      <c r="AN464" s="131"/>
      <c r="AO464" s="818"/>
      <c r="AP464" s="819"/>
      <c r="AQ464" s="164"/>
      <c r="AR464" s="89"/>
      <c r="AS464" s="78"/>
      <c r="AT464" s="309" t="str">
        <f t="shared" si="147"/>
        <v/>
      </c>
      <c r="AU464" s="313" t="str">
        <f t="shared" si="148"/>
        <v/>
      </c>
      <c r="AV464" s="317" t="str">
        <f t="shared" si="149"/>
        <v/>
      </c>
      <c r="AW464" s="321" t="str">
        <f t="shared" si="150"/>
        <v/>
      </c>
      <c r="AX464" s="321" t="str">
        <f t="shared" si="151"/>
        <v/>
      </c>
      <c r="AY464" s="325" t="str">
        <f t="shared" si="163"/>
        <v/>
      </c>
      <c r="AZ464" s="327" t="str">
        <f t="shared" si="152"/>
        <v/>
      </c>
      <c r="BA464" s="329" t="str">
        <f t="shared" si="153"/>
        <v/>
      </c>
      <c r="BB464" s="329" t="str">
        <f t="shared" si="154"/>
        <v/>
      </c>
      <c r="BC464" s="329" t="str">
        <f t="shared" si="164"/>
        <v/>
      </c>
      <c r="BD464" s="329" t="str">
        <f t="shared" si="160"/>
        <v/>
      </c>
      <c r="BE464" s="332"/>
      <c r="BF464" s="333"/>
      <c r="BG464" s="327" t="str">
        <f t="shared" si="155"/>
        <v/>
      </c>
      <c r="BH464" s="327" t="str">
        <f t="shared" si="156"/>
        <v/>
      </c>
      <c r="BI464" s="327" t="str">
        <f t="shared" si="157"/>
        <v/>
      </c>
      <c r="BJ464" s="333"/>
      <c r="BK464" s="333"/>
      <c r="BL464" s="333"/>
      <c r="BM464" s="333"/>
      <c r="BN464" s="327" t="str">
        <f t="shared" si="165"/>
        <v/>
      </c>
      <c r="BO464" s="327" t="str">
        <f t="shared" si="161"/>
        <v/>
      </c>
      <c r="BP464" s="327" t="str">
        <f t="shared" si="166"/>
        <v/>
      </c>
      <c r="BQ464" s="327" t="str">
        <f t="shared" si="167"/>
        <v/>
      </c>
      <c r="BR464" s="327" t="str">
        <f>IF(F464="","",IF(AND(AI464="－",OR(分岐管理シート!AK464&lt;1,分岐管理シート!AK464&gt;12)),"error",IF(AND(AI464="○",分岐管理シート!AK464&lt;1),"error","")))</f>
        <v/>
      </c>
      <c r="BS464" s="327" t="str">
        <f>IF(F464="","",IF(VLOOKUP(AJ464,―!$AD$2:$AE$14,2,FALSE)&lt;=VLOOKUP(AK464,―!$AD$2:$AE$14,2,FALSE),"","error"))</f>
        <v/>
      </c>
      <c r="BT464" s="333"/>
      <c r="BU464" s="333"/>
      <c r="BV464" s="333"/>
      <c r="BW464" s="327" t="str">
        <f t="shared" si="168"/>
        <v/>
      </c>
      <c r="BX464" s="327" t="str">
        <f t="shared" si="162"/>
        <v/>
      </c>
      <c r="BY464" s="327" t="str">
        <f t="shared" si="169"/>
        <v/>
      </c>
      <c r="BZ464" s="333"/>
      <c r="CA464" s="348" t="str">
        <f>分岐管理シート!BB464</f>
        <v/>
      </c>
      <c r="CB464" s="350" t="str">
        <f t="shared" si="170"/>
        <v/>
      </c>
    </row>
    <row r="465" spans="1:80" x14ac:dyDescent="0.15">
      <c r="A465" s="202"/>
      <c r="B465" s="203"/>
      <c r="C465" s="196">
        <v>384</v>
      </c>
      <c r="D465" s="126"/>
      <c r="E465" s="126"/>
      <c r="F465" s="126"/>
      <c r="G465" s="128"/>
      <c r="H465" s="128"/>
      <c r="I465" s="123"/>
      <c r="J465" s="123"/>
      <c r="K465" s="123"/>
      <c r="L465" s="123"/>
      <c r="M465" s="131"/>
      <c r="N465" s="199">
        <f t="shared" si="158"/>
        <v>0</v>
      </c>
      <c r="O465" s="200">
        <f t="shared" si="159"/>
        <v>0</v>
      </c>
      <c r="P465" s="141"/>
      <c r="Q465" s="188"/>
      <c r="R465" s="188"/>
      <c r="S465" s="188"/>
      <c r="T465" s="188"/>
      <c r="U465" s="188"/>
      <c r="V465" s="188"/>
      <c r="W465" s="188"/>
      <c r="X465" s="188"/>
      <c r="Y465" s="188"/>
      <c r="Z465" s="188"/>
      <c r="AA465" s="188"/>
      <c r="AB465" s="188"/>
      <c r="AC465" s="188"/>
      <c r="AD465" s="188"/>
      <c r="AE465" s="142"/>
      <c r="AF465" s="131"/>
      <c r="AG465" s="123"/>
      <c r="AH465" s="123"/>
      <c r="AI465" s="128"/>
      <c r="AJ465" s="128"/>
      <c r="AK465" s="128"/>
      <c r="AL465" s="143"/>
      <c r="AM465" s="143"/>
      <c r="AN465" s="131"/>
      <c r="AO465" s="818"/>
      <c r="AP465" s="819"/>
      <c r="AQ465" s="164"/>
      <c r="AR465" s="89"/>
      <c r="AS465" s="78"/>
      <c r="AT465" s="309" t="str">
        <f t="shared" si="147"/>
        <v/>
      </c>
      <c r="AU465" s="313" t="str">
        <f t="shared" si="148"/>
        <v/>
      </c>
      <c r="AV465" s="317" t="str">
        <f t="shared" si="149"/>
        <v/>
      </c>
      <c r="AW465" s="321" t="str">
        <f t="shared" si="150"/>
        <v/>
      </c>
      <c r="AX465" s="321" t="str">
        <f t="shared" si="151"/>
        <v/>
      </c>
      <c r="AY465" s="325" t="str">
        <f t="shared" si="163"/>
        <v/>
      </c>
      <c r="AZ465" s="327" t="str">
        <f t="shared" si="152"/>
        <v/>
      </c>
      <c r="BA465" s="329" t="str">
        <f t="shared" si="153"/>
        <v/>
      </c>
      <c r="BB465" s="329" t="str">
        <f t="shared" si="154"/>
        <v/>
      </c>
      <c r="BC465" s="329" t="str">
        <f t="shared" si="164"/>
        <v/>
      </c>
      <c r="BD465" s="329" t="str">
        <f t="shared" si="160"/>
        <v/>
      </c>
      <c r="BE465" s="332"/>
      <c r="BF465" s="333"/>
      <c r="BG465" s="327" t="str">
        <f t="shared" si="155"/>
        <v/>
      </c>
      <c r="BH465" s="327" t="str">
        <f t="shared" si="156"/>
        <v/>
      </c>
      <c r="BI465" s="327" t="str">
        <f t="shared" si="157"/>
        <v/>
      </c>
      <c r="BJ465" s="333"/>
      <c r="BK465" s="333"/>
      <c r="BL465" s="333"/>
      <c r="BM465" s="333"/>
      <c r="BN465" s="327" t="str">
        <f t="shared" si="165"/>
        <v/>
      </c>
      <c r="BO465" s="327" t="str">
        <f t="shared" si="161"/>
        <v/>
      </c>
      <c r="BP465" s="327" t="str">
        <f t="shared" si="166"/>
        <v/>
      </c>
      <c r="BQ465" s="327" t="str">
        <f t="shared" si="167"/>
        <v/>
      </c>
      <c r="BR465" s="327" t="str">
        <f>IF(F465="","",IF(AND(AI465="－",OR(分岐管理シート!AK465&lt;1,分岐管理シート!AK465&gt;12)),"error",IF(AND(AI465="○",分岐管理シート!AK465&lt;1),"error","")))</f>
        <v/>
      </c>
      <c r="BS465" s="327" t="str">
        <f>IF(F465="","",IF(VLOOKUP(AJ465,―!$AD$2:$AE$14,2,FALSE)&lt;=VLOOKUP(AK465,―!$AD$2:$AE$14,2,FALSE),"","error"))</f>
        <v/>
      </c>
      <c r="BT465" s="333"/>
      <c r="BU465" s="333"/>
      <c r="BV465" s="333"/>
      <c r="BW465" s="327" t="str">
        <f t="shared" si="168"/>
        <v/>
      </c>
      <c r="BX465" s="327" t="str">
        <f t="shared" si="162"/>
        <v/>
      </c>
      <c r="BY465" s="327" t="str">
        <f t="shared" si="169"/>
        <v/>
      </c>
      <c r="BZ465" s="333"/>
      <c r="CA465" s="348" t="str">
        <f>分岐管理シート!BB465</f>
        <v/>
      </c>
      <c r="CB465" s="350" t="str">
        <f t="shared" si="170"/>
        <v/>
      </c>
    </row>
    <row r="466" spans="1:80" x14ac:dyDescent="0.15">
      <c r="A466" s="202"/>
      <c r="B466" s="203"/>
      <c r="C466" s="197">
        <v>385</v>
      </c>
      <c r="D466" s="126"/>
      <c r="E466" s="126"/>
      <c r="F466" s="126"/>
      <c r="G466" s="128"/>
      <c r="H466" s="128"/>
      <c r="I466" s="123"/>
      <c r="J466" s="123"/>
      <c r="K466" s="123"/>
      <c r="L466" s="123"/>
      <c r="M466" s="131"/>
      <c r="N466" s="199">
        <f t="shared" si="158"/>
        <v>0</v>
      </c>
      <c r="O466" s="200">
        <f t="shared" si="159"/>
        <v>0</v>
      </c>
      <c r="P466" s="141"/>
      <c r="Q466" s="188"/>
      <c r="R466" s="188"/>
      <c r="S466" s="188"/>
      <c r="T466" s="188"/>
      <c r="U466" s="188"/>
      <c r="V466" s="188"/>
      <c r="W466" s="188"/>
      <c r="X466" s="188"/>
      <c r="Y466" s="188"/>
      <c r="Z466" s="188"/>
      <c r="AA466" s="188"/>
      <c r="AB466" s="188"/>
      <c r="AC466" s="188"/>
      <c r="AD466" s="188"/>
      <c r="AE466" s="142"/>
      <c r="AF466" s="131"/>
      <c r="AG466" s="123"/>
      <c r="AH466" s="123"/>
      <c r="AI466" s="128"/>
      <c r="AJ466" s="128"/>
      <c r="AK466" s="128"/>
      <c r="AL466" s="143"/>
      <c r="AM466" s="143"/>
      <c r="AN466" s="131"/>
      <c r="AO466" s="818"/>
      <c r="AP466" s="819"/>
      <c r="AQ466" s="164"/>
      <c r="AR466" s="89"/>
      <c r="AS466" s="78"/>
      <c r="AT466" s="309" t="str">
        <f t="shared" si="147"/>
        <v/>
      </c>
      <c r="AU466" s="313" t="str">
        <f t="shared" si="148"/>
        <v/>
      </c>
      <c r="AV466" s="317" t="str">
        <f t="shared" si="149"/>
        <v/>
      </c>
      <c r="AW466" s="321" t="str">
        <f t="shared" si="150"/>
        <v/>
      </c>
      <c r="AX466" s="321" t="str">
        <f t="shared" si="151"/>
        <v/>
      </c>
      <c r="AY466" s="325" t="str">
        <f t="shared" si="163"/>
        <v/>
      </c>
      <c r="AZ466" s="327" t="str">
        <f t="shared" si="152"/>
        <v/>
      </c>
      <c r="BA466" s="329" t="str">
        <f t="shared" si="153"/>
        <v/>
      </c>
      <c r="BB466" s="329" t="str">
        <f t="shared" si="154"/>
        <v/>
      </c>
      <c r="BC466" s="329" t="str">
        <f t="shared" si="164"/>
        <v/>
      </c>
      <c r="BD466" s="329" t="str">
        <f t="shared" si="160"/>
        <v/>
      </c>
      <c r="BE466" s="332"/>
      <c r="BF466" s="333"/>
      <c r="BG466" s="327" t="str">
        <f t="shared" si="155"/>
        <v/>
      </c>
      <c r="BH466" s="327" t="str">
        <f t="shared" si="156"/>
        <v/>
      </c>
      <c r="BI466" s="327" t="str">
        <f t="shared" si="157"/>
        <v/>
      </c>
      <c r="BJ466" s="333"/>
      <c r="BK466" s="333"/>
      <c r="BL466" s="333"/>
      <c r="BM466" s="333"/>
      <c r="BN466" s="327" t="str">
        <f t="shared" si="165"/>
        <v/>
      </c>
      <c r="BO466" s="327" t="str">
        <f t="shared" si="161"/>
        <v/>
      </c>
      <c r="BP466" s="327" t="str">
        <f t="shared" si="166"/>
        <v/>
      </c>
      <c r="BQ466" s="327" t="str">
        <f t="shared" si="167"/>
        <v/>
      </c>
      <c r="BR466" s="327" t="str">
        <f>IF(F466="","",IF(AND(AI466="－",OR(分岐管理シート!AK466&lt;1,分岐管理シート!AK466&gt;12)),"error",IF(AND(AI466="○",分岐管理シート!AK466&lt;1),"error","")))</f>
        <v/>
      </c>
      <c r="BS466" s="327" t="str">
        <f>IF(F466="","",IF(VLOOKUP(AJ466,―!$AD$2:$AE$14,2,FALSE)&lt;=VLOOKUP(AK466,―!$AD$2:$AE$14,2,FALSE),"","error"))</f>
        <v/>
      </c>
      <c r="BT466" s="333"/>
      <c r="BU466" s="333"/>
      <c r="BV466" s="333"/>
      <c r="BW466" s="327" t="str">
        <f t="shared" si="168"/>
        <v/>
      </c>
      <c r="BX466" s="327" t="str">
        <f t="shared" si="162"/>
        <v/>
      </c>
      <c r="BY466" s="327" t="str">
        <f t="shared" si="169"/>
        <v/>
      </c>
      <c r="BZ466" s="333"/>
      <c r="CA466" s="348" t="str">
        <f>分岐管理シート!BB466</f>
        <v/>
      </c>
      <c r="CB466" s="350" t="str">
        <f t="shared" si="170"/>
        <v/>
      </c>
    </row>
    <row r="467" spans="1:80" x14ac:dyDescent="0.15">
      <c r="A467" s="202"/>
      <c r="B467" s="203"/>
      <c r="C467" s="197">
        <v>386</v>
      </c>
      <c r="D467" s="126"/>
      <c r="E467" s="126"/>
      <c r="F467" s="126"/>
      <c r="G467" s="128"/>
      <c r="H467" s="128"/>
      <c r="I467" s="123"/>
      <c r="J467" s="123"/>
      <c r="K467" s="123"/>
      <c r="L467" s="123"/>
      <c r="M467" s="131"/>
      <c r="N467" s="199">
        <f t="shared" si="158"/>
        <v>0</v>
      </c>
      <c r="O467" s="200">
        <f t="shared" si="159"/>
        <v>0</v>
      </c>
      <c r="P467" s="141"/>
      <c r="Q467" s="188"/>
      <c r="R467" s="188"/>
      <c r="S467" s="188"/>
      <c r="T467" s="188"/>
      <c r="U467" s="188"/>
      <c r="V467" s="188"/>
      <c r="W467" s="188"/>
      <c r="X467" s="188"/>
      <c r="Y467" s="188"/>
      <c r="Z467" s="188"/>
      <c r="AA467" s="188"/>
      <c r="AB467" s="188"/>
      <c r="AC467" s="188"/>
      <c r="AD467" s="188"/>
      <c r="AE467" s="142"/>
      <c r="AF467" s="131"/>
      <c r="AG467" s="123"/>
      <c r="AH467" s="123"/>
      <c r="AI467" s="128"/>
      <c r="AJ467" s="128"/>
      <c r="AK467" s="128"/>
      <c r="AL467" s="143"/>
      <c r="AM467" s="143"/>
      <c r="AN467" s="131"/>
      <c r="AO467" s="818"/>
      <c r="AP467" s="819"/>
      <c r="AQ467" s="164"/>
      <c r="AR467" s="89"/>
      <c r="AS467" s="78"/>
      <c r="AT467" s="309" t="str">
        <f t="shared" si="147"/>
        <v/>
      </c>
      <c r="AU467" s="313" t="str">
        <f t="shared" si="148"/>
        <v/>
      </c>
      <c r="AV467" s="317" t="str">
        <f t="shared" si="149"/>
        <v/>
      </c>
      <c r="AW467" s="321" t="str">
        <f t="shared" si="150"/>
        <v/>
      </c>
      <c r="AX467" s="321" t="str">
        <f t="shared" si="151"/>
        <v/>
      </c>
      <c r="AY467" s="325" t="str">
        <f t="shared" si="163"/>
        <v/>
      </c>
      <c r="AZ467" s="327" t="str">
        <f t="shared" si="152"/>
        <v/>
      </c>
      <c r="BA467" s="329" t="str">
        <f t="shared" si="153"/>
        <v/>
      </c>
      <c r="BB467" s="329" t="str">
        <f t="shared" si="154"/>
        <v/>
      </c>
      <c r="BC467" s="329" t="str">
        <f t="shared" si="164"/>
        <v/>
      </c>
      <c r="BD467" s="329" t="str">
        <f t="shared" si="160"/>
        <v/>
      </c>
      <c r="BE467" s="332"/>
      <c r="BF467" s="333"/>
      <c r="BG467" s="327" t="str">
        <f t="shared" si="155"/>
        <v/>
      </c>
      <c r="BH467" s="327" t="str">
        <f t="shared" si="156"/>
        <v/>
      </c>
      <c r="BI467" s="327" t="str">
        <f t="shared" si="157"/>
        <v/>
      </c>
      <c r="BJ467" s="333"/>
      <c r="BK467" s="333"/>
      <c r="BL467" s="333"/>
      <c r="BM467" s="333"/>
      <c r="BN467" s="327" t="str">
        <f t="shared" si="165"/>
        <v/>
      </c>
      <c r="BO467" s="327" t="str">
        <f t="shared" si="161"/>
        <v/>
      </c>
      <c r="BP467" s="327" t="str">
        <f t="shared" si="166"/>
        <v/>
      </c>
      <c r="BQ467" s="327" t="str">
        <f t="shared" si="167"/>
        <v/>
      </c>
      <c r="BR467" s="327" t="str">
        <f>IF(F467="","",IF(AND(AI467="－",OR(分岐管理シート!AK467&lt;1,分岐管理シート!AK467&gt;12)),"error",IF(AND(AI467="○",分岐管理シート!AK467&lt;1),"error","")))</f>
        <v/>
      </c>
      <c r="BS467" s="327" t="str">
        <f>IF(F467="","",IF(VLOOKUP(AJ467,―!$AD$2:$AE$14,2,FALSE)&lt;=VLOOKUP(AK467,―!$AD$2:$AE$14,2,FALSE),"","error"))</f>
        <v/>
      </c>
      <c r="BT467" s="333"/>
      <c r="BU467" s="333"/>
      <c r="BV467" s="333"/>
      <c r="BW467" s="327" t="str">
        <f t="shared" si="168"/>
        <v/>
      </c>
      <c r="BX467" s="327" t="str">
        <f t="shared" si="162"/>
        <v/>
      </c>
      <c r="BY467" s="327" t="str">
        <f t="shared" si="169"/>
        <v/>
      </c>
      <c r="BZ467" s="333"/>
      <c r="CA467" s="348" t="str">
        <f>分岐管理シート!BB467</f>
        <v/>
      </c>
      <c r="CB467" s="350" t="str">
        <f t="shared" si="170"/>
        <v/>
      </c>
    </row>
    <row r="468" spans="1:80" x14ac:dyDescent="0.15">
      <c r="A468" s="202"/>
      <c r="B468" s="203"/>
      <c r="C468" s="196">
        <v>387</v>
      </c>
      <c r="D468" s="126"/>
      <c r="E468" s="126"/>
      <c r="F468" s="126"/>
      <c r="G468" s="128"/>
      <c r="H468" s="128"/>
      <c r="I468" s="123"/>
      <c r="J468" s="123"/>
      <c r="K468" s="123"/>
      <c r="L468" s="123"/>
      <c r="M468" s="131"/>
      <c r="N468" s="199">
        <f t="shared" si="158"/>
        <v>0</v>
      </c>
      <c r="O468" s="200">
        <f t="shared" si="159"/>
        <v>0</v>
      </c>
      <c r="P468" s="141"/>
      <c r="Q468" s="188"/>
      <c r="R468" s="188"/>
      <c r="S468" s="188"/>
      <c r="T468" s="188"/>
      <c r="U468" s="188"/>
      <c r="V468" s="188"/>
      <c r="W468" s="188"/>
      <c r="X468" s="188"/>
      <c r="Y468" s="188"/>
      <c r="Z468" s="188"/>
      <c r="AA468" s="188"/>
      <c r="AB468" s="188"/>
      <c r="AC468" s="188"/>
      <c r="AD468" s="188"/>
      <c r="AE468" s="142"/>
      <c r="AF468" s="131"/>
      <c r="AG468" s="123"/>
      <c r="AH468" s="123"/>
      <c r="AI468" s="128"/>
      <c r="AJ468" s="128"/>
      <c r="AK468" s="128"/>
      <c r="AL468" s="143"/>
      <c r="AM468" s="143"/>
      <c r="AN468" s="131"/>
      <c r="AO468" s="818"/>
      <c r="AP468" s="819"/>
      <c r="AQ468" s="164"/>
      <c r="AR468" s="89"/>
      <c r="AS468" s="78"/>
      <c r="AT468" s="309" t="str">
        <f t="shared" si="147"/>
        <v/>
      </c>
      <c r="AU468" s="313" t="str">
        <f t="shared" si="148"/>
        <v/>
      </c>
      <c r="AV468" s="317" t="str">
        <f t="shared" si="149"/>
        <v/>
      </c>
      <c r="AW468" s="321" t="str">
        <f t="shared" si="150"/>
        <v/>
      </c>
      <c r="AX468" s="321" t="str">
        <f t="shared" si="151"/>
        <v/>
      </c>
      <c r="AY468" s="325" t="str">
        <f t="shared" si="163"/>
        <v/>
      </c>
      <c r="AZ468" s="327" t="str">
        <f t="shared" si="152"/>
        <v/>
      </c>
      <c r="BA468" s="329" t="str">
        <f t="shared" si="153"/>
        <v/>
      </c>
      <c r="BB468" s="329" t="str">
        <f t="shared" si="154"/>
        <v/>
      </c>
      <c r="BC468" s="329" t="str">
        <f t="shared" si="164"/>
        <v/>
      </c>
      <c r="BD468" s="329" t="str">
        <f t="shared" si="160"/>
        <v/>
      </c>
      <c r="BE468" s="332"/>
      <c r="BF468" s="333"/>
      <c r="BG468" s="327" t="str">
        <f t="shared" si="155"/>
        <v/>
      </c>
      <c r="BH468" s="327" t="str">
        <f t="shared" si="156"/>
        <v/>
      </c>
      <c r="BI468" s="327" t="str">
        <f t="shared" si="157"/>
        <v/>
      </c>
      <c r="BJ468" s="333"/>
      <c r="BK468" s="333"/>
      <c r="BL468" s="333"/>
      <c r="BM468" s="333"/>
      <c r="BN468" s="327" t="str">
        <f t="shared" si="165"/>
        <v/>
      </c>
      <c r="BO468" s="327" t="str">
        <f t="shared" si="161"/>
        <v/>
      </c>
      <c r="BP468" s="327" t="str">
        <f t="shared" si="166"/>
        <v/>
      </c>
      <c r="BQ468" s="327" t="str">
        <f t="shared" si="167"/>
        <v/>
      </c>
      <c r="BR468" s="327" t="str">
        <f>IF(F468="","",IF(AND(AI468="－",OR(分岐管理シート!AK468&lt;1,分岐管理シート!AK468&gt;12)),"error",IF(AND(AI468="○",分岐管理シート!AK468&lt;1),"error","")))</f>
        <v/>
      </c>
      <c r="BS468" s="327" t="str">
        <f>IF(F468="","",IF(VLOOKUP(AJ468,―!$AD$2:$AE$14,2,FALSE)&lt;=VLOOKUP(AK468,―!$AD$2:$AE$14,2,FALSE),"","error"))</f>
        <v/>
      </c>
      <c r="BT468" s="333"/>
      <c r="BU468" s="333"/>
      <c r="BV468" s="333"/>
      <c r="BW468" s="327" t="str">
        <f t="shared" si="168"/>
        <v/>
      </c>
      <c r="BX468" s="327" t="str">
        <f t="shared" si="162"/>
        <v/>
      </c>
      <c r="BY468" s="327" t="str">
        <f t="shared" si="169"/>
        <v/>
      </c>
      <c r="BZ468" s="333"/>
      <c r="CA468" s="348" t="str">
        <f>分岐管理シート!BB468</f>
        <v/>
      </c>
      <c r="CB468" s="350" t="str">
        <f t="shared" si="170"/>
        <v/>
      </c>
    </row>
    <row r="469" spans="1:80" x14ac:dyDescent="0.15">
      <c r="A469" s="202"/>
      <c r="B469" s="203"/>
      <c r="C469" s="197">
        <v>388</v>
      </c>
      <c r="D469" s="126"/>
      <c r="E469" s="126"/>
      <c r="F469" s="126"/>
      <c r="G469" s="128"/>
      <c r="H469" s="128"/>
      <c r="I469" s="123"/>
      <c r="J469" s="123"/>
      <c r="K469" s="123"/>
      <c r="L469" s="123"/>
      <c r="M469" s="131"/>
      <c r="N469" s="199">
        <f t="shared" si="158"/>
        <v>0</v>
      </c>
      <c r="O469" s="200">
        <f t="shared" si="159"/>
        <v>0</v>
      </c>
      <c r="P469" s="141"/>
      <c r="Q469" s="188"/>
      <c r="R469" s="188"/>
      <c r="S469" s="188"/>
      <c r="T469" s="188"/>
      <c r="U469" s="188"/>
      <c r="V469" s="188"/>
      <c r="W469" s="188"/>
      <c r="X469" s="188"/>
      <c r="Y469" s="188"/>
      <c r="Z469" s="188"/>
      <c r="AA469" s="188"/>
      <c r="AB469" s="188"/>
      <c r="AC469" s="188"/>
      <c r="AD469" s="188"/>
      <c r="AE469" s="142"/>
      <c r="AF469" s="131"/>
      <c r="AG469" s="123"/>
      <c r="AH469" s="123"/>
      <c r="AI469" s="128"/>
      <c r="AJ469" s="128"/>
      <c r="AK469" s="128"/>
      <c r="AL469" s="143"/>
      <c r="AM469" s="143"/>
      <c r="AN469" s="131"/>
      <c r="AO469" s="818"/>
      <c r="AP469" s="819"/>
      <c r="AQ469" s="164"/>
      <c r="AR469" s="89"/>
      <c r="AS469" s="78"/>
      <c r="AT469" s="309" t="str">
        <f t="shared" si="147"/>
        <v/>
      </c>
      <c r="AU469" s="313" t="str">
        <f t="shared" si="148"/>
        <v/>
      </c>
      <c r="AV469" s="317" t="str">
        <f t="shared" si="149"/>
        <v/>
      </c>
      <c r="AW469" s="321" t="str">
        <f t="shared" si="150"/>
        <v/>
      </c>
      <c r="AX469" s="321" t="str">
        <f t="shared" si="151"/>
        <v/>
      </c>
      <c r="AY469" s="325" t="str">
        <f t="shared" si="163"/>
        <v/>
      </c>
      <c r="AZ469" s="327" t="str">
        <f t="shared" si="152"/>
        <v/>
      </c>
      <c r="BA469" s="329" t="str">
        <f t="shared" si="153"/>
        <v/>
      </c>
      <c r="BB469" s="329" t="str">
        <f t="shared" si="154"/>
        <v/>
      </c>
      <c r="BC469" s="329" t="str">
        <f t="shared" si="164"/>
        <v/>
      </c>
      <c r="BD469" s="329" t="str">
        <f t="shared" si="160"/>
        <v/>
      </c>
      <c r="BE469" s="332"/>
      <c r="BF469" s="333"/>
      <c r="BG469" s="327" t="str">
        <f t="shared" si="155"/>
        <v/>
      </c>
      <c r="BH469" s="327" t="str">
        <f t="shared" si="156"/>
        <v/>
      </c>
      <c r="BI469" s="327" t="str">
        <f t="shared" si="157"/>
        <v/>
      </c>
      <c r="BJ469" s="333"/>
      <c r="BK469" s="333"/>
      <c r="BL469" s="333"/>
      <c r="BM469" s="333"/>
      <c r="BN469" s="327" t="str">
        <f t="shared" si="165"/>
        <v/>
      </c>
      <c r="BO469" s="327" t="str">
        <f t="shared" si="161"/>
        <v/>
      </c>
      <c r="BP469" s="327" t="str">
        <f t="shared" si="166"/>
        <v/>
      </c>
      <c r="BQ469" s="327" t="str">
        <f t="shared" si="167"/>
        <v/>
      </c>
      <c r="BR469" s="327" t="str">
        <f>IF(F469="","",IF(AND(AI469="－",OR(分岐管理シート!AK469&lt;1,分岐管理シート!AK469&gt;12)),"error",IF(AND(AI469="○",分岐管理シート!AK469&lt;1),"error","")))</f>
        <v/>
      </c>
      <c r="BS469" s="327" t="str">
        <f>IF(F469="","",IF(VLOOKUP(AJ469,―!$AD$2:$AE$14,2,FALSE)&lt;=VLOOKUP(AK469,―!$AD$2:$AE$14,2,FALSE),"","error"))</f>
        <v/>
      </c>
      <c r="BT469" s="333"/>
      <c r="BU469" s="333"/>
      <c r="BV469" s="333"/>
      <c r="BW469" s="327" t="str">
        <f t="shared" si="168"/>
        <v/>
      </c>
      <c r="BX469" s="327" t="str">
        <f t="shared" si="162"/>
        <v/>
      </c>
      <c r="BY469" s="327" t="str">
        <f t="shared" si="169"/>
        <v/>
      </c>
      <c r="BZ469" s="333"/>
      <c r="CA469" s="348" t="str">
        <f>分岐管理シート!BB469</f>
        <v/>
      </c>
      <c r="CB469" s="350" t="str">
        <f t="shared" si="170"/>
        <v/>
      </c>
    </row>
    <row r="470" spans="1:80" x14ac:dyDescent="0.15">
      <c r="A470" s="202"/>
      <c r="B470" s="203"/>
      <c r="C470" s="197">
        <v>389</v>
      </c>
      <c r="D470" s="126"/>
      <c r="E470" s="126"/>
      <c r="F470" s="126"/>
      <c r="G470" s="128"/>
      <c r="H470" s="128"/>
      <c r="I470" s="123"/>
      <c r="J470" s="123"/>
      <c r="K470" s="123"/>
      <c r="L470" s="123"/>
      <c r="M470" s="131"/>
      <c r="N470" s="199">
        <f t="shared" si="158"/>
        <v>0</v>
      </c>
      <c r="O470" s="200">
        <f t="shared" si="159"/>
        <v>0</v>
      </c>
      <c r="P470" s="141"/>
      <c r="Q470" s="188"/>
      <c r="R470" s="188"/>
      <c r="S470" s="188"/>
      <c r="T470" s="188"/>
      <c r="U470" s="188"/>
      <c r="V470" s="188"/>
      <c r="W470" s="188"/>
      <c r="X470" s="188"/>
      <c r="Y470" s="188"/>
      <c r="Z470" s="188"/>
      <c r="AA470" s="188"/>
      <c r="AB470" s="188"/>
      <c r="AC470" s="188"/>
      <c r="AD470" s="188"/>
      <c r="AE470" s="142"/>
      <c r="AF470" s="131"/>
      <c r="AG470" s="123"/>
      <c r="AH470" s="123"/>
      <c r="AI470" s="128"/>
      <c r="AJ470" s="128"/>
      <c r="AK470" s="128"/>
      <c r="AL470" s="143"/>
      <c r="AM470" s="143"/>
      <c r="AN470" s="131"/>
      <c r="AO470" s="818"/>
      <c r="AP470" s="819"/>
      <c r="AQ470" s="164"/>
      <c r="AR470" s="89"/>
      <c r="AS470" s="78"/>
      <c r="AT470" s="309" t="str">
        <f t="shared" si="147"/>
        <v/>
      </c>
      <c r="AU470" s="313" t="str">
        <f t="shared" si="148"/>
        <v/>
      </c>
      <c r="AV470" s="317" t="str">
        <f t="shared" si="149"/>
        <v/>
      </c>
      <c r="AW470" s="321" t="str">
        <f t="shared" si="150"/>
        <v/>
      </c>
      <c r="AX470" s="321" t="str">
        <f t="shared" si="151"/>
        <v/>
      </c>
      <c r="AY470" s="325" t="str">
        <f t="shared" si="163"/>
        <v/>
      </c>
      <c r="AZ470" s="327" t="str">
        <f t="shared" si="152"/>
        <v/>
      </c>
      <c r="BA470" s="329" t="str">
        <f t="shared" si="153"/>
        <v/>
      </c>
      <c r="BB470" s="329" t="str">
        <f t="shared" si="154"/>
        <v/>
      </c>
      <c r="BC470" s="329" t="str">
        <f t="shared" si="164"/>
        <v/>
      </c>
      <c r="BD470" s="329" t="str">
        <f t="shared" si="160"/>
        <v/>
      </c>
      <c r="BE470" s="332"/>
      <c r="BF470" s="333"/>
      <c r="BG470" s="327" t="str">
        <f t="shared" si="155"/>
        <v/>
      </c>
      <c r="BH470" s="327" t="str">
        <f t="shared" si="156"/>
        <v/>
      </c>
      <c r="BI470" s="327" t="str">
        <f t="shared" si="157"/>
        <v/>
      </c>
      <c r="BJ470" s="333"/>
      <c r="BK470" s="333"/>
      <c r="BL470" s="333"/>
      <c r="BM470" s="333"/>
      <c r="BN470" s="327" t="str">
        <f t="shared" si="165"/>
        <v/>
      </c>
      <c r="BO470" s="327" t="str">
        <f t="shared" si="161"/>
        <v/>
      </c>
      <c r="BP470" s="327" t="str">
        <f t="shared" si="166"/>
        <v/>
      </c>
      <c r="BQ470" s="327" t="str">
        <f t="shared" si="167"/>
        <v/>
      </c>
      <c r="BR470" s="327" t="str">
        <f>IF(F470="","",IF(AND(AI470="－",OR(分岐管理シート!AK470&lt;1,分岐管理シート!AK470&gt;12)),"error",IF(AND(AI470="○",分岐管理シート!AK470&lt;1),"error","")))</f>
        <v/>
      </c>
      <c r="BS470" s="327" t="str">
        <f>IF(F470="","",IF(VLOOKUP(AJ470,―!$AD$2:$AE$14,2,FALSE)&lt;=VLOOKUP(AK470,―!$AD$2:$AE$14,2,FALSE),"","error"))</f>
        <v/>
      </c>
      <c r="BT470" s="333"/>
      <c r="BU470" s="333"/>
      <c r="BV470" s="333"/>
      <c r="BW470" s="327" t="str">
        <f t="shared" si="168"/>
        <v/>
      </c>
      <c r="BX470" s="327" t="str">
        <f t="shared" si="162"/>
        <v/>
      </c>
      <c r="BY470" s="327" t="str">
        <f t="shared" si="169"/>
        <v/>
      </c>
      <c r="BZ470" s="333"/>
      <c r="CA470" s="348" t="str">
        <f>分岐管理シート!BB470</f>
        <v/>
      </c>
      <c r="CB470" s="350" t="str">
        <f t="shared" si="170"/>
        <v/>
      </c>
    </row>
    <row r="471" spans="1:80" x14ac:dyDescent="0.15">
      <c r="A471" s="202"/>
      <c r="B471" s="203"/>
      <c r="C471" s="196">
        <v>390</v>
      </c>
      <c r="D471" s="126"/>
      <c r="E471" s="126"/>
      <c r="F471" s="126"/>
      <c r="G471" s="128"/>
      <c r="H471" s="128"/>
      <c r="I471" s="123"/>
      <c r="J471" s="123"/>
      <c r="K471" s="123"/>
      <c r="L471" s="123"/>
      <c r="M471" s="131"/>
      <c r="N471" s="199">
        <f t="shared" si="158"/>
        <v>0</v>
      </c>
      <c r="O471" s="200">
        <f t="shared" si="159"/>
        <v>0</v>
      </c>
      <c r="P471" s="141"/>
      <c r="Q471" s="188"/>
      <c r="R471" s="188"/>
      <c r="S471" s="188"/>
      <c r="T471" s="188"/>
      <c r="U471" s="188"/>
      <c r="V471" s="188"/>
      <c r="W471" s="188"/>
      <c r="X471" s="188"/>
      <c r="Y471" s="188"/>
      <c r="Z471" s="188"/>
      <c r="AA471" s="188"/>
      <c r="AB471" s="188"/>
      <c r="AC471" s="188"/>
      <c r="AD471" s="188"/>
      <c r="AE471" s="142"/>
      <c r="AF471" s="131"/>
      <c r="AG471" s="123"/>
      <c r="AH471" s="123"/>
      <c r="AI471" s="128"/>
      <c r="AJ471" s="128"/>
      <c r="AK471" s="128"/>
      <c r="AL471" s="143"/>
      <c r="AM471" s="143"/>
      <c r="AN471" s="131"/>
      <c r="AO471" s="818"/>
      <c r="AP471" s="819"/>
      <c r="AQ471" s="164"/>
      <c r="AR471" s="89"/>
      <c r="AS471" s="78"/>
      <c r="AT471" s="309" t="str">
        <f t="shared" ref="AT471:AT481" si="171">IF(F471="","",IF(D471="","error",""))</f>
        <v/>
      </c>
      <c r="AU471" s="313" t="str">
        <f t="shared" ref="AU471:AU481" si="172">IF(F471="","",IF(E471="","error",""))</f>
        <v/>
      </c>
      <c r="AV471" s="317" t="str">
        <f t="shared" ref="AV471:AV481" si="173">IF(F471="","",IF(G471="","error",""))</f>
        <v/>
      </c>
      <c r="AW471" s="321" t="str">
        <f t="shared" ref="AW471:AW481" si="174">IF(F471="","",IF(H471="","error",""))</f>
        <v/>
      </c>
      <c r="AX471" s="321" t="str">
        <f t="shared" ref="AX471:AX481" si="175">IF(F471="","",IF(I471="","error",""))</f>
        <v/>
      </c>
      <c r="AY471" s="325" t="str">
        <f t="shared" si="163"/>
        <v/>
      </c>
      <c r="AZ471" s="327" t="str">
        <f t="shared" ref="AZ471:AZ481" si="176">IF(F471="","",IF(K471="","error",""))</f>
        <v/>
      </c>
      <c r="BA471" s="329" t="str">
        <f t="shared" ref="BA471:BA481" si="177">IF(F471="","",IF(L471="","error",""))</f>
        <v/>
      </c>
      <c r="BB471" s="329" t="str">
        <f t="shared" ref="BB471:BB481" si="178">IF(L471="⑨推奨事業メニュー例よりも更に効果があると判断する地方単独事業",IF(M471="","error",""),"")</f>
        <v/>
      </c>
      <c r="BC471" s="329" t="str">
        <f t="shared" si="164"/>
        <v/>
      </c>
      <c r="BD471" s="329" t="str">
        <f t="shared" si="160"/>
        <v/>
      </c>
      <c r="BE471" s="332"/>
      <c r="BF471" s="333"/>
      <c r="BG471" s="327" t="str">
        <f t="shared" ref="BG471:BG481" si="179">IF(F471="","",IF(O471&gt;0,"","error"))</f>
        <v/>
      </c>
      <c r="BH471" s="327" t="str">
        <f t="shared" ref="BH471:BH481" si="180">IF(F471="","",IF(O471=INT(O471),"","error"))</f>
        <v/>
      </c>
      <c r="BI471" s="327" t="str">
        <f t="shared" ref="BI471:BI481" si="181">IF(F471="","",IF(N471&gt;0,"","error"))</f>
        <v/>
      </c>
      <c r="BJ471" s="333"/>
      <c r="BK471" s="333"/>
      <c r="BL471" s="333"/>
      <c r="BM471" s="333"/>
      <c r="BN471" s="327" t="str">
        <f t="shared" si="165"/>
        <v/>
      </c>
      <c r="BO471" s="327" t="str">
        <f t="shared" si="161"/>
        <v/>
      </c>
      <c r="BP471" s="327" t="str">
        <f t="shared" si="166"/>
        <v/>
      </c>
      <c r="BQ471" s="327" t="str">
        <f t="shared" si="167"/>
        <v/>
      </c>
      <c r="BR471" s="327" t="str">
        <f>IF(F471="","",IF(AND(AI471="－",OR(分岐管理シート!AK471&lt;1,分岐管理シート!AK471&gt;12)),"error",IF(AND(AI471="○",分岐管理シート!AK471&lt;1),"error","")))</f>
        <v/>
      </c>
      <c r="BS471" s="327" t="str">
        <f>IF(F471="","",IF(VLOOKUP(AJ471,―!$AD$2:$AE$14,2,FALSE)&lt;=VLOOKUP(AK471,―!$AD$2:$AE$14,2,FALSE),"","error"))</f>
        <v/>
      </c>
      <c r="BT471" s="333"/>
      <c r="BU471" s="333"/>
      <c r="BV471" s="333"/>
      <c r="BW471" s="327" t="str">
        <f t="shared" si="168"/>
        <v/>
      </c>
      <c r="BX471" s="327" t="str">
        <f t="shared" si="162"/>
        <v/>
      </c>
      <c r="BY471" s="327" t="str">
        <f t="shared" si="169"/>
        <v/>
      </c>
      <c r="BZ471" s="333"/>
      <c r="CA471" s="348" t="str">
        <f>分岐管理シート!BB471</f>
        <v/>
      </c>
      <c r="CB471" s="350" t="str">
        <f t="shared" si="170"/>
        <v/>
      </c>
    </row>
    <row r="472" spans="1:80" x14ac:dyDescent="0.15">
      <c r="A472" s="202"/>
      <c r="B472" s="203"/>
      <c r="C472" s="197">
        <v>391</v>
      </c>
      <c r="D472" s="126"/>
      <c r="E472" s="126"/>
      <c r="F472" s="126"/>
      <c r="G472" s="128"/>
      <c r="H472" s="128"/>
      <c r="I472" s="123"/>
      <c r="J472" s="123"/>
      <c r="K472" s="123"/>
      <c r="L472" s="123"/>
      <c r="M472" s="131"/>
      <c r="N472" s="199">
        <f t="shared" ref="N472:N481" si="182">O472+AE472</f>
        <v>0</v>
      </c>
      <c r="O472" s="200">
        <f t="shared" ref="O472:O481" si="183">P472+Q472+R472+AB472+AC472+AD472</f>
        <v>0</v>
      </c>
      <c r="P472" s="141"/>
      <c r="Q472" s="188"/>
      <c r="R472" s="188"/>
      <c r="S472" s="188"/>
      <c r="T472" s="188"/>
      <c r="U472" s="188"/>
      <c r="V472" s="188"/>
      <c r="W472" s="188"/>
      <c r="X472" s="188"/>
      <c r="Y472" s="188"/>
      <c r="Z472" s="188"/>
      <c r="AA472" s="188"/>
      <c r="AB472" s="188"/>
      <c r="AC472" s="188"/>
      <c r="AD472" s="188"/>
      <c r="AE472" s="142"/>
      <c r="AF472" s="131"/>
      <c r="AG472" s="123"/>
      <c r="AH472" s="123"/>
      <c r="AI472" s="128"/>
      <c r="AJ472" s="128"/>
      <c r="AK472" s="128"/>
      <c r="AL472" s="143"/>
      <c r="AM472" s="143"/>
      <c r="AN472" s="131"/>
      <c r="AO472" s="818"/>
      <c r="AP472" s="819"/>
      <c r="AQ472" s="164"/>
      <c r="AR472" s="89"/>
      <c r="AS472" s="78"/>
      <c r="AT472" s="309" t="str">
        <f t="shared" si="171"/>
        <v/>
      </c>
      <c r="AU472" s="313" t="str">
        <f t="shared" si="172"/>
        <v/>
      </c>
      <c r="AV472" s="317" t="str">
        <f t="shared" si="173"/>
        <v/>
      </c>
      <c r="AW472" s="321" t="str">
        <f t="shared" si="174"/>
        <v/>
      </c>
      <c r="AX472" s="321" t="str">
        <f t="shared" si="175"/>
        <v/>
      </c>
      <c r="AY472" s="325" t="str">
        <f t="shared" si="163"/>
        <v/>
      </c>
      <c r="AZ472" s="327" t="str">
        <f t="shared" si="176"/>
        <v/>
      </c>
      <c r="BA472" s="329" t="str">
        <f t="shared" si="177"/>
        <v/>
      </c>
      <c r="BB472" s="329" t="str">
        <f t="shared" si="178"/>
        <v/>
      </c>
      <c r="BC472" s="329" t="str">
        <f t="shared" si="164"/>
        <v/>
      </c>
      <c r="BD472" s="329" t="str">
        <f t="shared" si="160"/>
        <v/>
      </c>
      <c r="BE472" s="332"/>
      <c r="BF472" s="333"/>
      <c r="BG472" s="327" t="str">
        <f t="shared" si="179"/>
        <v/>
      </c>
      <c r="BH472" s="327" t="str">
        <f t="shared" si="180"/>
        <v/>
      </c>
      <c r="BI472" s="327" t="str">
        <f t="shared" si="181"/>
        <v/>
      </c>
      <c r="BJ472" s="333"/>
      <c r="BK472" s="333"/>
      <c r="BL472" s="333"/>
      <c r="BM472" s="333"/>
      <c r="BN472" s="327" t="str">
        <f t="shared" si="165"/>
        <v/>
      </c>
      <c r="BO472" s="327" t="str">
        <f t="shared" si="161"/>
        <v/>
      </c>
      <c r="BP472" s="327" t="str">
        <f t="shared" si="166"/>
        <v/>
      </c>
      <c r="BQ472" s="327" t="str">
        <f t="shared" si="167"/>
        <v/>
      </c>
      <c r="BR472" s="327" t="str">
        <f>IF(F472="","",IF(AND(AI472="－",OR(分岐管理シート!AK472&lt;1,分岐管理シート!AK472&gt;12)),"error",IF(AND(AI472="○",分岐管理シート!AK472&lt;1),"error","")))</f>
        <v/>
      </c>
      <c r="BS472" s="327" t="str">
        <f>IF(F472="","",IF(VLOOKUP(AJ472,―!$AD$2:$AE$14,2,FALSE)&lt;=VLOOKUP(AK472,―!$AD$2:$AE$14,2,FALSE),"","error"))</f>
        <v/>
      </c>
      <c r="BT472" s="333"/>
      <c r="BU472" s="333"/>
      <c r="BV472" s="333"/>
      <c r="BW472" s="327" t="str">
        <f t="shared" si="168"/>
        <v/>
      </c>
      <c r="BX472" s="327" t="str">
        <f t="shared" si="162"/>
        <v/>
      </c>
      <c r="BY472" s="327" t="str">
        <f t="shared" si="169"/>
        <v/>
      </c>
      <c r="BZ472" s="333"/>
      <c r="CA472" s="348" t="str">
        <f>分岐管理シート!BB472</f>
        <v/>
      </c>
      <c r="CB472" s="350" t="str">
        <f t="shared" si="170"/>
        <v/>
      </c>
    </row>
    <row r="473" spans="1:80" x14ac:dyDescent="0.15">
      <c r="A473" s="202"/>
      <c r="B473" s="203"/>
      <c r="C473" s="197">
        <v>392</v>
      </c>
      <c r="D473" s="126"/>
      <c r="E473" s="126"/>
      <c r="F473" s="126"/>
      <c r="G473" s="128"/>
      <c r="H473" s="128"/>
      <c r="I473" s="123"/>
      <c r="J473" s="123"/>
      <c r="K473" s="123"/>
      <c r="L473" s="123"/>
      <c r="M473" s="131"/>
      <c r="N473" s="199">
        <f t="shared" si="182"/>
        <v>0</v>
      </c>
      <c r="O473" s="200">
        <f t="shared" si="183"/>
        <v>0</v>
      </c>
      <c r="P473" s="141"/>
      <c r="Q473" s="188"/>
      <c r="R473" s="188"/>
      <c r="S473" s="188"/>
      <c r="T473" s="188"/>
      <c r="U473" s="188"/>
      <c r="V473" s="188"/>
      <c r="W473" s="188"/>
      <c r="X473" s="188"/>
      <c r="Y473" s="188"/>
      <c r="Z473" s="188"/>
      <c r="AA473" s="188"/>
      <c r="AB473" s="188"/>
      <c r="AC473" s="188"/>
      <c r="AD473" s="188"/>
      <c r="AE473" s="142"/>
      <c r="AF473" s="131"/>
      <c r="AG473" s="123"/>
      <c r="AH473" s="123"/>
      <c r="AI473" s="128"/>
      <c r="AJ473" s="128"/>
      <c r="AK473" s="128"/>
      <c r="AL473" s="143"/>
      <c r="AM473" s="143"/>
      <c r="AN473" s="131"/>
      <c r="AO473" s="818"/>
      <c r="AP473" s="819"/>
      <c r="AQ473" s="164"/>
      <c r="AR473" s="89"/>
      <c r="AS473" s="78"/>
      <c r="AT473" s="309" t="str">
        <f t="shared" si="171"/>
        <v/>
      </c>
      <c r="AU473" s="313" t="str">
        <f t="shared" si="172"/>
        <v/>
      </c>
      <c r="AV473" s="317" t="str">
        <f t="shared" si="173"/>
        <v/>
      </c>
      <c r="AW473" s="321" t="str">
        <f t="shared" si="174"/>
        <v/>
      </c>
      <c r="AX473" s="321" t="str">
        <f t="shared" si="175"/>
        <v/>
      </c>
      <c r="AY473" s="325" t="str">
        <f t="shared" si="163"/>
        <v/>
      </c>
      <c r="AZ473" s="327" t="str">
        <f t="shared" si="176"/>
        <v/>
      </c>
      <c r="BA473" s="329" t="str">
        <f t="shared" si="177"/>
        <v/>
      </c>
      <c r="BB473" s="329" t="str">
        <f t="shared" si="178"/>
        <v/>
      </c>
      <c r="BC473" s="329" t="str">
        <f t="shared" si="164"/>
        <v/>
      </c>
      <c r="BD473" s="329" t="str">
        <f t="shared" si="160"/>
        <v/>
      </c>
      <c r="BE473" s="332"/>
      <c r="BF473" s="333"/>
      <c r="BG473" s="327" t="str">
        <f t="shared" si="179"/>
        <v/>
      </c>
      <c r="BH473" s="327" t="str">
        <f t="shared" si="180"/>
        <v/>
      </c>
      <c r="BI473" s="327" t="str">
        <f t="shared" si="181"/>
        <v/>
      </c>
      <c r="BJ473" s="333"/>
      <c r="BK473" s="333"/>
      <c r="BL473" s="333"/>
      <c r="BM473" s="333"/>
      <c r="BN473" s="327" t="str">
        <f t="shared" si="165"/>
        <v/>
      </c>
      <c r="BO473" s="327" t="str">
        <f t="shared" si="161"/>
        <v/>
      </c>
      <c r="BP473" s="327" t="str">
        <f t="shared" si="166"/>
        <v/>
      </c>
      <c r="BQ473" s="327" t="str">
        <f t="shared" si="167"/>
        <v/>
      </c>
      <c r="BR473" s="327" t="str">
        <f>IF(F473="","",IF(AND(AI473="－",OR(分岐管理シート!AK473&lt;1,分岐管理シート!AK473&gt;12)),"error",IF(AND(AI473="○",分岐管理シート!AK473&lt;1),"error","")))</f>
        <v/>
      </c>
      <c r="BS473" s="327" t="str">
        <f>IF(F473="","",IF(VLOOKUP(AJ473,―!$AD$2:$AE$14,2,FALSE)&lt;=VLOOKUP(AK473,―!$AD$2:$AE$14,2,FALSE),"","error"))</f>
        <v/>
      </c>
      <c r="BT473" s="333"/>
      <c r="BU473" s="333"/>
      <c r="BV473" s="333"/>
      <c r="BW473" s="327" t="str">
        <f t="shared" si="168"/>
        <v/>
      </c>
      <c r="BX473" s="327" t="str">
        <f t="shared" si="162"/>
        <v/>
      </c>
      <c r="BY473" s="327" t="str">
        <f t="shared" si="169"/>
        <v/>
      </c>
      <c r="BZ473" s="333"/>
      <c r="CA473" s="348" t="str">
        <f>分岐管理シート!BB473</f>
        <v/>
      </c>
      <c r="CB473" s="350" t="str">
        <f t="shared" si="170"/>
        <v/>
      </c>
    </row>
    <row r="474" spans="1:80" x14ac:dyDescent="0.15">
      <c r="A474" s="202"/>
      <c r="B474" s="203"/>
      <c r="C474" s="196">
        <v>393</v>
      </c>
      <c r="D474" s="126"/>
      <c r="E474" s="126"/>
      <c r="F474" s="126"/>
      <c r="G474" s="128"/>
      <c r="H474" s="128"/>
      <c r="I474" s="123"/>
      <c r="J474" s="123"/>
      <c r="K474" s="123"/>
      <c r="L474" s="123"/>
      <c r="M474" s="131"/>
      <c r="N474" s="199">
        <f t="shared" si="182"/>
        <v>0</v>
      </c>
      <c r="O474" s="200">
        <f t="shared" si="183"/>
        <v>0</v>
      </c>
      <c r="P474" s="141"/>
      <c r="Q474" s="188"/>
      <c r="R474" s="188"/>
      <c r="S474" s="188"/>
      <c r="T474" s="188"/>
      <c r="U474" s="188"/>
      <c r="V474" s="188"/>
      <c r="W474" s="188"/>
      <c r="X474" s="188"/>
      <c r="Y474" s="188"/>
      <c r="Z474" s="188"/>
      <c r="AA474" s="188"/>
      <c r="AB474" s="188"/>
      <c r="AC474" s="188"/>
      <c r="AD474" s="188"/>
      <c r="AE474" s="142"/>
      <c r="AF474" s="131"/>
      <c r="AG474" s="123"/>
      <c r="AH474" s="123"/>
      <c r="AI474" s="128"/>
      <c r="AJ474" s="128"/>
      <c r="AK474" s="128"/>
      <c r="AL474" s="143"/>
      <c r="AM474" s="143"/>
      <c r="AN474" s="131"/>
      <c r="AO474" s="818"/>
      <c r="AP474" s="819"/>
      <c r="AQ474" s="164"/>
      <c r="AR474" s="89"/>
      <c r="AS474" s="78"/>
      <c r="AT474" s="309" t="str">
        <f t="shared" si="171"/>
        <v/>
      </c>
      <c r="AU474" s="313" t="str">
        <f t="shared" si="172"/>
        <v/>
      </c>
      <c r="AV474" s="317" t="str">
        <f t="shared" si="173"/>
        <v/>
      </c>
      <c r="AW474" s="321" t="str">
        <f t="shared" si="174"/>
        <v/>
      </c>
      <c r="AX474" s="321" t="str">
        <f t="shared" si="175"/>
        <v/>
      </c>
      <c r="AY474" s="325" t="str">
        <f t="shared" si="163"/>
        <v/>
      </c>
      <c r="AZ474" s="327" t="str">
        <f t="shared" si="176"/>
        <v/>
      </c>
      <c r="BA474" s="329" t="str">
        <f t="shared" si="177"/>
        <v/>
      </c>
      <c r="BB474" s="329" t="str">
        <f t="shared" si="178"/>
        <v/>
      </c>
      <c r="BC474" s="329" t="str">
        <f t="shared" si="164"/>
        <v/>
      </c>
      <c r="BD474" s="329" t="str">
        <f t="shared" si="160"/>
        <v/>
      </c>
      <c r="BE474" s="332"/>
      <c r="BF474" s="333"/>
      <c r="BG474" s="327" t="str">
        <f t="shared" si="179"/>
        <v/>
      </c>
      <c r="BH474" s="327" t="str">
        <f t="shared" si="180"/>
        <v/>
      </c>
      <c r="BI474" s="327" t="str">
        <f t="shared" si="181"/>
        <v/>
      </c>
      <c r="BJ474" s="333"/>
      <c r="BK474" s="333"/>
      <c r="BL474" s="333"/>
      <c r="BM474" s="333"/>
      <c r="BN474" s="327" t="str">
        <f t="shared" si="165"/>
        <v/>
      </c>
      <c r="BO474" s="327" t="str">
        <f t="shared" si="161"/>
        <v/>
      </c>
      <c r="BP474" s="327" t="str">
        <f t="shared" si="166"/>
        <v/>
      </c>
      <c r="BQ474" s="327" t="str">
        <f t="shared" si="167"/>
        <v/>
      </c>
      <c r="BR474" s="327" t="str">
        <f>IF(F474="","",IF(AND(AI474="－",OR(分岐管理シート!AK474&lt;1,分岐管理シート!AK474&gt;12)),"error",IF(AND(AI474="○",分岐管理シート!AK474&lt;1),"error","")))</f>
        <v/>
      </c>
      <c r="BS474" s="327" t="str">
        <f>IF(F474="","",IF(VLOOKUP(AJ474,―!$AD$2:$AE$14,2,FALSE)&lt;=VLOOKUP(AK474,―!$AD$2:$AE$14,2,FALSE),"","error"))</f>
        <v/>
      </c>
      <c r="BT474" s="333"/>
      <c r="BU474" s="333"/>
      <c r="BV474" s="333"/>
      <c r="BW474" s="327" t="str">
        <f t="shared" si="168"/>
        <v/>
      </c>
      <c r="BX474" s="327" t="str">
        <f t="shared" si="162"/>
        <v/>
      </c>
      <c r="BY474" s="327" t="str">
        <f t="shared" si="169"/>
        <v/>
      </c>
      <c r="BZ474" s="333"/>
      <c r="CA474" s="348" t="str">
        <f>分岐管理シート!BB474</f>
        <v/>
      </c>
      <c r="CB474" s="350" t="str">
        <f t="shared" si="170"/>
        <v/>
      </c>
    </row>
    <row r="475" spans="1:80" x14ac:dyDescent="0.15">
      <c r="A475" s="202"/>
      <c r="B475" s="203"/>
      <c r="C475" s="197">
        <v>394</v>
      </c>
      <c r="D475" s="126"/>
      <c r="E475" s="126"/>
      <c r="F475" s="126"/>
      <c r="G475" s="128"/>
      <c r="H475" s="128"/>
      <c r="I475" s="123"/>
      <c r="J475" s="123"/>
      <c r="K475" s="123"/>
      <c r="L475" s="123"/>
      <c r="M475" s="131"/>
      <c r="N475" s="199">
        <f t="shared" si="182"/>
        <v>0</v>
      </c>
      <c r="O475" s="200">
        <f t="shared" si="183"/>
        <v>0</v>
      </c>
      <c r="P475" s="141"/>
      <c r="Q475" s="188"/>
      <c r="R475" s="188"/>
      <c r="S475" s="188"/>
      <c r="T475" s="188"/>
      <c r="U475" s="188"/>
      <c r="V475" s="188"/>
      <c r="W475" s="188"/>
      <c r="X475" s="188"/>
      <c r="Y475" s="188"/>
      <c r="Z475" s="188"/>
      <c r="AA475" s="188"/>
      <c r="AB475" s="188"/>
      <c r="AC475" s="188"/>
      <c r="AD475" s="188"/>
      <c r="AE475" s="142"/>
      <c r="AF475" s="131"/>
      <c r="AG475" s="123"/>
      <c r="AH475" s="123"/>
      <c r="AI475" s="128"/>
      <c r="AJ475" s="128"/>
      <c r="AK475" s="128"/>
      <c r="AL475" s="143"/>
      <c r="AM475" s="143"/>
      <c r="AN475" s="131"/>
      <c r="AO475" s="818"/>
      <c r="AP475" s="819"/>
      <c r="AQ475" s="164"/>
      <c r="AR475" s="89"/>
      <c r="AS475" s="78"/>
      <c r="AT475" s="309" t="str">
        <f t="shared" si="171"/>
        <v/>
      </c>
      <c r="AU475" s="313" t="str">
        <f t="shared" si="172"/>
        <v/>
      </c>
      <c r="AV475" s="317" t="str">
        <f t="shared" si="173"/>
        <v/>
      </c>
      <c r="AW475" s="321" t="str">
        <f t="shared" si="174"/>
        <v/>
      </c>
      <c r="AX475" s="321" t="str">
        <f t="shared" si="175"/>
        <v/>
      </c>
      <c r="AY475" s="325" t="str">
        <f t="shared" si="163"/>
        <v/>
      </c>
      <c r="AZ475" s="327" t="str">
        <f t="shared" si="176"/>
        <v/>
      </c>
      <c r="BA475" s="329" t="str">
        <f t="shared" si="177"/>
        <v/>
      </c>
      <c r="BB475" s="329" t="str">
        <f t="shared" si="178"/>
        <v/>
      </c>
      <c r="BC475" s="329" t="str">
        <f t="shared" si="164"/>
        <v/>
      </c>
      <c r="BD475" s="329" t="str">
        <f t="shared" ref="BD475:BD481" si="184">IF(F475="","",IF(P475&gt;0,"","error"))</f>
        <v/>
      </c>
      <c r="BE475" s="332"/>
      <c r="BF475" s="333"/>
      <c r="BG475" s="327" t="str">
        <f t="shared" si="179"/>
        <v/>
      </c>
      <c r="BH475" s="327" t="str">
        <f t="shared" si="180"/>
        <v/>
      </c>
      <c r="BI475" s="327" t="str">
        <f t="shared" si="181"/>
        <v/>
      </c>
      <c r="BJ475" s="333"/>
      <c r="BK475" s="333"/>
      <c r="BL475" s="333"/>
      <c r="BM475" s="333"/>
      <c r="BN475" s="327" t="str">
        <f t="shared" si="165"/>
        <v/>
      </c>
      <c r="BO475" s="327" t="str">
        <f t="shared" ref="BO475:BO481" si="185">IF(F475="","",IF(OR(AG475="",AH475="",AI475=""),"error",""))</f>
        <v/>
      </c>
      <c r="BP475" s="327" t="str">
        <f t="shared" si="166"/>
        <v/>
      </c>
      <c r="BQ475" s="327" t="str">
        <f t="shared" si="167"/>
        <v/>
      </c>
      <c r="BR475" s="327" t="str">
        <f>IF(F475="","",IF(AND(AI475="－",OR(分岐管理シート!AK475&lt;1,分岐管理シート!AK475&gt;12)),"error",IF(AND(AI475="○",分岐管理シート!AK475&lt;1),"error","")))</f>
        <v/>
      </c>
      <c r="BS475" s="327" t="str">
        <f>IF(F475="","",IF(VLOOKUP(AJ475,―!$AD$2:$AE$14,2,FALSE)&lt;=VLOOKUP(AK475,―!$AD$2:$AE$14,2,FALSE),"","error"))</f>
        <v/>
      </c>
      <c r="BT475" s="333"/>
      <c r="BU475" s="333"/>
      <c r="BV475" s="333"/>
      <c r="BW475" s="327" t="str">
        <f t="shared" si="168"/>
        <v/>
      </c>
      <c r="BX475" s="327" t="str">
        <f t="shared" ref="BX475:BX481" si="186">IF(F475="","",IF(OR(AL475="",AM475=""),"error",""))</f>
        <v/>
      </c>
      <c r="BY475" s="327" t="str">
        <f t="shared" si="169"/>
        <v/>
      </c>
      <c r="BZ475" s="333"/>
      <c r="CA475" s="348" t="str">
        <f>分岐管理シート!BB475</f>
        <v/>
      </c>
      <c r="CB475" s="350" t="str">
        <f t="shared" si="170"/>
        <v/>
      </c>
    </row>
    <row r="476" spans="1:80" x14ac:dyDescent="0.15">
      <c r="A476" s="202"/>
      <c r="B476" s="203"/>
      <c r="C476" s="197">
        <v>395</v>
      </c>
      <c r="D476" s="126"/>
      <c r="E476" s="126"/>
      <c r="F476" s="126"/>
      <c r="G476" s="128"/>
      <c r="H476" s="128"/>
      <c r="I476" s="123"/>
      <c r="J476" s="123"/>
      <c r="K476" s="123"/>
      <c r="L476" s="123"/>
      <c r="M476" s="131"/>
      <c r="N476" s="199">
        <f t="shared" si="182"/>
        <v>0</v>
      </c>
      <c r="O476" s="200">
        <f t="shared" si="183"/>
        <v>0</v>
      </c>
      <c r="P476" s="141"/>
      <c r="Q476" s="188"/>
      <c r="R476" s="188"/>
      <c r="S476" s="188"/>
      <c r="T476" s="188"/>
      <c r="U476" s="188"/>
      <c r="V476" s="188"/>
      <c r="W476" s="188"/>
      <c r="X476" s="188"/>
      <c r="Y476" s="188"/>
      <c r="Z476" s="188"/>
      <c r="AA476" s="188"/>
      <c r="AB476" s="188"/>
      <c r="AC476" s="188"/>
      <c r="AD476" s="188"/>
      <c r="AE476" s="142"/>
      <c r="AF476" s="131"/>
      <c r="AG476" s="123"/>
      <c r="AH476" s="123"/>
      <c r="AI476" s="128"/>
      <c r="AJ476" s="128"/>
      <c r="AK476" s="128"/>
      <c r="AL476" s="143"/>
      <c r="AM476" s="143"/>
      <c r="AN476" s="131"/>
      <c r="AO476" s="818"/>
      <c r="AP476" s="819"/>
      <c r="AQ476" s="164"/>
      <c r="AR476" s="89"/>
      <c r="AS476" s="78"/>
      <c r="AT476" s="309" t="str">
        <f t="shared" si="171"/>
        <v/>
      </c>
      <c r="AU476" s="313" t="str">
        <f t="shared" si="172"/>
        <v/>
      </c>
      <c r="AV476" s="317" t="str">
        <f t="shared" si="173"/>
        <v/>
      </c>
      <c r="AW476" s="321" t="str">
        <f t="shared" si="174"/>
        <v/>
      </c>
      <c r="AX476" s="321" t="str">
        <f t="shared" si="175"/>
        <v/>
      </c>
      <c r="AY476" s="325" t="str">
        <f t="shared" ref="AY476:AY481" si="187">IF(F476="","",IF(J476="","error",""))</f>
        <v/>
      </c>
      <c r="AZ476" s="327" t="str">
        <f t="shared" si="176"/>
        <v/>
      </c>
      <c r="BA476" s="329" t="str">
        <f t="shared" si="177"/>
        <v/>
      </c>
      <c r="BB476" s="329" t="str">
        <f t="shared" si="178"/>
        <v/>
      </c>
      <c r="BC476" s="329" t="str">
        <f t="shared" ref="BC476:BC481" si="188">IF(L476&lt;&gt;"⑨推奨事業メニュー例よりも更に効果があると判断する地方単独事業",IF(M476&lt;&gt;"","error",""),"")</f>
        <v/>
      </c>
      <c r="BD476" s="329" t="str">
        <f t="shared" si="184"/>
        <v/>
      </c>
      <c r="BE476" s="332"/>
      <c r="BF476" s="333"/>
      <c r="BG476" s="327" t="str">
        <f t="shared" si="179"/>
        <v/>
      </c>
      <c r="BH476" s="327" t="str">
        <f t="shared" si="180"/>
        <v/>
      </c>
      <c r="BI476" s="327" t="str">
        <f t="shared" si="181"/>
        <v/>
      </c>
      <c r="BJ476" s="333"/>
      <c r="BK476" s="333"/>
      <c r="BL476" s="333"/>
      <c r="BM476" s="333"/>
      <c r="BN476" s="327" t="str">
        <f t="shared" ref="BN476:BN481" si="189">IF(F476="","",IF(AF476="","error",""))</f>
        <v/>
      </c>
      <c r="BO476" s="327" t="str">
        <f t="shared" si="185"/>
        <v/>
      </c>
      <c r="BP476" s="327" t="str">
        <f t="shared" ref="BP476:BP481" si="190">IF(F476="","",IF(AJ476&lt;&gt;"","","error"))</f>
        <v/>
      </c>
      <c r="BQ476" s="327" t="str">
        <f t="shared" ref="BQ476:BQ481" si="191">IF(F476="","",IF(AK476&lt;&gt;"","","error"))</f>
        <v/>
      </c>
      <c r="BR476" s="327" t="str">
        <f>IF(F476="","",IF(AND(AI476="－",OR(分岐管理シート!AK476&lt;1,分岐管理シート!AK476&gt;12)),"error",IF(AND(AI476="○",分岐管理シート!AK476&lt;1),"error","")))</f>
        <v/>
      </c>
      <c r="BS476" s="327" t="str">
        <f>IF(F476="","",IF(VLOOKUP(AJ476,―!$AD$2:$AE$14,2,FALSE)&lt;=VLOOKUP(AK476,―!$AD$2:$AE$14,2,FALSE),"","error"))</f>
        <v/>
      </c>
      <c r="BT476" s="333"/>
      <c r="BU476" s="333"/>
      <c r="BV476" s="333"/>
      <c r="BW476" s="327" t="str">
        <f t="shared" ref="BW476:BW481" si="192">IF(F476="","",IF(AN476="","error",""))</f>
        <v/>
      </c>
      <c r="BX476" s="327" t="str">
        <f t="shared" si="186"/>
        <v/>
      </c>
      <c r="BY476" s="327" t="str">
        <f t="shared" ref="BY476:BY481" si="193">IF(F476="","",IF(AQ476&lt;&gt;"","","error"))</f>
        <v/>
      </c>
      <c r="BZ476" s="333"/>
      <c r="CA476" s="348" t="str">
        <f>分岐管理シート!BB476</f>
        <v/>
      </c>
      <c r="CB476" s="350" t="str">
        <f t="shared" ref="CB476:CB481" si="194">IF(AND(F476="",OR(D476&lt;&gt;"",E476&lt;&gt;"",G476&lt;&gt;"",H476&lt;&gt;"",I476&lt;&gt;"",J476&lt;&gt;"",K476&lt;&gt;"",L476&lt;&gt;"",M476&lt;&gt;"",P476&lt;&gt;"",AE476&lt;&gt;"",AF476&lt;&gt;"",AG476&lt;&gt;"",AH476&lt;&gt;"",AI476&lt;&gt;"",AJ476&lt;&gt;"",AK476&lt;&gt;"",AL476&lt;&gt;"",AM476&lt;&gt;"",AN476&lt;&gt;"",AO476&lt;&gt;"",AP476&lt;&gt;"",AQ476&lt;&gt;"")),"error","")</f>
        <v/>
      </c>
    </row>
    <row r="477" spans="1:80" x14ac:dyDescent="0.15">
      <c r="A477" s="202"/>
      <c r="B477" s="203"/>
      <c r="C477" s="196">
        <v>396</v>
      </c>
      <c r="D477" s="126"/>
      <c r="E477" s="126"/>
      <c r="F477" s="126"/>
      <c r="G477" s="128"/>
      <c r="H477" s="128"/>
      <c r="I477" s="123"/>
      <c r="J477" s="123"/>
      <c r="K477" s="123"/>
      <c r="L477" s="123"/>
      <c r="M477" s="131"/>
      <c r="N477" s="199">
        <f t="shared" si="182"/>
        <v>0</v>
      </c>
      <c r="O477" s="200">
        <f t="shared" si="183"/>
        <v>0</v>
      </c>
      <c r="P477" s="141"/>
      <c r="Q477" s="188"/>
      <c r="R477" s="188"/>
      <c r="S477" s="188"/>
      <c r="T477" s="188"/>
      <c r="U477" s="188"/>
      <c r="V477" s="188"/>
      <c r="W477" s="188"/>
      <c r="X477" s="188"/>
      <c r="Y477" s="188"/>
      <c r="Z477" s="188"/>
      <c r="AA477" s="188"/>
      <c r="AB477" s="188"/>
      <c r="AC477" s="188"/>
      <c r="AD477" s="188"/>
      <c r="AE477" s="142"/>
      <c r="AF477" s="131"/>
      <c r="AG477" s="123"/>
      <c r="AH477" s="123"/>
      <c r="AI477" s="128"/>
      <c r="AJ477" s="128"/>
      <c r="AK477" s="128"/>
      <c r="AL477" s="143"/>
      <c r="AM477" s="143"/>
      <c r="AN477" s="131"/>
      <c r="AO477" s="818"/>
      <c r="AP477" s="819"/>
      <c r="AQ477" s="164"/>
      <c r="AR477" s="89"/>
      <c r="AS477" s="78"/>
      <c r="AT477" s="309" t="str">
        <f t="shared" si="171"/>
        <v/>
      </c>
      <c r="AU477" s="313" t="str">
        <f t="shared" si="172"/>
        <v/>
      </c>
      <c r="AV477" s="317" t="str">
        <f t="shared" si="173"/>
        <v/>
      </c>
      <c r="AW477" s="321" t="str">
        <f t="shared" si="174"/>
        <v/>
      </c>
      <c r="AX477" s="321" t="str">
        <f t="shared" si="175"/>
        <v/>
      </c>
      <c r="AY477" s="325" t="str">
        <f t="shared" si="187"/>
        <v/>
      </c>
      <c r="AZ477" s="327" t="str">
        <f t="shared" si="176"/>
        <v/>
      </c>
      <c r="BA477" s="329" t="str">
        <f t="shared" si="177"/>
        <v/>
      </c>
      <c r="BB477" s="329" t="str">
        <f t="shared" si="178"/>
        <v/>
      </c>
      <c r="BC477" s="329" t="str">
        <f t="shared" si="188"/>
        <v/>
      </c>
      <c r="BD477" s="329" t="str">
        <f t="shared" si="184"/>
        <v/>
      </c>
      <c r="BE477" s="332"/>
      <c r="BF477" s="333"/>
      <c r="BG477" s="327" t="str">
        <f t="shared" si="179"/>
        <v/>
      </c>
      <c r="BH477" s="327" t="str">
        <f t="shared" si="180"/>
        <v/>
      </c>
      <c r="BI477" s="327" t="str">
        <f t="shared" si="181"/>
        <v/>
      </c>
      <c r="BJ477" s="333"/>
      <c r="BK477" s="333"/>
      <c r="BL477" s="333"/>
      <c r="BM477" s="333"/>
      <c r="BN477" s="327" t="str">
        <f t="shared" si="189"/>
        <v/>
      </c>
      <c r="BO477" s="327" t="str">
        <f t="shared" si="185"/>
        <v/>
      </c>
      <c r="BP477" s="327" t="str">
        <f t="shared" si="190"/>
        <v/>
      </c>
      <c r="BQ477" s="327" t="str">
        <f t="shared" si="191"/>
        <v/>
      </c>
      <c r="BR477" s="327" t="str">
        <f>IF(F477="","",IF(AND(AI477="－",OR(分岐管理シート!AK477&lt;1,分岐管理シート!AK477&gt;12)),"error",IF(AND(AI477="○",分岐管理シート!AK477&lt;1),"error","")))</f>
        <v/>
      </c>
      <c r="BS477" s="327" t="str">
        <f>IF(F477="","",IF(VLOOKUP(AJ477,―!$AD$2:$AE$14,2,FALSE)&lt;=VLOOKUP(AK477,―!$AD$2:$AE$14,2,FALSE),"","error"))</f>
        <v/>
      </c>
      <c r="BT477" s="333"/>
      <c r="BU477" s="333"/>
      <c r="BV477" s="333"/>
      <c r="BW477" s="327" t="str">
        <f t="shared" si="192"/>
        <v/>
      </c>
      <c r="BX477" s="327" t="str">
        <f t="shared" si="186"/>
        <v/>
      </c>
      <c r="BY477" s="327" t="str">
        <f t="shared" si="193"/>
        <v/>
      </c>
      <c r="BZ477" s="333"/>
      <c r="CA477" s="348" t="str">
        <f>分岐管理シート!BB477</f>
        <v/>
      </c>
      <c r="CB477" s="350" t="str">
        <f t="shared" si="194"/>
        <v/>
      </c>
    </row>
    <row r="478" spans="1:80" x14ac:dyDescent="0.15">
      <c r="A478" s="202"/>
      <c r="B478" s="203"/>
      <c r="C478" s="197">
        <v>397</v>
      </c>
      <c r="D478" s="126"/>
      <c r="E478" s="126"/>
      <c r="F478" s="126"/>
      <c r="G478" s="128"/>
      <c r="H478" s="128"/>
      <c r="I478" s="123"/>
      <c r="J478" s="123"/>
      <c r="K478" s="123"/>
      <c r="L478" s="123"/>
      <c r="M478" s="131"/>
      <c r="N478" s="199">
        <f t="shared" si="182"/>
        <v>0</v>
      </c>
      <c r="O478" s="200">
        <f t="shared" si="183"/>
        <v>0</v>
      </c>
      <c r="P478" s="141"/>
      <c r="Q478" s="188"/>
      <c r="R478" s="188"/>
      <c r="S478" s="188"/>
      <c r="T478" s="188"/>
      <c r="U478" s="188"/>
      <c r="V478" s="188"/>
      <c r="W478" s="188"/>
      <c r="X478" s="188"/>
      <c r="Y478" s="188"/>
      <c r="Z478" s="188"/>
      <c r="AA478" s="188"/>
      <c r="AB478" s="188"/>
      <c r="AC478" s="188"/>
      <c r="AD478" s="188"/>
      <c r="AE478" s="142"/>
      <c r="AF478" s="131"/>
      <c r="AG478" s="123"/>
      <c r="AH478" s="123"/>
      <c r="AI478" s="128"/>
      <c r="AJ478" s="128"/>
      <c r="AK478" s="128"/>
      <c r="AL478" s="143"/>
      <c r="AM478" s="143"/>
      <c r="AN478" s="131"/>
      <c r="AO478" s="818"/>
      <c r="AP478" s="819"/>
      <c r="AQ478" s="164"/>
      <c r="AR478" s="89"/>
      <c r="AS478" s="78"/>
      <c r="AT478" s="309" t="str">
        <f t="shared" si="171"/>
        <v/>
      </c>
      <c r="AU478" s="313" t="str">
        <f t="shared" si="172"/>
        <v/>
      </c>
      <c r="AV478" s="317" t="str">
        <f t="shared" si="173"/>
        <v/>
      </c>
      <c r="AW478" s="321" t="str">
        <f t="shared" si="174"/>
        <v/>
      </c>
      <c r="AX478" s="321" t="str">
        <f t="shared" si="175"/>
        <v/>
      </c>
      <c r="AY478" s="325" t="str">
        <f t="shared" si="187"/>
        <v/>
      </c>
      <c r="AZ478" s="327" t="str">
        <f t="shared" si="176"/>
        <v/>
      </c>
      <c r="BA478" s="329" t="str">
        <f t="shared" si="177"/>
        <v/>
      </c>
      <c r="BB478" s="329" t="str">
        <f t="shared" si="178"/>
        <v/>
      </c>
      <c r="BC478" s="329" t="str">
        <f t="shared" si="188"/>
        <v/>
      </c>
      <c r="BD478" s="329" t="str">
        <f t="shared" si="184"/>
        <v/>
      </c>
      <c r="BE478" s="332"/>
      <c r="BF478" s="333"/>
      <c r="BG478" s="327" t="str">
        <f t="shared" si="179"/>
        <v/>
      </c>
      <c r="BH478" s="327" t="str">
        <f t="shared" si="180"/>
        <v/>
      </c>
      <c r="BI478" s="327" t="str">
        <f t="shared" si="181"/>
        <v/>
      </c>
      <c r="BJ478" s="333"/>
      <c r="BK478" s="333"/>
      <c r="BL478" s="333"/>
      <c r="BM478" s="333"/>
      <c r="BN478" s="327" t="str">
        <f t="shared" si="189"/>
        <v/>
      </c>
      <c r="BO478" s="327" t="str">
        <f t="shared" si="185"/>
        <v/>
      </c>
      <c r="BP478" s="327" t="str">
        <f t="shared" si="190"/>
        <v/>
      </c>
      <c r="BQ478" s="327" t="str">
        <f t="shared" si="191"/>
        <v/>
      </c>
      <c r="BR478" s="327" t="str">
        <f>IF(F478="","",IF(AND(AI478="－",OR(分岐管理シート!AK478&lt;1,分岐管理シート!AK478&gt;12)),"error",IF(AND(AI478="○",分岐管理シート!AK478&lt;1),"error","")))</f>
        <v/>
      </c>
      <c r="BS478" s="327" t="str">
        <f>IF(F478="","",IF(VLOOKUP(AJ478,―!$AD$2:$AE$14,2,FALSE)&lt;=VLOOKUP(AK478,―!$AD$2:$AE$14,2,FALSE),"","error"))</f>
        <v/>
      </c>
      <c r="BT478" s="333"/>
      <c r="BU478" s="333"/>
      <c r="BV478" s="333"/>
      <c r="BW478" s="327" t="str">
        <f t="shared" si="192"/>
        <v/>
      </c>
      <c r="BX478" s="327" t="str">
        <f t="shared" si="186"/>
        <v/>
      </c>
      <c r="BY478" s="327" t="str">
        <f t="shared" si="193"/>
        <v/>
      </c>
      <c r="BZ478" s="333"/>
      <c r="CA478" s="348" t="str">
        <f>分岐管理シート!BB478</f>
        <v/>
      </c>
      <c r="CB478" s="350" t="str">
        <f t="shared" si="194"/>
        <v/>
      </c>
    </row>
    <row r="479" spans="1:80" x14ac:dyDescent="0.15">
      <c r="A479" s="202"/>
      <c r="B479" s="203"/>
      <c r="C479" s="197">
        <v>398</v>
      </c>
      <c r="D479" s="126"/>
      <c r="E479" s="126"/>
      <c r="F479" s="126"/>
      <c r="G479" s="128"/>
      <c r="H479" s="128"/>
      <c r="I479" s="123"/>
      <c r="J479" s="123"/>
      <c r="K479" s="123"/>
      <c r="L479" s="123"/>
      <c r="M479" s="131"/>
      <c r="N479" s="199">
        <f t="shared" si="182"/>
        <v>0</v>
      </c>
      <c r="O479" s="200">
        <f t="shared" si="183"/>
        <v>0</v>
      </c>
      <c r="P479" s="141"/>
      <c r="Q479" s="188"/>
      <c r="R479" s="188"/>
      <c r="S479" s="188"/>
      <c r="T479" s="188"/>
      <c r="U479" s="188"/>
      <c r="V479" s="188"/>
      <c r="W479" s="188"/>
      <c r="X479" s="188"/>
      <c r="Y479" s="188"/>
      <c r="Z479" s="188"/>
      <c r="AA479" s="188"/>
      <c r="AB479" s="188"/>
      <c r="AC479" s="188"/>
      <c r="AD479" s="188"/>
      <c r="AE479" s="142"/>
      <c r="AF479" s="131"/>
      <c r="AG479" s="123"/>
      <c r="AH479" s="123"/>
      <c r="AI479" s="128"/>
      <c r="AJ479" s="128"/>
      <c r="AK479" s="128"/>
      <c r="AL479" s="143"/>
      <c r="AM479" s="143"/>
      <c r="AN479" s="131"/>
      <c r="AO479" s="818"/>
      <c r="AP479" s="819"/>
      <c r="AQ479" s="289"/>
      <c r="AR479" s="288"/>
      <c r="AS479" s="78"/>
      <c r="AT479" s="309" t="str">
        <f t="shared" si="171"/>
        <v/>
      </c>
      <c r="AU479" s="313" t="str">
        <f t="shared" si="172"/>
        <v/>
      </c>
      <c r="AV479" s="317" t="str">
        <f t="shared" si="173"/>
        <v/>
      </c>
      <c r="AW479" s="321" t="str">
        <f t="shared" si="174"/>
        <v/>
      </c>
      <c r="AX479" s="321" t="str">
        <f t="shared" si="175"/>
        <v/>
      </c>
      <c r="AY479" s="325" t="str">
        <f t="shared" si="187"/>
        <v/>
      </c>
      <c r="AZ479" s="327" t="str">
        <f t="shared" si="176"/>
        <v/>
      </c>
      <c r="BA479" s="329" t="str">
        <f t="shared" si="177"/>
        <v/>
      </c>
      <c r="BB479" s="329" t="str">
        <f t="shared" si="178"/>
        <v/>
      </c>
      <c r="BC479" s="329" t="str">
        <f t="shared" si="188"/>
        <v/>
      </c>
      <c r="BD479" s="329" t="str">
        <f t="shared" si="184"/>
        <v/>
      </c>
      <c r="BE479" s="332"/>
      <c r="BF479" s="333"/>
      <c r="BG479" s="327" t="str">
        <f t="shared" si="179"/>
        <v/>
      </c>
      <c r="BH479" s="327" t="str">
        <f t="shared" si="180"/>
        <v/>
      </c>
      <c r="BI479" s="327" t="str">
        <f t="shared" si="181"/>
        <v/>
      </c>
      <c r="BJ479" s="333"/>
      <c r="BK479" s="333"/>
      <c r="BL479" s="333"/>
      <c r="BM479" s="333"/>
      <c r="BN479" s="327" t="str">
        <f t="shared" si="189"/>
        <v/>
      </c>
      <c r="BO479" s="327" t="str">
        <f t="shared" si="185"/>
        <v/>
      </c>
      <c r="BP479" s="327" t="str">
        <f t="shared" si="190"/>
        <v/>
      </c>
      <c r="BQ479" s="327" t="str">
        <f t="shared" si="191"/>
        <v/>
      </c>
      <c r="BR479" s="327" t="str">
        <f>IF(F479="","",IF(AND(AI479="－",OR(分岐管理シート!AK479&lt;1,分岐管理シート!AK479&gt;12)),"error",IF(AND(AI479="○",分岐管理シート!AK479&lt;1),"error","")))</f>
        <v/>
      </c>
      <c r="BS479" s="327" t="str">
        <f>IF(F479="","",IF(VLOOKUP(AJ479,―!$AD$2:$AE$14,2,FALSE)&lt;=VLOOKUP(AK479,―!$AD$2:$AE$14,2,FALSE),"","error"))</f>
        <v/>
      </c>
      <c r="BT479" s="333"/>
      <c r="BU479" s="333"/>
      <c r="BV479" s="333"/>
      <c r="BW479" s="327" t="str">
        <f t="shared" si="192"/>
        <v/>
      </c>
      <c r="BX479" s="327" t="str">
        <f t="shared" si="186"/>
        <v/>
      </c>
      <c r="BY479" s="327" t="str">
        <f t="shared" si="193"/>
        <v/>
      </c>
      <c r="BZ479" s="333"/>
      <c r="CA479" s="348" t="str">
        <f>分岐管理シート!BB479</f>
        <v/>
      </c>
      <c r="CB479" s="350" t="str">
        <f t="shared" si="194"/>
        <v/>
      </c>
    </row>
    <row r="480" spans="1:80" x14ac:dyDescent="0.15">
      <c r="A480" s="202"/>
      <c r="B480" s="203"/>
      <c r="C480" s="490">
        <v>399</v>
      </c>
      <c r="D480" s="491"/>
      <c r="E480" s="491"/>
      <c r="F480" s="491"/>
      <c r="G480" s="492"/>
      <c r="H480" s="492"/>
      <c r="I480" s="493"/>
      <c r="J480" s="493"/>
      <c r="K480" s="493"/>
      <c r="L480" s="493"/>
      <c r="M480" s="494"/>
      <c r="N480" s="495">
        <f t="shared" si="182"/>
        <v>0</v>
      </c>
      <c r="O480" s="200">
        <f t="shared" si="183"/>
        <v>0</v>
      </c>
      <c r="P480" s="496"/>
      <c r="Q480" s="497"/>
      <c r="R480" s="497"/>
      <c r="S480" s="497"/>
      <c r="T480" s="497"/>
      <c r="U480" s="497"/>
      <c r="V480" s="497"/>
      <c r="W480" s="497"/>
      <c r="X480" s="497"/>
      <c r="Y480" s="497"/>
      <c r="Z480" s="497"/>
      <c r="AA480" s="497"/>
      <c r="AB480" s="497"/>
      <c r="AC480" s="497"/>
      <c r="AD480" s="497"/>
      <c r="AE480" s="498"/>
      <c r="AF480" s="494"/>
      <c r="AG480" s="493"/>
      <c r="AH480" s="493"/>
      <c r="AI480" s="493"/>
      <c r="AJ480" s="492"/>
      <c r="AK480" s="492"/>
      <c r="AL480" s="499"/>
      <c r="AM480" s="499"/>
      <c r="AN480" s="494"/>
      <c r="AO480" s="822"/>
      <c r="AP480" s="823"/>
      <c r="AQ480" s="500"/>
      <c r="AR480" s="90"/>
      <c r="AS480" s="91"/>
      <c r="AT480" s="310" t="str">
        <f t="shared" si="171"/>
        <v/>
      </c>
      <c r="AU480" s="314" t="str">
        <f t="shared" si="172"/>
        <v/>
      </c>
      <c r="AV480" s="318" t="str">
        <f t="shared" si="173"/>
        <v/>
      </c>
      <c r="AW480" s="322" t="str">
        <f t="shared" si="174"/>
        <v/>
      </c>
      <c r="AX480" s="322" t="str">
        <f t="shared" si="175"/>
        <v/>
      </c>
      <c r="AY480" s="503" t="str">
        <f t="shared" si="187"/>
        <v/>
      </c>
      <c r="AZ480" s="504" t="str">
        <f t="shared" si="176"/>
        <v/>
      </c>
      <c r="BA480" s="505" t="str">
        <f t="shared" si="177"/>
        <v/>
      </c>
      <c r="BB480" s="505" t="str">
        <f t="shared" si="178"/>
        <v/>
      </c>
      <c r="BC480" s="505" t="str">
        <f t="shared" si="188"/>
        <v/>
      </c>
      <c r="BD480" s="505" t="str">
        <f t="shared" si="184"/>
        <v/>
      </c>
      <c r="BE480" s="506"/>
      <c r="BF480" s="331"/>
      <c r="BG480" s="504" t="str">
        <f t="shared" si="179"/>
        <v/>
      </c>
      <c r="BH480" s="504" t="str">
        <f t="shared" si="180"/>
        <v/>
      </c>
      <c r="BI480" s="504" t="str">
        <f t="shared" si="181"/>
        <v/>
      </c>
      <c r="BJ480" s="331"/>
      <c r="BK480" s="331"/>
      <c r="BL480" s="331"/>
      <c r="BM480" s="331"/>
      <c r="BN480" s="504" t="str">
        <f t="shared" si="189"/>
        <v/>
      </c>
      <c r="BO480" s="504" t="str">
        <f t="shared" si="185"/>
        <v/>
      </c>
      <c r="BP480" s="504" t="str">
        <f t="shared" si="190"/>
        <v/>
      </c>
      <c r="BQ480" s="504" t="str">
        <f t="shared" si="191"/>
        <v/>
      </c>
      <c r="BR480" s="504" t="str">
        <f>IF(F480="","",IF(AND(AI480="－",OR(分岐管理シート!AK480&lt;1,分岐管理シート!AK480&gt;12)),"error",IF(AND(AI480="○",分岐管理シート!AK480&lt;1),"error","")))</f>
        <v/>
      </c>
      <c r="BS480" s="504" t="str">
        <f>IF(F480="","",IF(VLOOKUP(AJ480,―!$AD$2:$AE$14,2,FALSE)&lt;=VLOOKUP(AK480,―!$AD$2:$AE$14,2,FALSE),"","error"))</f>
        <v/>
      </c>
      <c r="BT480" s="331"/>
      <c r="BU480" s="331"/>
      <c r="BV480" s="331"/>
      <c r="BW480" s="504" t="str">
        <f t="shared" si="192"/>
        <v/>
      </c>
      <c r="BX480" s="504" t="str">
        <f t="shared" si="186"/>
        <v/>
      </c>
      <c r="BY480" s="504" t="str">
        <f t="shared" si="193"/>
        <v/>
      </c>
      <c r="BZ480" s="331"/>
      <c r="CA480" s="507" t="str">
        <f>分岐管理シート!BB480</f>
        <v/>
      </c>
      <c r="CB480" s="508" t="str">
        <f t="shared" si="194"/>
        <v/>
      </c>
    </row>
    <row r="481" spans="1:81" ht="18" thickBot="1" x14ac:dyDescent="0.2">
      <c r="A481" s="290"/>
      <c r="B481" s="290"/>
      <c r="C481" s="606">
        <v>400</v>
      </c>
      <c r="D481" s="608"/>
      <c r="E481" s="608"/>
      <c r="F481" s="608"/>
      <c r="G481" s="608"/>
      <c r="H481" s="608"/>
      <c r="I481" s="608"/>
      <c r="J481" s="608"/>
      <c r="K481" s="608"/>
      <c r="L481" s="608"/>
      <c r="M481" s="611"/>
      <c r="N481" s="509">
        <f t="shared" si="182"/>
        <v>0</v>
      </c>
      <c r="O481" s="510">
        <f t="shared" si="183"/>
        <v>0</v>
      </c>
      <c r="P481" s="540"/>
      <c r="Q481" s="502"/>
      <c r="R481" s="502"/>
      <c r="S481" s="502"/>
      <c r="T481" s="502"/>
      <c r="U481" s="502"/>
      <c r="V481" s="502"/>
      <c r="W481" s="502"/>
      <c r="X481" s="502"/>
      <c r="Y481" s="502"/>
      <c r="Z481" s="502"/>
      <c r="AA481" s="502"/>
      <c r="AB481" s="502"/>
      <c r="AC481" s="502"/>
      <c r="AD481" s="502"/>
      <c r="AE481" s="540"/>
      <c r="AF481" s="607"/>
      <c r="AG481" s="608"/>
      <c r="AH481" s="608"/>
      <c r="AI481" s="608"/>
      <c r="AJ481" s="608"/>
      <c r="AK481" s="608"/>
      <c r="AL481" s="609"/>
      <c r="AM481" s="609"/>
      <c r="AN481" s="607"/>
      <c r="AO481" s="824"/>
      <c r="AP481" s="824"/>
      <c r="AQ481" s="612"/>
      <c r="AR481" s="610"/>
      <c r="AS481" s="610"/>
      <c r="AT481" s="603" t="str">
        <f t="shared" si="171"/>
        <v/>
      </c>
      <c r="AU481" s="604" t="str">
        <f t="shared" si="172"/>
        <v/>
      </c>
      <c r="AV481" s="604" t="str">
        <f t="shared" si="173"/>
        <v/>
      </c>
      <c r="AW481" s="604" t="str">
        <f t="shared" si="174"/>
        <v/>
      </c>
      <c r="AX481" s="604" t="str">
        <f t="shared" si="175"/>
        <v/>
      </c>
      <c r="AY481" s="604" t="str">
        <f t="shared" si="187"/>
        <v/>
      </c>
      <c r="AZ481" s="604" t="str">
        <f t="shared" si="176"/>
        <v/>
      </c>
      <c r="BA481" s="604" t="str">
        <f t="shared" si="177"/>
        <v/>
      </c>
      <c r="BB481" s="604" t="str">
        <f t="shared" si="178"/>
        <v/>
      </c>
      <c r="BC481" s="604" t="str">
        <f t="shared" si="188"/>
        <v/>
      </c>
      <c r="BD481" s="604" t="str">
        <f t="shared" si="184"/>
        <v/>
      </c>
      <c r="BE481" s="602"/>
      <c r="BF481" s="602"/>
      <c r="BG481" s="604" t="str">
        <f t="shared" si="179"/>
        <v/>
      </c>
      <c r="BH481" s="604" t="str">
        <f t="shared" si="180"/>
        <v/>
      </c>
      <c r="BI481" s="604" t="str">
        <f t="shared" si="181"/>
        <v/>
      </c>
      <c r="BJ481" s="602"/>
      <c r="BK481" s="602"/>
      <c r="BL481" s="602"/>
      <c r="BM481" s="602"/>
      <c r="BN481" s="604" t="str">
        <f t="shared" si="189"/>
        <v/>
      </c>
      <c r="BO481" s="604" t="str">
        <f t="shared" si="185"/>
        <v/>
      </c>
      <c r="BP481" s="604" t="str">
        <f t="shared" si="190"/>
        <v/>
      </c>
      <c r="BQ481" s="604" t="str">
        <f t="shared" si="191"/>
        <v/>
      </c>
      <c r="BR481" s="604" t="str">
        <f>IF(F481="","",IF(AND(AI481="－",OR(分岐管理シート!AK481&lt;1,分岐管理シート!AK481&gt;12)),"error",IF(AND(AI481="○",分岐管理シート!AK481&lt;1),"error","")))</f>
        <v/>
      </c>
      <c r="BS481" s="604" t="str">
        <f>IF(F481="","",IF(VLOOKUP(AJ481,―!$AD$2:$AE$14,2,FALSE)&lt;=VLOOKUP(AK481,―!$AD$2:$AE$14,2,FALSE),"","error"))</f>
        <v/>
      </c>
      <c r="BT481" s="602"/>
      <c r="BU481" s="602"/>
      <c r="BV481" s="602"/>
      <c r="BW481" s="604" t="str">
        <f t="shared" si="192"/>
        <v/>
      </c>
      <c r="BX481" s="604" t="str">
        <f t="shared" si="186"/>
        <v/>
      </c>
      <c r="BY481" s="604" t="str">
        <f t="shared" si="193"/>
        <v/>
      </c>
      <c r="BZ481" s="602"/>
      <c r="CA481" s="604" t="str">
        <f>分岐管理シート!BB481</f>
        <v/>
      </c>
      <c r="CB481" s="605" t="str">
        <f t="shared" si="194"/>
        <v/>
      </c>
      <c r="CC481" s="545"/>
    </row>
    <row r="482" spans="1:81" x14ac:dyDescent="0.15">
      <c r="AQ482" s="501"/>
    </row>
  </sheetData>
  <sheetProtection algorithmName="SHA-512" hashValue="1DGy0XE1zp7i/Dzg4JaGU7QZXrdYp7WFI5WfX3IP+asK1bVA0iPQvO5hpaDDGpadZL0o+wUxPhMyQYaC0LKEDQ==" saltValue="efXSXVvM/Lppdv5jX58XVA==" spinCount="100000" sheet="1" autoFilter="0"/>
  <dataConsolidate link="1"/>
  <mergeCells count="165">
    <mergeCell ref="N9:P9"/>
    <mergeCell ref="I6:K6"/>
    <mergeCell ref="A73:A77"/>
    <mergeCell ref="C68:C71"/>
    <mergeCell ref="AF33:AJ66"/>
    <mergeCell ref="AF21:AJ25"/>
    <mergeCell ref="AF9:AJ14"/>
    <mergeCell ref="L5:M10"/>
    <mergeCell ref="L11:R13"/>
    <mergeCell ref="D68:D71"/>
    <mergeCell ref="K68:K71"/>
    <mergeCell ref="C8:K67"/>
    <mergeCell ref="N10:P10"/>
    <mergeCell ref="N8:P8"/>
    <mergeCell ref="H68:H71"/>
    <mergeCell ref="AH68:AH71"/>
    <mergeCell ref="F68:F71"/>
    <mergeCell ref="N7:P7"/>
    <mergeCell ref="AE69:AE70"/>
    <mergeCell ref="E68:E71"/>
    <mergeCell ref="AG18:AJ18"/>
    <mergeCell ref="AG19:AJ19"/>
    <mergeCell ref="Q5:R5"/>
    <mergeCell ref="C7:H7"/>
    <mergeCell ref="AG28:AJ28"/>
    <mergeCell ref="AL4:AM4"/>
    <mergeCell ref="G68:G71"/>
    <mergeCell ref="AK11:AM11"/>
    <mergeCell ref="AK12:AM12"/>
    <mergeCell ref="L14:AE67"/>
    <mergeCell ref="AL7:AM7"/>
    <mergeCell ref="AL8:AM8"/>
    <mergeCell ref="AK9:AM9"/>
    <mergeCell ref="AB3:AE13"/>
    <mergeCell ref="J68:J71"/>
    <mergeCell ref="Q70:R70"/>
    <mergeCell ref="I7:K7"/>
    <mergeCell ref="N6:P6"/>
    <mergeCell ref="AG67:AJ67"/>
    <mergeCell ref="AL68:AL71"/>
    <mergeCell ref="AG30:AJ30"/>
    <mergeCell ref="AG26:AJ26"/>
    <mergeCell ref="AG31:AJ31"/>
    <mergeCell ref="I68:I71"/>
    <mergeCell ref="M69:M71"/>
    <mergeCell ref="AG27:AJ27"/>
    <mergeCell ref="C6:H6"/>
    <mergeCell ref="Q10:R10"/>
    <mergeCell ref="AU3:AU8"/>
    <mergeCell ref="C1:AQ1"/>
    <mergeCell ref="AN3:AQ3"/>
    <mergeCell ref="C3:G3"/>
    <mergeCell ref="C4:G4"/>
    <mergeCell ref="C5:G5"/>
    <mergeCell ref="AN5:AQ5"/>
    <mergeCell ref="AN4:AQ4"/>
    <mergeCell ref="I5:K5"/>
    <mergeCell ref="AG4:AJ4"/>
    <mergeCell ref="AG5:AJ5"/>
    <mergeCell ref="AK3:AM3"/>
    <mergeCell ref="I3:K3"/>
    <mergeCell ref="I4:K4"/>
    <mergeCell ref="AG6:AJ6"/>
    <mergeCell ref="AN7:AQ7"/>
    <mergeCell ref="N5:P5"/>
    <mergeCell ref="AT3:AT8"/>
    <mergeCell ref="AG8:AJ8"/>
    <mergeCell ref="AG7:AJ7"/>
    <mergeCell ref="Q3:R3"/>
    <mergeCell ref="AL5:AM5"/>
    <mergeCell ref="BJ68:BJ71"/>
    <mergeCell ref="Q4:R4"/>
    <mergeCell ref="BB68:BB71"/>
    <mergeCell ref="L68:L71"/>
    <mergeCell ref="AR3:AR8"/>
    <mergeCell ref="AS3:AS8"/>
    <mergeCell ref="AG68:AG71"/>
    <mergeCell ref="AN67:AQ67"/>
    <mergeCell ref="AK6:AM6"/>
    <mergeCell ref="AN6:AQ6"/>
    <mergeCell ref="AP68:AP71"/>
    <mergeCell ref="AG3:AJ3"/>
    <mergeCell ref="AK10:AM10"/>
    <mergeCell ref="AN10:AQ10"/>
    <mergeCell ref="AN27:AQ27"/>
    <mergeCell ref="AM68:AM71"/>
    <mergeCell ref="AN68:AN71"/>
    <mergeCell ref="Q6:R6"/>
    <mergeCell ref="Q7:R7"/>
    <mergeCell ref="Q8:R8"/>
    <mergeCell ref="Q9:R9"/>
    <mergeCell ref="AQ68:AQ71"/>
    <mergeCell ref="AK67:AM67"/>
    <mergeCell ref="AG20:AJ20"/>
    <mergeCell ref="AK32:AM32"/>
    <mergeCell ref="AK33:AM33"/>
    <mergeCell ref="AK34:AM34"/>
    <mergeCell ref="AN34:AQ34"/>
    <mergeCell ref="AZ68:AZ71"/>
    <mergeCell ref="BG68:BG71"/>
    <mergeCell ref="A87:A89"/>
    <mergeCell ref="AK29:AM29"/>
    <mergeCell ref="AK68:AK71"/>
    <mergeCell ref="P69:T69"/>
    <mergeCell ref="AS68:AS71"/>
    <mergeCell ref="AR68:AR71"/>
    <mergeCell ref="BA68:BA71"/>
    <mergeCell ref="AU68:AU71"/>
    <mergeCell ref="AN30:AQ30"/>
    <mergeCell ref="AK31:AM31"/>
    <mergeCell ref="AN31:AQ31"/>
    <mergeCell ref="AO68:AO71"/>
    <mergeCell ref="AN33:AQ33"/>
    <mergeCell ref="AI68:AI71"/>
    <mergeCell ref="AJ68:AJ71"/>
    <mergeCell ref="AN29:AQ29"/>
    <mergeCell ref="N69:N71"/>
    <mergeCell ref="AV3:AV8"/>
    <mergeCell ref="AN8:AQ8"/>
    <mergeCell ref="AN11:AQ11"/>
    <mergeCell ref="AN9:AQ9"/>
    <mergeCell ref="O69:O70"/>
    <mergeCell ref="AV68:AV71"/>
    <mergeCell ref="AT68:AT71"/>
    <mergeCell ref="AY68:AY71"/>
    <mergeCell ref="AG32:AJ32"/>
    <mergeCell ref="AF68:AF71"/>
    <mergeCell ref="AG29:AJ29"/>
    <mergeCell ref="AW68:AW71"/>
    <mergeCell ref="AB70:AC70"/>
    <mergeCell ref="AN32:AQ32"/>
    <mergeCell ref="AX68:AX71"/>
    <mergeCell ref="AK30:AM30"/>
    <mergeCell ref="AN12:AQ12"/>
    <mergeCell ref="AN28:AQ28"/>
    <mergeCell ref="AG15:AJ15"/>
    <mergeCell ref="AG16:AJ16"/>
    <mergeCell ref="AG17:AJ17"/>
    <mergeCell ref="AK13:AQ26"/>
    <mergeCell ref="AL28:AM28"/>
    <mergeCell ref="AL27:AM27"/>
    <mergeCell ref="BL68:BL71"/>
    <mergeCell ref="BI68:BI71"/>
    <mergeCell ref="BD68:BD71"/>
    <mergeCell ref="BE68:BE71"/>
    <mergeCell ref="BO68:BO71"/>
    <mergeCell ref="BN68:BN71"/>
    <mergeCell ref="BK68:BK71"/>
    <mergeCell ref="BC68:BC71"/>
    <mergeCell ref="CB68:CB71"/>
    <mergeCell ref="BQ68:BQ71"/>
    <mergeCell ref="CA68:CA71"/>
    <mergeCell ref="BY68:BY71"/>
    <mergeCell ref="BT68:BT71"/>
    <mergeCell ref="BZ68:BZ71"/>
    <mergeCell ref="BU68:BU71"/>
    <mergeCell ref="BV68:BV71"/>
    <mergeCell ref="BW68:BW71"/>
    <mergeCell ref="BX68:BX71"/>
    <mergeCell ref="BS68:BS71"/>
    <mergeCell ref="BR68:BR71"/>
    <mergeCell ref="BF68:BF71"/>
    <mergeCell ref="BP68:BP71"/>
    <mergeCell ref="BM68:BM71"/>
    <mergeCell ref="BH68:BH71"/>
  </mergeCells>
  <phoneticPr fontId="30"/>
  <conditionalFormatting sqref="M91:M481">
    <cfRule type="expression" dxfId="16" priority="8">
      <formula>$L91&lt;&gt;"⑨推奨事業メニュー例よりも更に効果があると判断する地方単独事業"</formula>
    </cfRule>
  </conditionalFormatting>
  <conditionalFormatting sqref="P88">
    <cfRule type="expression" dxfId="15" priority="6">
      <formula>OR($E$88="",$E$88="低所得")</formula>
    </cfRule>
  </conditionalFormatting>
  <conditionalFormatting sqref="Q88:R88">
    <cfRule type="expression" dxfId="14" priority="5">
      <formula>OR($E$88="",$E$88="推奨事業")</formula>
    </cfRule>
  </conditionalFormatting>
  <conditionalFormatting sqref="P90">
    <cfRule type="expression" dxfId="13" priority="2">
      <formula>OR($E$90="",$E$90="一体支援")</formula>
    </cfRule>
  </conditionalFormatting>
  <conditionalFormatting sqref="AB90:AC90">
    <cfRule type="expression" dxfId="12" priority="1">
      <formula>OR($E$90="",$E$90="推奨事業")</formula>
    </cfRule>
  </conditionalFormatting>
  <dataValidations xWindow="192" yWindow="908" count="30">
    <dataValidation allowBlank="1" showErrorMessage="1" prompt="数式や、当室で入力した数値は変更しないでください。" sqref="AG26:AG32 AN67:AQ67 AG67 Q5:Q10 AG15:AG20" xr:uid="{00000000-0002-0000-0000-000000000000}"/>
    <dataValidation allowBlank="1" showInputMessage="1" showErrorMessage="1" prompt="該当が無い場合は0を入力してください。" sqref="AG4:AG5 AG3:AJ3 AN3:AQ5 AN7:AQ7 AO10:AQ10 AG6:AJ8 AN10:AN12" xr:uid="{00000000-0002-0000-0000-000002000000}"/>
    <dataValidation allowBlank="1" showErrorMessage="1" sqref="M73 AN73:AP73 H73:H75 AN74:AN75 AP74:AP75 AR73:AS480 M91:M480 AO91:AP480" xr:uid="{00000000-0002-0000-0000-000003000000}"/>
    <dataValidation type="list" allowBlank="1" showErrorMessage="1" sqref="G91:G481" xr:uid="{00000000-0002-0000-0000-000008000000}">
      <formula1>エネルギー・食料品価格等の物価高騰の影響を受けた生活者等に対して事業の効果が直接及ぶ</formula1>
    </dataValidation>
    <dataValidation type="list" allowBlank="1" showInputMessage="1" showErrorMessage="1" sqref="L91:L481" xr:uid="{00000000-0002-0000-0000-000009000000}">
      <formula1>種類_推奨事業メニュー</formula1>
    </dataValidation>
    <dataValidation type="list" allowBlank="1" showInputMessage="1" showErrorMessage="1" sqref="G76:G90" xr:uid="{00000000-0002-0000-0000-000010000000}">
      <formula1>エネルギー・食料品価格等の物価高騰の影響を受けた生活者等に対して事業の効果が直接及ぶ</formula1>
    </dataValidation>
    <dataValidation type="list" allowBlank="1" showErrorMessage="1" sqref="AN91:AN480" xr:uid="{00000000-0002-0000-0000-000011000000}">
      <formula1>対象分野</formula1>
    </dataValidation>
    <dataValidation type="list" allowBlank="1" showInputMessage="1" showErrorMessage="1" sqref="AJ76:AJ90 AJ481" xr:uid="{00000000-0002-0000-0000-000012000000}">
      <formula1>事業始期_通常</formula1>
    </dataValidation>
    <dataValidation type="list" allowBlank="1" showInputMessage="1" showErrorMessage="1" sqref="AK76:AK90" xr:uid="{00000000-0002-0000-0000-000013000000}">
      <formula1>事業終期_通常</formula1>
    </dataValidation>
    <dataValidation type="list" allowBlank="1" showInputMessage="1" showErrorMessage="1" sqref="D76:D87 D89" xr:uid="{52B5A065-05B4-4A71-85D6-D86FA1B9E86E}">
      <formula1>国の予算年度_予備</formula1>
    </dataValidation>
    <dataValidation type="list" allowBlank="1" showInputMessage="1" showErrorMessage="1" sqref="L76:L90" xr:uid="{E5F26BA6-C1E4-4201-8E0F-E7690837EDC7}">
      <formula1>低_推奨事業メニュー</formula1>
    </dataValidation>
    <dataValidation type="list" allowBlank="1" showInputMessage="1" showErrorMessage="1" sqref="AG91:AG481" xr:uid="{00000000-0002-0000-0000-000001000000}">
      <formula1>特定事業者等支援</formula1>
    </dataValidation>
    <dataValidation type="list" allowBlank="1" showInputMessage="1" showErrorMessage="1" sqref="AH91:AH481" xr:uid="{00000000-0002-0000-0000-000005000000}">
      <formula1>個人を対象とした給付金等</formula1>
    </dataValidation>
    <dataValidation type="list" allowBlank="1" showInputMessage="1" showErrorMessage="1" sqref="K76:K481" xr:uid="{00000000-0002-0000-0000-000006000000}">
      <formula1>対象外経費に臨時交付金を充当していない</formula1>
    </dataValidation>
    <dataValidation type="list" allowBlank="1" showInputMessage="1" showErrorMessage="1" sqref="E91:E481" xr:uid="{00000000-0002-0000-0000-000007000000}">
      <formula1>枠_推奨</formula1>
    </dataValidation>
    <dataValidation type="list" allowBlank="1" showInputMessage="1" showErrorMessage="1" sqref="F76:F481" xr:uid="{00000000-0002-0000-0000-00000A000000}">
      <formula1>地方単独事業</formula1>
    </dataValidation>
    <dataValidation type="list" allowBlank="1" showErrorMessage="1" sqref="H76:H481" xr:uid="{00000000-0002-0000-0000-00000B000000}">
      <formula1>臨時の措置であることが分かる名称</formula1>
    </dataValidation>
    <dataValidation type="list" allowBlank="1" showInputMessage="1" showErrorMessage="1" sqref="J76:J481" xr:uid="{00000000-0002-0000-0000-00000C000000}">
      <formula1>経済対策との関係</formula1>
    </dataValidation>
    <dataValidation type="list" allowBlank="1" showInputMessage="1" showErrorMessage="1" sqref="AI91:AI481" xr:uid="{00000000-0002-0000-0000-00000D000000}">
      <formula1>基金_通常</formula1>
    </dataValidation>
    <dataValidation type="list" allowBlank="1" showErrorMessage="1" sqref="AJ91:AJ480" xr:uid="{00000000-0002-0000-0000-00000E000000}">
      <formula1>事業始期_通常</formula1>
    </dataValidation>
    <dataValidation type="list" allowBlank="1" showErrorMessage="1" sqref="AQ91:AQ480" xr:uid="{00000000-0002-0000-0000-00000F000000}">
      <formula1>予算区分_通常</formula1>
    </dataValidation>
    <dataValidation type="list" allowBlank="1" showInputMessage="1" showErrorMessage="1" sqref="D88 D91:D481" xr:uid="{28123C42-BAAD-47D2-9847-4F227F4A52CE}">
      <formula1>国の予算年度_補正</formula1>
    </dataValidation>
    <dataValidation type="list" allowBlank="1" showInputMessage="1" showErrorMessage="1" sqref="AG76:AG90" xr:uid="{CF414A00-D2AF-4B8C-A3CE-FA5073B7423F}">
      <formula1>特定事業者等支援_低所得</formula1>
    </dataValidation>
    <dataValidation type="list" allowBlank="1" showInputMessage="1" showErrorMessage="1" sqref="AH76:AH90" xr:uid="{8831D92C-1814-472A-999F-86A05E15511E}">
      <formula1>個人を対象とした給付金等_低所得</formula1>
    </dataValidation>
    <dataValidation type="list" allowBlank="1" showInputMessage="1" showErrorMessage="1" sqref="AI76:AI90" xr:uid="{DD880D12-1CAF-4A33-B317-014424ECB6B7}">
      <formula1>基金_低所得</formula1>
    </dataValidation>
    <dataValidation type="list" allowBlank="1" showInputMessage="1" showErrorMessage="1" sqref="AN76:AN90" xr:uid="{4874CFCE-9BEF-472F-9E9A-A9970692971E}">
      <formula1>対象分野_低</formula1>
    </dataValidation>
    <dataValidation type="list" allowBlank="1" showInputMessage="1" showErrorMessage="1" sqref="AQ76:AQ90 AQ481" xr:uid="{1F441DF7-776D-4388-8A39-EEAD016CFA57}">
      <formula1>予算区分_通常</formula1>
    </dataValidation>
    <dataValidation type="list" allowBlank="1" showInputMessage="1" showErrorMessage="1" sqref="AN481" xr:uid="{DA2EB9FE-5ACB-4783-BBA8-A1D07EADC99A}">
      <formula1>対象分野</formula1>
    </dataValidation>
    <dataValidation type="whole" allowBlank="1" showInputMessage="1" showErrorMessage="1" prompt="該当が無い場合は0を入力してください。" sqref="AN28:AQ28" xr:uid="{D72A5F90-3822-4436-96FF-C80DD6F88780}">
      <formula1>0</formula1>
      <formula2>1000000000000</formula2>
    </dataValidation>
    <dataValidation type="list" allowBlank="1" showInputMessage="1" showErrorMessage="1" sqref="D90" xr:uid="{F24874F8-E21D-4679-83AD-29F34D27CBD1}">
      <formula1>国の予算年度_R5全部</formula1>
    </dataValidation>
  </dataValidations>
  <printOptions horizontalCentered="1"/>
  <pageMargins left="0.25" right="0.25" top="0.75" bottom="0.75" header="0.3" footer="0.3"/>
  <pageSetup paperSize="8" scale="24" fitToHeight="0" orientation="landscape" r:id="rId1"/>
  <headerFooter alignWithMargins="0">
    <oddHeader>&amp;R&amp;20&amp;F</oddHeader>
  </headerFooter>
  <ignoredErrors>
    <ignoredError sqref="AK73" unlockedFormula="1"/>
  </ignoredErrors>
  <extLst>
    <ext xmlns:x14="http://schemas.microsoft.com/office/spreadsheetml/2009/9/main" uri="{78C0D931-6437-407d-A8EE-F0AAD7539E65}">
      <x14:conditionalFormattings>
        <x14:conditionalFormatting xmlns:xm="http://schemas.microsoft.com/office/excel/2006/main">
          <x14:cfRule type="expression" priority="7" id="{152460B7-FB45-47A3-BB52-FE4A9A912416}">
            <xm:f>D73&lt;&gt;朱色変色!D73</xm:f>
            <x14:dxf>
              <fill>
                <patternFill>
                  <bgColor theme="5" tint="0.79998168889431442"/>
                </patternFill>
              </fill>
            </x14:dxf>
          </x14:cfRule>
          <xm:sqref>D73:AQ481</xm:sqref>
        </x14:conditionalFormatting>
      </x14:conditionalFormattings>
    </ext>
    <ext xmlns:x14="http://schemas.microsoft.com/office/spreadsheetml/2009/9/main" uri="{CCE6A557-97BC-4b89-ADB6-D9C93CAAB3DF}">
      <x14:dataValidations xmlns:xm="http://schemas.microsoft.com/office/excel/2006/main" xWindow="192" yWindow="908" count="3">
        <x14:dataValidation type="list" allowBlank="1" showInputMessage="1" showErrorMessage="1" prompt="AD列（基金）を選択した後に、プルダウンから選択できるようになります。" xr:uid="{00000000-0002-0000-0000-000014000000}">
          <x14:formula1>
            <xm:f>INDIRECT(分岐管理シート!$AS91)</xm:f>
          </x14:formula1>
          <xm:sqref>AK91:AK480</xm:sqref>
        </x14:dataValidation>
        <x14:dataValidation type="list" allowBlank="1" showInputMessage="1" showErrorMessage="1" xr:uid="{D1107AA4-7109-4A91-A622-E11725D4BA51}">
          <x14:formula1>
            <xm:f>INDIRECT(分岐管理シート!$AT76)</xm:f>
          </x14:formula1>
          <xm:sqref>E76:E90</xm:sqref>
        </x14:dataValidation>
        <x14:dataValidation type="list" allowBlank="1" showInputMessage="1" showErrorMessage="1" xr:uid="{26287DD4-98C8-45C0-8B24-52DF3B725E98}">
          <x14:formula1>
            <xm:f>INDIRECT(分岐管理シート!$AS481)</xm:f>
          </x14:formula1>
          <xm:sqref>AK481</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3"/>
  <dimension ref="A1:AQ481"/>
  <sheetViews>
    <sheetView topLeftCell="A63" zoomScaleNormal="100" workbookViewId="0">
      <selection activeCell="A82" sqref="A82"/>
    </sheetView>
  </sheetViews>
  <sheetFormatPr defaultRowHeight="13.5" x14ac:dyDescent="0.15"/>
  <cols>
    <col min="1" max="2" width="9" style="4"/>
    <col min="3" max="3" width="4.375" customWidth="1"/>
    <col min="4" max="4" width="4.375" style="4" customWidth="1"/>
    <col min="5" max="5" width="4.375" customWidth="1"/>
    <col min="6" max="7" width="11.625" style="4" customWidth="1"/>
    <col min="8" max="8" width="14.75" customWidth="1"/>
    <col min="9" max="9" width="16.125" customWidth="1"/>
    <col min="10" max="10" width="9.875" style="4" customWidth="1"/>
    <col min="11" max="11" width="10" style="4" customWidth="1"/>
    <col min="12" max="12" width="14.125" customWidth="1"/>
    <col min="13" max="13" width="23.75" customWidth="1"/>
    <col min="14" max="14" width="11.25" style="4" customWidth="1"/>
    <col min="15" max="15" width="17.875" style="4" customWidth="1"/>
    <col min="16" max="16" width="44.125" style="4" customWidth="1"/>
    <col min="17" max="17" width="17" customWidth="1"/>
    <col min="18" max="20" width="15" customWidth="1"/>
    <col min="21" max="23" width="15" style="4" customWidth="1"/>
    <col min="24" max="24" width="15" customWidth="1"/>
    <col min="25" max="25" width="16.375" customWidth="1"/>
    <col min="26" max="31" width="16.375" style="4" customWidth="1"/>
    <col min="32" max="32" width="15.125" customWidth="1"/>
    <col min="33" max="33" width="69.875" customWidth="1"/>
    <col min="34" max="34" width="14.125" customWidth="1"/>
    <col min="35" max="37" width="17.625" style="4" customWidth="1"/>
    <col min="38" max="39" width="17.625" customWidth="1"/>
    <col min="40" max="40" width="38" customWidth="1"/>
    <col min="41" max="41" width="25.625" customWidth="1"/>
    <col min="42" max="43" width="25.625" style="4" customWidth="1"/>
    <col min="44" max="44" width="20.875" customWidth="1"/>
  </cols>
  <sheetData>
    <row r="1" spans="3:40" ht="14.25" x14ac:dyDescent="0.15">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row>
    <row r="2" spans="3:40" s="4" customFormat="1" ht="14.25" x14ac:dyDescent="0.15">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row>
    <row r="3" spans="3:40" ht="14.25" x14ac:dyDescent="0.15">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row>
    <row r="4" spans="3:40" ht="14.25" x14ac:dyDescent="0.15">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row>
    <row r="5" spans="3:40" ht="14.25" x14ac:dyDescent="0.15">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row>
    <row r="6" spans="3:40" s="4" customFormat="1" ht="14.25" x14ac:dyDescent="0.15">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row>
    <row r="7" spans="3:40" s="4" customFormat="1" ht="14.25" x14ac:dyDescent="0.15">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row>
    <row r="8" spans="3:40" s="4" customFormat="1" ht="14.25" x14ac:dyDescent="0.15">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row>
    <row r="9" spans="3:40" s="4" customFormat="1" ht="14.25" x14ac:dyDescent="0.15">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row>
    <row r="10" spans="3:40" s="4" customFormat="1" ht="14.25" x14ac:dyDescent="0.15">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row>
    <row r="11" spans="3:40" s="4" customFormat="1" ht="14.25" x14ac:dyDescent="0.15">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row>
    <row r="12" spans="3:40" s="4" customFormat="1" ht="14.25" x14ac:dyDescent="0.15">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row>
    <row r="13" spans="3:40" s="4" customFormat="1" ht="14.25" x14ac:dyDescent="0.15">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row>
    <row r="14" spans="3:40" s="4" customFormat="1" ht="14.25" x14ac:dyDescent="0.15">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row>
    <row r="15" spans="3:40" s="4" customFormat="1" ht="14.25" x14ac:dyDescent="0.15">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row>
    <row r="16" spans="3:40" s="4" customFormat="1" ht="14.25" x14ac:dyDescent="0.15">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row>
    <row r="17" spans="3:40" s="4" customFormat="1" ht="14.25" x14ac:dyDescent="0.15">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row>
    <row r="18" spans="3:40" s="4" customFormat="1" ht="14.25" x14ac:dyDescent="0.15">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row>
    <row r="19" spans="3:40" s="4" customFormat="1" ht="14.25" x14ac:dyDescent="0.15">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row>
    <row r="20" spans="3:40" s="4" customFormat="1" ht="14.25" x14ac:dyDescent="0.15">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row>
    <row r="21" spans="3:40" s="4" customFormat="1" ht="14.25" x14ac:dyDescent="0.15">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row>
    <row r="22" spans="3:40" s="4" customFormat="1" ht="14.25" x14ac:dyDescent="0.15">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row>
    <row r="23" spans="3:40" s="4" customFormat="1" ht="16.899999999999999" customHeight="1" x14ac:dyDescent="0.15"/>
    <row r="24" spans="3:40" s="4" customFormat="1" ht="15" customHeight="1" x14ac:dyDescent="0.15"/>
    <row r="25" spans="3:40" s="4" customFormat="1" ht="15" customHeight="1" x14ac:dyDescent="0.15"/>
    <row r="26" spans="3:40" s="4" customFormat="1" ht="15" customHeight="1" x14ac:dyDescent="0.15"/>
    <row r="27" spans="3:40" s="4" customFormat="1" ht="15" customHeight="1" x14ac:dyDescent="0.15"/>
    <row r="28" spans="3:40" s="4" customFormat="1" ht="15" customHeight="1" x14ac:dyDescent="0.15"/>
    <row r="29" spans="3:40" s="4" customFormat="1" ht="15" customHeight="1" x14ac:dyDescent="0.15"/>
    <row r="30" spans="3:40" s="4" customFormat="1" ht="15" customHeight="1" x14ac:dyDescent="0.15"/>
    <row r="31" spans="3:40" s="4" customFormat="1" ht="15" customHeight="1" x14ac:dyDescent="0.15"/>
    <row r="32" spans="3:40" s="4" customFormat="1" ht="15" customHeight="1" x14ac:dyDescent="0.15"/>
    <row r="33" s="4" customFormat="1" ht="15" customHeight="1" x14ac:dyDescent="0.15"/>
    <row r="34" s="4" customFormat="1" ht="15" customHeight="1" x14ac:dyDescent="0.15"/>
    <row r="35" s="4" customFormat="1" ht="15" customHeight="1" x14ac:dyDescent="0.15"/>
    <row r="36" s="4" customFormat="1" ht="15" customHeight="1" x14ac:dyDescent="0.15"/>
    <row r="37" s="4" customFormat="1" ht="15" customHeight="1" x14ac:dyDescent="0.15"/>
    <row r="38" s="4" customFormat="1" ht="15" customHeight="1" x14ac:dyDescent="0.15"/>
    <row r="39" s="4" customFormat="1" ht="15" customHeight="1" x14ac:dyDescent="0.15"/>
    <row r="40" s="4" customFormat="1" ht="15" customHeight="1" x14ac:dyDescent="0.15"/>
    <row r="41" s="4" customFormat="1" ht="15" customHeight="1" x14ac:dyDescent="0.15"/>
    <row r="42" s="4" customFormat="1" ht="15" customHeight="1" x14ac:dyDescent="0.15"/>
    <row r="43" s="4" customFormat="1" ht="15" customHeight="1" x14ac:dyDescent="0.15"/>
    <row r="44" s="4" customFormat="1" ht="15" customHeight="1" x14ac:dyDescent="0.15"/>
    <row r="45" s="4" customFormat="1" ht="15" customHeight="1" x14ac:dyDescent="0.15"/>
    <row r="46" s="4" customFormat="1" ht="15" customHeight="1" x14ac:dyDescent="0.15"/>
    <row r="47" s="4" customFormat="1" ht="15" customHeight="1" x14ac:dyDescent="0.15"/>
    <row r="48" s="4" customFormat="1" ht="15" customHeight="1" x14ac:dyDescent="0.15"/>
    <row r="49" s="4" customFormat="1" ht="15" customHeight="1" x14ac:dyDescent="0.15"/>
    <row r="50" s="4" customFormat="1" ht="15" customHeight="1" x14ac:dyDescent="0.15"/>
    <row r="51" s="4" customFormat="1" ht="15" customHeight="1" x14ac:dyDescent="0.15"/>
    <row r="52" s="4" customFormat="1" ht="15" customHeight="1" x14ac:dyDescent="0.15"/>
    <row r="53" s="4" customFormat="1" ht="15" customHeight="1" x14ac:dyDescent="0.15"/>
    <row r="54" s="4" customFormat="1" ht="15" customHeight="1" x14ac:dyDescent="0.15"/>
    <row r="55" s="4" customFormat="1" ht="15" customHeight="1" x14ac:dyDescent="0.15"/>
    <row r="56" s="4" customFormat="1" ht="15" customHeight="1" x14ac:dyDescent="0.15"/>
    <row r="57" s="4" customFormat="1" ht="15" customHeight="1" x14ac:dyDescent="0.15"/>
    <row r="58" s="4" customFormat="1" ht="15" customHeight="1" x14ac:dyDescent="0.15"/>
    <row r="59" s="4" customFormat="1" ht="15" customHeight="1" x14ac:dyDescent="0.15"/>
    <row r="60" s="4" customFormat="1" ht="15" customHeight="1" x14ac:dyDescent="0.15"/>
    <row r="61" s="4" customFormat="1" ht="15" customHeight="1" x14ac:dyDescent="0.15"/>
    <row r="62" s="4" customFormat="1" ht="15" customHeight="1" x14ac:dyDescent="0.15"/>
    <row r="63" s="4" customFormat="1" ht="15" customHeight="1" x14ac:dyDescent="0.15"/>
    <row r="64" s="4" customFormat="1" ht="15" customHeight="1" x14ac:dyDescent="0.15"/>
    <row r="65" spans="2:43" s="4" customFormat="1" ht="15" customHeight="1" x14ac:dyDescent="0.15"/>
    <row r="66" spans="2:43" s="4" customFormat="1" ht="15" customHeight="1" x14ac:dyDescent="0.15"/>
    <row r="67" spans="2:43" s="4" customFormat="1" ht="15" customHeight="1" x14ac:dyDescent="0.15"/>
    <row r="68" spans="2:43" s="4" customFormat="1" ht="16.899999999999999" customHeight="1" thickBot="1" x14ac:dyDescent="0.2"/>
    <row r="69" spans="2:43" s="4" customFormat="1" ht="16.899999999999999" customHeight="1" thickBot="1" x14ac:dyDescent="0.2">
      <c r="C69" s="1085" t="s">
        <v>66</v>
      </c>
      <c r="D69" s="1101" t="s">
        <v>7163</v>
      </c>
      <c r="E69" s="1104" t="s">
        <v>7237</v>
      </c>
      <c r="F69" s="1107" t="s">
        <v>7116</v>
      </c>
      <c r="G69" s="1110" t="s">
        <v>7228</v>
      </c>
      <c r="H69" s="1113" t="s">
        <v>7226</v>
      </c>
      <c r="I69" s="1098" t="s">
        <v>7222</v>
      </c>
      <c r="J69" s="1098" t="s">
        <v>7227</v>
      </c>
      <c r="K69" s="1098" t="s">
        <v>7149</v>
      </c>
      <c r="L69" s="1100" t="s">
        <v>7153</v>
      </c>
      <c r="M69" s="166"/>
      <c r="N69" s="179" t="s">
        <v>25</v>
      </c>
      <c r="O69" s="167"/>
      <c r="P69" s="167"/>
      <c r="Q69" s="167"/>
      <c r="R69" s="167"/>
      <c r="S69" s="168"/>
      <c r="T69" s="167"/>
      <c r="U69" s="167"/>
      <c r="V69" s="167"/>
      <c r="W69" s="167"/>
      <c r="X69" s="167"/>
      <c r="Y69" s="167"/>
      <c r="Z69" s="167"/>
      <c r="AA69" s="167"/>
      <c r="AB69" s="167"/>
      <c r="AC69" s="167"/>
      <c r="AD69" s="167"/>
      <c r="AE69" s="167"/>
      <c r="AF69" s="167"/>
      <c r="AG69" s="1088" t="s">
        <v>7119</v>
      </c>
      <c r="AH69" s="1123" t="s">
        <v>2293</v>
      </c>
      <c r="AI69" s="1123" t="s">
        <v>7107</v>
      </c>
      <c r="AJ69" s="1098" t="s">
        <v>7102</v>
      </c>
      <c r="AK69" s="1113" t="s">
        <v>42</v>
      </c>
      <c r="AL69" s="1113" t="s">
        <v>86</v>
      </c>
      <c r="AM69" s="1098" t="s">
        <v>7111</v>
      </c>
      <c r="AN69" s="1098" t="s">
        <v>7112</v>
      </c>
      <c r="AO69" s="1098"/>
      <c r="AP69" s="1100"/>
      <c r="AQ69" s="1118" t="s">
        <v>7231</v>
      </c>
    </row>
    <row r="70" spans="2:43" s="4" customFormat="1" ht="16.899999999999999" customHeight="1" thickBot="1" x14ac:dyDescent="0.2">
      <c r="C70" s="1086"/>
      <c r="D70" s="1102"/>
      <c r="E70" s="1105"/>
      <c r="F70" s="1108"/>
      <c r="G70" s="1111"/>
      <c r="H70" s="1114"/>
      <c r="I70" s="1095"/>
      <c r="J70" s="1095"/>
      <c r="K70" s="1092"/>
      <c r="L70" s="1092"/>
      <c r="M70" s="1091" t="s">
        <v>7155</v>
      </c>
      <c r="N70" s="1121" t="s">
        <v>387</v>
      </c>
      <c r="O70" s="1094" t="s">
        <v>7120</v>
      </c>
      <c r="P70" s="169"/>
      <c r="Q70" s="170"/>
      <c r="R70" s="170"/>
      <c r="S70" s="1288"/>
      <c r="T70" s="171"/>
      <c r="U70" s="171"/>
      <c r="V70" s="399" t="s">
        <v>7443</v>
      </c>
      <c r="W70" s="427" t="s">
        <v>7444</v>
      </c>
      <c r="X70" s="171" t="s">
        <v>7259</v>
      </c>
      <c r="Y70" s="171" t="s">
        <v>7259</v>
      </c>
      <c r="Z70" s="171" t="s">
        <v>7259</v>
      </c>
      <c r="AA70" s="171" t="s">
        <v>7259</v>
      </c>
      <c r="AB70" s="171" t="s">
        <v>7259</v>
      </c>
      <c r="AC70" s="171" t="s">
        <v>7259</v>
      </c>
      <c r="AD70" s="171" t="s">
        <v>7259</v>
      </c>
      <c r="AE70" s="171"/>
      <c r="AF70" s="1288" t="s">
        <v>7121</v>
      </c>
      <c r="AG70" s="1089"/>
      <c r="AH70" s="1092"/>
      <c r="AI70" s="1092"/>
      <c r="AJ70" s="1095"/>
      <c r="AK70" s="1114"/>
      <c r="AL70" s="1114"/>
      <c r="AM70" s="1095"/>
      <c r="AN70" s="1095"/>
      <c r="AO70" s="1095"/>
      <c r="AP70" s="1121"/>
      <c r="AQ70" s="1119"/>
    </row>
    <row r="71" spans="2:43" s="4" customFormat="1" ht="16.899999999999999" customHeight="1" thickBot="1" x14ac:dyDescent="0.2">
      <c r="C71" s="1086"/>
      <c r="D71" s="1102"/>
      <c r="E71" s="1105"/>
      <c r="F71" s="1108"/>
      <c r="G71" s="1111"/>
      <c r="H71" s="1114"/>
      <c r="I71" s="1095"/>
      <c r="J71" s="1095"/>
      <c r="K71" s="1092"/>
      <c r="L71" s="1092"/>
      <c r="M71" s="1092"/>
      <c r="N71" s="1121"/>
      <c r="O71" s="1095"/>
      <c r="P71" s="178" t="s">
        <v>7185</v>
      </c>
      <c r="Q71" s="1096" t="s">
        <v>7186</v>
      </c>
      <c r="R71" s="1097"/>
      <c r="S71" s="1289"/>
      <c r="T71" s="171"/>
      <c r="U71" s="171"/>
      <c r="V71" s="428" t="s">
        <v>7445</v>
      </c>
      <c r="W71" s="430" t="s">
        <v>7446</v>
      </c>
      <c r="X71" s="171"/>
      <c r="Y71" s="171"/>
      <c r="Z71" s="171"/>
      <c r="AA71" s="171"/>
      <c r="AB71" s="171"/>
      <c r="AC71" s="171"/>
      <c r="AD71" s="171"/>
      <c r="AE71" s="171"/>
      <c r="AF71" s="1289"/>
      <c r="AG71" s="1089"/>
      <c r="AH71" s="1092"/>
      <c r="AI71" s="1092"/>
      <c r="AJ71" s="1095"/>
      <c r="AK71" s="1114"/>
      <c r="AL71" s="1114"/>
      <c r="AM71" s="1095"/>
      <c r="AN71" s="1095"/>
      <c r="AO71" s="1095"/>
      <c r="AP71" s="1121"/>
      <c r="AQ71" s="1119"/>
    </row>
    <row r="72" spans="2:43" s="4" customFormat="1" ht="16.899999999999999" customHeight="1" thickBot="1" x14ac:dyDescent="0.2">
      <c r="C72" s="1087"/>
      <c r="D72" s="1103"/>
      <c r="E72" s="1106"/>
      <c r="F72" s="1109"/>
      <c r="G72" s="1112"/>
      <c r="H72" s="1115"/>
      <c r="I72" s="1099"/>
      <c r="J72" s="1099"/>
      <c r="K72" s="1093"/>
      <c r="L72" s="1093"/>
      <c r="M72" s="1093"/>
      <c r="N72" s="1122"/>
      <c r="O72" s="180" t="s">
        <v>7145</v>
      </c>
      <c r="P72" s="172" t="s">
        <v>7223</v>
      </c>
      <c r="Q72" s="173" t="s">
        <v>7224</v>
      </c>
      <c r="R72" s="174" t="s">
        <v>7225</v>
      </c>
      <c r="S72" s="175" t="s">
        <v>7400</v>
      </c>
      <c r="T72" s="180" t="s">
        <v>7413</v>
      </c>
      <c r="U72" s="180" t="s">
        <v>7414</v>
      </c>
      <c r="V72" s="180"/>
      <c r="W72" s="175"/>
      <c r="X72" s="180"/>
      <c r="Y72" s="180"/>
      <c r="Z72" s="396"/>
      <c r="AA72" s="396"/>
      <c r="AB72" s="396"/>
      <c r="AC72" s="396"/>
      <c r="AD72" s="396"/>
      <c r="AE72" s="412" t="s">
        <v>7439</v>
      </c>
      <c r="AF72" s="175" t="s">
        <v>7122</v>
      </c>
      <c r="AG72" s="1090"/>
      <c r="AH72" s="1093"/>
      <c r="AI72" s="1093"/>
      <c r="AJ72" s="1099"/>
      <c r="AK72" s="1115"/>
      <c r="AL72" s="1115"/>
      <c r="AM72" s="1099"/>
      <c r="AN72" s="1099"/>
      <c r="AO72" s="1099"/>
      <c r="AP72" s="1122"/>
      <c r="AQ72" s="1120"/>
    </row>
    <row r="73" spans="2:43" s="5" customFormat="1" ht="13.15" customHeight="1" x14ac:dyDescent="0.15">
      <c r="C73" s="5">
        <v>1</v>
      </c>
      <c r="D73" s="613"/>
      <c r="E73" s="614"/>
      <c r="F73" s="614"/>
      <c r="G73" s="614"/>
      <c r="H73" s="614"/>
      <c r="I73" s="614"/>
      <c r="J73" s="614"/>
      <c r="K73" s="614"/>
      <c r="L73" s="614"/>
      <c r="M73" s="614"/>
      <c r="N73" s="614"/>
      <c r="O73" s="614"/>
      <c r="P73" s="614"/>
      <c r="Q73" s="614"/>
      <c r="R73" s="614"/>
      <c r="S73" s="614"/>
      <c r="T73" s="614"/>
      <c r="U73" s="614"/>
      <c r="V73" s="614"/>
      <c r="W73" s="614"/>
      <c r="X73" s="614"/>
      <c r="Y73" s="614"/>
      <c r="Z73" s="614"/>
      <c r="AA73" s="614"/>
      <c r="AB73" s="614"/>
      <c r="AC73" s="614"/>
      <c r="AD73" s="614"/>
      <c r="AE73" s="614"/>
      <c r="AF73" s="614"/>
      <c r="AG73" s="614"/>
      <c r="AH73" s="614"/>
      <c r="AI73" s="614"/>
      <c r="AJ73" s="614"/>
      <c r="AK73" s="614"/>
      <c r="AL73" s="614"/>
      <c r="AM73" s="614"/>
      <c r="AN73" s="614"/>
      <c r="AO73" s="614"/>
      <c r="AP73" s="614"/>
      <c r="AQ73" s="615"/>
    </row>
    <row r="74" spans="2:43" s="5" customFormat="1" ht="13.15" customHeight="1" x14ac:dyDescent="0.15">
      <c r="C74" s="5">
        <v>2</v>
      </c>
      <c r="D74" s="616"/>
      <c r="E74" s="617"/>
      <c r="F74" s="617"/>
      <c r="G74" s="617"/>
      <c r="H74" s="617"/>
      <c r="I74" s="617"/>
      <c r="J74" s="617"/>
      <c r="K74" s="617"/>
      <c r="L74" s="617"/>
      <c r="M74" s="617"/>
      <c r="N74" s="617"/>
      <c r="O74" s="617"/>
      <c r="P74" s="617"/>
      <c r="Q74" s="617"/>
      <c r="R74" s="617"/>
      <c r="S74" s="617"/>
      <c r="T74" s="617"/>
      <c r="U74" s="617"/>
      <c r="V74" s="617"/>
      <c r="W74" s="617"/>
      <c r="X74" s="617"/>
      <c r="Y74" s="617"/>
      <c r="Z74" s="617"/>
      <c r="AA74" s="617"/>
      <c r="AB74" s="617"/>
      <c r="AC74" s="617"/>
      <c r="AD74" s="617"/>
      <c r="AE74" s="617"/>
      <c r="AF74" s="617"/>
      <c r="AG74" s="617"/>
      <c r="AH74" s="617"/>
      <c r="AI74" s="617"/>
      <c r="AJ74" s="617"/>
      <c r="AK74" s="617"/>
      <c r="AL74" s="617"/>
      <c r="AM74" s="617"/>
      <c r="AN74" s="617"/>
      <c r="AO74" s="617"/>
      <c r="AP74" s="617"/>
      <c r="AQ74" s="618"/>
    </row>
    <row r="75" spans="2:43" s="5" customFormat="1" ht="13.9" customHeight="1" x14ac:dyDescent="0.15">
      <c r="C75" s="5">
        <v>3</v>
      </c>
      <c r="D75" s="616"/>
      <c r="E75" s="617"/>
      <c r="F75" s="617"/>
      <c r="G75" s="617"/>
      <c r="H75" s="617"/>
      <c r="I75" s="617"/>
      <c r="J75" s="617"/>
      <c r="K75" s="617"/>
      <c r="L75" s="617"/>
      <c r="M75" s="617"/>
      <c r="N75" s="617"/>
      <c r="O75" s="617"/>
      <c r="P75" s="617"/>
      <c r="Q75" s="617"/>
      <c r="R75" s="617"/>
      <c r="S75" s="617"/>
      <c r="T75" s="617"/>
      <c r="U75" s="617"/>
      <c r="V75" s="617"/>
      <c r="W75" s="617"/>
      <c r="X75" s="617"/>
      <c r="Y75" s="617"/>
      <c r="Z75" s="617"/>
      <c r="AA75" s="617"/>
      <c r="AB75" s="617"/>
      <c r="AC75" s="617"/>
      <c r="AD75" s="617"/>
      <c r="AE75" s="617"/>
      <c r="AF75" s="617"/>
      <c r="AG75" s="617"/>
      <c r="AH75" s="617"/>
      <c r="AI75" s="617"/>
      <c r="AJ75" s="617"/>
      <c r="AK75" s="617"/>
      <c r="AL75" s="617"/>
      <c r="AM75" s="617"/>
      <c r="AN75" s="617"/>
      <c r="AO75" s="617"/>
      <c r="AP75" s="617"/>
      <c r="AQ75" s="618"/>
    </row>
    <row r="76" spans="2:43" s="5" customFormat="1" x14ac:dyDescent="0.15">
      <c r="C76" s="5">
        <v>4</v>
      </c>
      <c r="D76" s="616"/>
      <c r="E76" s="617"/>
      <c r="F76" s="617"/>
      <c r="G76" s="617"/>
      <c r="H76" s="617"/>
      <c r="I76" s="617"/>
      <c r="J76" s="617"/>
      <c r="K76" s="617"/>
      <c r="L76" s="617"/>
      <c r="M76" s="617"/>
      <c r="N76" s="617"/>
      <c r="O76" s="617"/>
      <c r="P76" s="617"/>
      <c r="Q76" s="617"/>
      <c r="R76" s="617"/>
      <c r="S76" s="617"/>
      <c r="T76" s="617"/>
      <c r="U76" s="617"/>
      <c r="V76" s="617"/>
      <c r="W76" s="617"/>
      <c r="X76" s="617"/>
      <c r="Y76" s="617"/>
      <c r="Z76" s="617"/>
      <c r="AA76" s="617"/>
      <c r="AB76" s="617"/>
      <c r="AC76" s="617"/>
      <c r="AD76" s="617"/>
      <c r="AE76" s="617"/>
      <c r="AF76" s="617"/>
      <c r="AG76" s="617"/>
      <c r="AH76" s="617"/>
      <c r="AI76" s="617"/>
      <c r="AJ76" s="617"/>
      <c r="AK76" s="617"/>
      <c r="AL76" s="617"/>
      <c r="AM76" s="617"/>
      <c r="AN76" s="617"/>
      <c r="AO76" s="617"/>
      <c r="AP76" s="617"/>
      <c r="AQ76" s="618"/>
    </row>
    <row r="77" spans="2:43" s="5" customFormat="1" x14ac:dyDescent="0.15">
      <c r="C77" s="5">
        <v>5</v>
      </c>
      <c r="D77" s="616"/>
      <c r="E77" s="617"/>
      <c r="F77" s="617"/>
      <c r="G77" s="617"/>
      <c r="H77" s="617"/>
      <c r="I77" s="617"/>
      <c r="J77" s="617"/>
      <c r="K77" s="617"/>
      <c r="L77" s="617"/>
      <c r="M77" s="617"/>
      <c r="N77" s="617"/>
      <c r="O77" s="617"/>
      <c r="P77" s="617"/>
      <c r="Q77" s="617"/>
      <c r="R77" s="617"/>
      <c r="S77" s="617"/>
      <c r="T77" s="617"/>
      <c r="U77" s="617"/>
      <c r="V77" s="617"/>
      <c r="W77" s="617"/>
      <c r="X77" s="617"/>
      <c r="Y77" s="617"/>
      <c r="Z77" s="617"/>
      <c r="AA77" s="617"/>
      <c r="AB77" s="617"/>
      <c r="AC77" s="617"/>
      <c r="AD77" s="617"/>
      <c r="AE77" s="617"/>
      <c r="AF77" s="617"/>
      <c r="AG77" s="617"/>
      <c r="AH77" s="617"/>
      <c r="AI77" s="617"/>
      <c r="AJ77" s="617"/>
      <c r="AK77" s="617"/>
      <c r="AL77" s="617"/>
      <c r="AM77" s="617"/>
      <c r="AN77" s="617"/>
      <c r="AO77" s="617"/>
      <c r="AP77" s="617"/>
      <c r="AQ77" s="618"/>
    </row>
    <row r="78" spans="2:43" s="5" customFormat="1" x14ac:dyDescent="0.15">
      <c r="B78" s="5" t="s">
        <v>7249</v>
      </c>
      <c r="D78" s="616"/>
      <c r="E78" s="617"/>
      <c r="F78" s="617"/>
      <c r="G78" s="617"/>
      <c r="H78" s="617"/>
      <c r="I78" s="617"/>
      <c r="J78" s="617"/>
      <c r="K78" s="617"/>
      <c r="L78" s="617"/>
      <c r="M78" s="617"/>
      <c r="N78" s="617"/>
      <c r="O78" s="617"/>
      <c r="P78" s="617"/>
      <c r="Q78" s="617"/>
      <c r="R78" s="617"/>
      <c r="S78" s="617"/>
      <c r="T78" s="617"/>
      <c r="U78" s="617"/>
      <c r="V78" s="617"/>
      <c r="W78" s="617"/>
      <c r="X78" s="617"/>
      <c r="Y78" s="617"/>
      <c r="Z78" s="617"/>
      <c r="AA78" s="617"/>
      <c r="AB78" s="617"/>
      <c r="AC78" s="617"/>
      <c r="AD78" s="617"/>
      <c r="AE78" s="617"/>
      <c r="AF78" s="617"/>
      <c r="AG78" s="617"/>
      <c r="AH78" s="617"/>
      <c r="AI78" s="617"/>
      <c r="AJ78" s="617"/>
      <c r="AK78" s="617"/>
      <c r="AL78" s="617"/>
      <c r="AM78" s="617"/>
      <c r="AN78" s="617"/>
      <c r="AO78" s="617"/>
      <c r="AP78" s="617"/>
      <c r="AQ78" s="618"/>
    </row>
    <row r="79" spans="2:43" s="5" customFormat="1" x14ac:dyDescent="0.15">
      <c r="B79" s="5" t="s">
        <v>7249</v>
      </c>
      <c r="D79" s="616"/>
      <c r="E79" s="617"/>
      <c r="F79" s="617"/>
      <c r="G79" s="617"/>
      <c r="H79" s="617"/>
      <c r="I79" s="617"/>
      <c r="J79" s="617"/>
      <c r="K79" s="617"/>
      <c r="L79" s="617"/>
      <c r="M79" s="617"/>
      <c r="N79" s="617"/>
      <c r="O79" s="617"/>
      <c r="P79" s="617"/>
      <c r="Q79" s="617"/>
      <c r="R79" s="617"/>
      <c r="S79" s="617"/>
      <c r="T79" s="617"/>
      <c r="U79" s="617"/>
      <c r="V79" s="617"/>
      <c r="W79" s="617"/>
      <c r="X79" s="617"/>
      <c r="Y79" s="617"/>
      <c r="Z79" s="617"/>
      <c r="AA79" s="617"/>
      <c r="AB79" s="617"/>
      <c r="AC79" s="617"/>
      <c r="AD79" s="617"/>
      <c r="AE79" s="617"/>
      <c r="AF79" s="617"/>
      <c r="AG79" s="617"/>
      <c r="AH79" s="617"/>
      <c r="AI79" s="617"/>
      <c r="AJ79" s="617"/>
      <c r="AK79" s="617"/>
      <c r="AL79" s="617"/>
      <c r="AM79" s="617"/>
      <c r="AN79" s="617"/>
      <c r="AO79" s="617"/>
      <c r="AP79" s="617"/>
      <c r="AQ79" s="618"/>
    </row>
    <row r="80" spans="2:43" s="5" customFormat="1" x14ac:dyDescent="0.15">
      <c r="B80" s="5" t="s">
        <v>7249</v>
      </c>
      <c r="D80" s="616"/>
      <c r="E80" s="617"/>
      <c r="F80" s="617"/>
      <c r="G80" s="617"/>
      <c r="H80" s="617"/>
      <c r="I80" s="617"/>
      <c r="J80" s="617"/>
      <c r="K80" s="617"/>
      <c r="L80" s="617"/>
      <c r="M80" s="617"/>
      <c r="N80" s="617"/>
      <c r="O80" s="617"/>
      <c r="P80" s="617"/>
      <c r="Q80" s="617"/>
      <c r="R80" s="617"/>
      <c r="S80" s="617"/>
      <c r="T80" s="617"/>
      <c r="U80" s="617"/>
      <c r="V80" s="617"/>
      <c r="W80" s="617"/>
      <c r="X80" s="617"/>
      <c r="Y80" s="617"/>
      <c r="Z80" s="617"/>
      <c r="AA80" s="617"/>
      <c r="AB80" s="617"/>
      <c r="AC80" s="617"/>
      <c r="AD80" s="617"/>
      <c r="AE80" s="617"/>
      <c r="AF80" s="617"/>
      <c r="AG80" s="617"/>
      <c r="AH80" s="617"/>
      <c r="AI80" s="617"/>
      <c r="AJ80" s="617"/>
      <c r="AK80" s="617"/>
      <c r="AL80" s="617"/>
      <c r="AM80" s="617"/>
      <c r="AN80" s="617"/>
      <c r="AO80" s="617"/>
      <c r="AP80" s="617"/>
      <c r="AQ80" s="618"/>
    </row>
    <row r="81" spans="2:43" s="5" customFormat="1" x14ac:dyDescent="0.15">
      <c r="B81" s="5" t="s">
        <v>7249</v>
      </c>
      <c r="D81" s="616"/>
      <c r="E81" s="617"/>
      <c r="F81" s="617"/>
      <c r="G81" s="617"/>
      <c r="H81" s="617"/>
      <c r="I81" s="617"/>
      <c r="J81" s="617"/>
      <c r="K81" s="617"/>
      <c r="L81" s="617"/>
      <c r="M81" s="617"/>
      <c r="N81" s="617"/>
      <c r="O81" s="617"/>
      <c r="P81" s="617"/>
      <c r="Q81" s="617"/>
      <c r="R81" s="617"/>
      <c r="S81" s="617"/>
      <c r="T81" s="617"/>
      <c r="U81" s="617"/>
      <c r="V81" s="617"/>
      <c r="W81" s="617"/>
      <c r="X81" s="617"/>
      <c r="Y81" s="617"/>
      <c r="Z81" s="617"/>
      <c r="AA81" s="617"/>
      <c r="AB81" s="617"/>
      <c r="AC81" s="617"/>
      <c r="AD81" s="617"/>
      <c r="AE81" s="617"/>
      <c r="AF81" s="617"/>
      <c r="AG81" s="617"/>
      <c r="AH81" s="617"/>
      <c r="AI81" s="617"/>
      <c r="AJ81" s="617"/>
      <c r="AK81" s="617"/>
      <c r="AL81" s="617"/>
      <c r="AM81" s="617"/>
      <c r="AN81" s="617"/>
      <c r="AO81" s="617"/>
      <c r="AP81" s="617"/>
      <c r="AQ81" s="618"/>
    </row>
    <row r="82" spans="2:43" s="5" customFormat="1" x14ac:dyDescent="0.15">
      <c r="B82" s="5" t="s">
        <v>7249</v>
      </c>
      <c r="D82" s="616"/>
      <c r="E82" s="617"/>
      <c r="F82" s="617"/>
      <c r="G82" s="617"/>
      <c r="H82" s="617"/>
      <c r="I82" s="617"/>
      <c r="J82" s="617"/>
      <c r="K82" s="617"/>
      <c r="L82" s="617"/>
      <c r="M82" s="617"/>
      <c r="N82" s="617"/>
      <c r="O82" s="617"/>
      <c r="P82" s="617"/>
      <c r="Q82" s="617"/>
      <c r="R82" s="617"/>
      <c r="S82" s="617"/>
      <c r="T82" s="617"/>
      <c r="U82" s="617"/>
      <c r="V82" s="617"/>
      <c r="W82" s="617"/>
      <c r="X82" s="617"/>
      <c r="Y82" s="617"/>
      <c r="Z82" s="617"/>
      <c r="AA82" s="617"/>
      <c r="AB82" s="617"/>
      <c r="AC82" s="617"/>
      <c r="AD82" s="617"/>
      <c r="AE82" s="617"/>
      <c r="AF82" s="617"/>
      <c r="AG82" s="617"/>
      <c r="AH82" s="617"/>
      <c r="AI82" s="617"/>
      <c r="AJ82" s="617"/>
      <c r="AK82" s="617"/>
      <c r="AL82" s="617"/>
      <c r="AM82" s="617"/>
      <c r="AN82" s="617"/>
      <c r="AO82" s="617"/>
      <c r="AP82" s="617"/>
      <c r="AQ82" s="618"/>
    </row>
    <row r="83" spans="2:43" s="5" customFormat="1" x14ac:dyDescent="0.15">
      <c r="B83" s="5" t="s">
        <v>7249</v>
      </c>
      <c r="D83" s="616"/>
      <c r="E83" s="617"/>
      <c r="F83" s="617"/>
      <c r="G83" s="617"/>
      <c r="H83" s="617"/>
      <c r="I83" s="617"/>
      <c r="J83" s="617"/>
      <c r="K83" s="617"/>
      <c r="L83" s="617"/>
      <c r="M83" s="617"/>
      <c r="N83" s="617"/>
      <c r="O83" s="617"/>
      <c r="P83" s="617"/>
      <c r="Q83" s="617"/>
      <c r="R83" s="617"/>
      <c r="S83" s="617"/>
      <c r="T83" s="617"/>
      <c r="U83" s="617"/>
      <c r="V83" s="617"/>
      <c r="W83" s="617"/>
      <c r="X83" s="617"/>
      <c r="Y83" s="617"/>
      <c r="Z83" s="617"/>
      <c r="AA83" s="617"/>
      <c r="AB83" s="617"/>
      <c r="AC83" s="617"/>
      <c r="AD83" s="617"/>
      <c r="AE83" s="617"/>
      <c r="AF83" s="617"/>
      <c r="AG83" s="617"/>
      <c r="AH83" s="617"/>
      <c r="AI83" s="617"/>
      <c r="AJ83" s="617"/>
      <c r="AK83" s="617"/>
      <c r="AL83" s="617"/>
      <c r="AM83" s="617"/>
      <c r="AN83" s="617"/>
      <c r="AO83" s="617"/>
      <c r="AP83" s="617"/>
      <c r="AQ83" s="618"/>
    </row>
    <row r="84" spans="2:43" s="5" customFormat="1" x14ac:dyDescent="0.15">
      <c r="B84" s="5" t="s">
        <v>7249</v>
      </c>
      <c r="D84" s="616"/>
      <c r="E84" s="617"/>
      <c r="F84" s="617"/>
      <c r="G84" s="617"/>
      <c r="H84" s="617"/>
      <c r="I84" s="617"/>
      <c r="J84" s="617"/>
      <c r="K84" s="617"/>
      <c r="L84" s="617"/>
      <c r="M84" s="617"/>
      <c r="N84" s="617"/>
      <c r="O84" s="617"/>
      <c r="P84" s="617"/>
      <c r="Q84" s="617"/>
      <c r="R84" s="617"/>
      <c r="S84" s="617"/>
      <c r="T84" s="617"/>
      <c r="U84" s="617"/>
      <c r="V84" s="617"/>
      <c r="W84" s="617"/>
      <c r="X84" s="617"/>
      <c r="Y84" s="617"/>
      <c r="Z84" s="617"/>
      <c r="AA84" s="617"/>
      <c r="AB84" s="617"/>
      <c r="AC84" s="617"/>
      <c r="AD84" s="617"/>
      <c r="AE84" s="617"/>
      <c r="AF84" s="617"/>
      <c r="AG84" s="617"/>
      <c r="AH84" s="617"/>
      <c r="AI84" s="617"/>
      <c r="AJ84" s="617"/>
      <c r="AK84" s="617"/>
      <c r="AL84" s="617"/>
      <c r="AM84" s="617"/>
      <c r="AN84" s="617"/>
      <c r="AO84" s="617"/>
      <c r="AP84" s="617"/>
      <c r="AQ84" s="618"/>
    </row>
    <row r="85" spans="2:43" s="5" customFormat="1" x14ac:dyDescent="0.15">
      <c r="B85" s="5" t="s">
        <v>7249</v>
      </c>
      <c r="D85" s="616"/>
      <c r="E85" s="617"/>
      <c r="F85" s="617"/>
      <c r="G85" s="617"/>
      <c r="H85" s="617"/>
      <c r="I85" s="617"/>
      <c r="J85" s="617"/>
      <c r="K85" s="617"/>
      <c r="L85" s="617"/>
      <c r="M85" s="617"/>
      <c r="N85" s="617"/>
      <c r="O85" s="617"/>
      <c r="P85" s="617"/>
      <c r="Q85" s="617"/>
      <c r="R85" s="617"/>
      <c r="S85" s="617"/>
      <c r="T85" s="617"/>
      <c r="U85" s="617"/>
      <c r="V85" s="617"/>
      <c r="W85" s="617"/>
      <c r="X85" s="617"/>
      <c r="Y85" s="617"/>
      <c r="Z85" s="617"/>
      <c r="AA85" s="617"/>
      <c r="AB85" s="617"/>
      <c r="AC85" s="617"/>
      <c r="AD85" s="617"/>
      <c r="AE85" s="617"/>
      <c r="AF85" s="617"/>
      <c r="AG85" s="617"/>
      <c r="AH85" s="617"/>
      <c r="AI85" s="617"/>
      <c r="AJ85" s="617"/>
      <c r="AK85" s="617"/>
      <c r="AL85" s="617"/>
      <c r="AM85" s="617"/>
      <c r="AN85" s="617"/>
      <c r="AO85" s="617"/>
      <c r="AP85" s="617"/>
      <c r="AQ85" s="618"/>
    </row>
    <row r="86" spans="2:43" s="5" customFormat="1" x14ac:dyDescent="0.15">
      <c r="B86" s="5" t="s">
        <v>7249</v>
      </c>
      <c r="D86" s="616"/>
      <c r="E86" s="617"/>
      <c r="F86" s="617"/>
      <c r="G86" s="617"/>
      <c r="H86" s="617"/>
      <c r="I86" s="617"/>
      <c r="J86" s="617"/>
      <c r="K86" s="617"/>
      <c r="L86" s="617"/>
      <c r="M86" s="617"/>
      <c r="N86" s="617"/>
      <c r="O86" s="617"/>
      <c r="P86" s="617"/>
      <c r="Q86" s="617"/>
      <c r="R86" s="617"/>
      <c r="S86" s="617"/>
      <c r="T86" s="617"/>
      <c r="U86" s="617"/>
      <c r="V86" s="617"/>
      <c r="W86" s="617"/>
      <c r="X86" s="617"/>
      <c r="Y86" s="617"/>
      <c r="Z86" s="617"/>
      <c r="AA86" s="617"/>
      <c r="AB86" s="617"/>
      <c r="AC86" s="617"/>
      <c r="AD86" s="617"/>
      <c r="AE86" s="617"/>
      <c r="AF86" s="617"/>
      <c r="AG86" s="617"/>
      <c r="AH86" s="617"/>
      <c r="AI86" s="617"/>
      <c r="AJ86" s="617"/>
      <c r="AK86" s="617"/>
      <c r="AL86" s="617"/>
      <c r="AM86" s="617"/>
      <c r="AN86" s="617"/>
      <c r="AO86" s="617"/>
      <c r="AP86" s="617"/>
      <c r="AQ86" s="618"/>
    </row>
    <row r="87" spans="2:43" s="5" customFormat="1" x14ac:dyDescent="0.15">
      <c r="C87" s="5">
        <v>6</v>
      </c>
      <c r="D87" s="616"/>
      <c r="E87" s="617"/>
      <c r="F87" s="617"/>
      <c r="G87" s="617"/>
      <c r="H87" s="617"/>
      <c r="I87" s="617"/>
      <c r="J87" s="617"/>
      <c r="K87" s="617"/>
      <c r="L87" s="617"/>
      <c r="M87" s="617"/>
      <c r="N87" s="617"/>
      <c r="O87" s="617"/>
      <c r="P87" s="617"/>
      <c r="Q87" s="617"/>
      <c r="R87" s="617"/>
      <c r="S87" s="617"/>
      <c r="T87" s="617"/>
      <c r="U87" s="617"/>
      <c r="V87" s="617"/>
      <c r="W87" s="617"/>
      <c r="X87" s="617"/>
      <c r="Y87" s="617"/>
      <c r="Z87" s="617"/>
      <c r="AA87" s="617"/>
      <c r="AB87" s="617"/>
      <c r="AC87" s="617"/>
      <c r="AD87" s="617"/>
      <c r="AE87" s="617"/>
      <c r="AF87" s="617"/>
      <c r="AG87" s="617"/>
      <c r="AH87" s="617"/>
      <c r="AI87" s="617"/>
      <c r="AJ87" s="617"/>
      <c r="AK87" s="617"/>
      <c r="AL87" s="617"/>
      <c r="AM87" s="617"/>
      <c r="AN87" s="617"/>
      <c r="AO87" s="617"/>
      <c r="AP87" s="617"/>
      <c r="AQ87" s="618"/>
    </row>
    <row r="88" spans="2:43" s="5" customFormat="1" x14ac:dyDescent="0.15">
      <c r="C88" s="5">
        <v>7</v>
      </c>
      <c r="D88" s="616"/>
      <c r="E88" s="617"/>
      <c r="F88" s="617"/>
      <c r="G88" s="617"/>
      <c r="H88" s="617"/>
      <c r="I88" s="617"/>
      <c r="J88" s="617"/>
      <c r="K88" s="617"/>
      <c r="L88" s="617"/>
      <c r="M88" s="617"/>
      <c r="N88" s="617"/>
      <c r="O88" s="617"/>
      <c r="P88" s="617"/>
      <c r="Q88" s="617"/>
      <c r="R88" s="617"/>
      <c r="S88" s="617"/>
      <c r="T88" s="617"/>
      <c r="U88" s="617"/>
      <c r="V88" s="617"/>
      <c r="W88" s="617"/>
      <c r="X88" s="617"/>
      <c r="Y88" s="617"/>
      <c r="Z88" s="617"/>
      <c r="AA88" s="617"/>
      <c r="AB88" s="617"/>
      <c r="AC88" s="617"/>
      <c r="AD88" s="617"/>
      <c r="AE88" s="617"/>
      <c r="AF88" s="617"/>
      <c r="AG88" s="617"/>
      <c r="AH88" s="617"/>
      <c r="AI88" s="617"/>
      <c r="AJ88" s="617"/>
      <c r="AK88" s="617"/>
      <c r="AL88" s="617"/>
      <c r="AM88" s="617"/>
      <c r="AN88" s="617"/>
      <c r="AO88" s="617"/>
      <c r="AP88" s="617"/>
      <c r="AQ88" s="618"/>
    </row>
    <row r="89" spans="2:43" s="5" customFormat="1" x14ac:dyDescent="0.15">
      <c r="C89" s="5">
        <v>8</v>
      </c>
      <c r="D89" s="616"/>
      <c r="E89" s="617"/>
      <c r="F89" s="617"/>
      <c r="G89" s="617"/>
      <c r="H89" s="617"/>
      <c r="I89" s="617"/>
      <c r="J89" s="617"/>
      <c r="K89" s="617"/>
      <c r="L89" s="617"/>
      <c r="M89" s="617"/>
      <c r="N89" s="617"/>
      <c r="O89" s="617"/>
      <c r="P89" s="617"/>
      <c r="Q89" s="617"/>
      <c r="R89" s="617"/>
      <c r="S89" s="617"/>
      <c r="T89" s="617"/>
      <c r="U89" s="617"/>
      <c r="V89" s="617"/>
      <c r="W89" s="617"/>
      <c r="X89" s="617"/>
      <c r="Y89" s="617"/>
      <c r="Z89" s="617"/>
      <c r="AA89" s="617"/>
      <c r="AB89" s="617"/>
      <c r="AC89" s="617"/>
      <c r="AD89" s="617"/>
      <c r="AE89" s="617"/>
      <c r="AF89" s="617"/>
      <c r="AG89" s="617"/>
      <c r="AH89" s="617"/>
      <c r="AI89" s="617"/>
      <c r="AJ89" s="617"/>
      <c r="AK89" s="617"/>
      <c r="AL89" s="617"/>
      <c r="AM89" s="617"/>
      <c r="AN89" s="617"/>
      <c r="AO89" s="617"/>
      <c r="AP89" s="617"/>
      <c r="AQ89" s="618"/>
    </row>
    <row r="90" spans="2:43" s="5" customFormat="1" x14ac:dyDescent="0.15">
      <c r="C90" s="5">
        <v>9</v>
      </c>
      <c r="D90" s="616"/>
      <c r="E90" s="617"/>
      <c r="F90" s="617"/>
      <c r="G90" s="617"/>
      <c r="H90" s="617"/>
      <c r="I90" s="617"/>
      <c r="J90" s="617"/>
      <c r="K90" s="617"/>
      <c r="L90" s="617"/>
      <c r="M90" s="617"/>
      <c r="N90" s="617"/>
      <c r="O90" s="617"/>
      <c r="P90" s="617"/>
      <c r="Q90" s="617"/>
      <c r="R90" s="617"/>
      <c r="S90" s="617"/>
      <c r="T90" s="617"/>
      <c r="U90" s="617"/>
      <c r="V90" s="617"/>
      <c r="W90" s="617"/>
      <c r="X90" s="617"/>
      <c r="Y90" s="617"/>
      <c r="Z90" s="617"/>
      <c r="AA90" s="617"/>
      <c r="AB90" s="617"/>
      <c r="AC90" s="617"/>
      <c r="AD90" s="617"/>
      <c r="AE90" s="617"/>
      <c r="AF90" s="617"/>
      <c r="AG90" s="617"/>
      <c r="AH90" s="617"/>
      <c r="AI90" s="617"/>
      <c r="AJ90" s="617"/>
      <c r="AK90" s="617"/>
      <c r="AL90" s="617"/>
      <c r="AM90" s="617"/>
      <c r="AN90" s="617"/>
      <c r="AO90" s="617"/>
      <c r="AP90" s="617"/>
      <c r="AQ90" s="618"/>
    </row>
    <row r="91" spans="2:43" s="5" customFormat="1" x14ac:dyDescent="0.15">
      <c r="C91" s="5">
        <v>10</v>
      </c>
      <c r="D91" s="616"/>
      <c r="E91" s="617"/>
      <c r="F91" s="617"/>
      <c r="G91" s="617"/>
      <c r="H91" s="617"/>
      <c r="I91" s="617"/>
      <c r="J91" s="617"/>
      <c r="K91" s="617"/>
      <c r="L91" s="617"/>
      <c r="M91" s="617"/>
      <c r="N91" s="617"/>
      <c r="O91" s="617"/>
      <c r="P91" s="617"/>
      <c r="Q91" s="617"/>
      <c r="R91" s="617"/>
      <c r="S91" s="617"/>
      <c r="T91" s="617"/>
      <c r="U91" s="617"/>
      <c r="V91" s="617"/>
      <c r="W91" s="617"/>
      <c r="X91" s="617"/>
      <c r="Y91" s="617"/>
      <c r="Z91" s="617"/>
      <c r="AA91" s="617"/>
      <c r="AB91" s="617"/>
      <c r="AC91" s="617"/>
      <c r="AD91" s="617"/>
      <c r="AE91" s="617"/>
      <c r="AF91" s="617"/>
      <c r="AG91" s="617"/>
      <c r="AH91" s="617"/>
      <c r="AI91" s="617"/>
      <c r="AJ91" s="617"/>
      <c r="AK91" s="617"/>
      <c r="AL91" s="617"/>
      <c r="AM91" s="617"/>
      <c r="AN91" s="617"/>
      <c r="AO91" s="617"/>
      <c r="AP91" s="617"/>
      <c r="AQ91" s="618"/>
    </row>
    <row r="92" spans="2:43" s="5" customFormat="1" x14ac:dyDescent="0.15">
      <c r="C92" s="5">
        <v>11</v>
      </c>
      <c r="D92" s="616"/>
      <c r="E92" s="617"/>
      <c r="F92" s="617"/>
      <c r="G92" s="617"/>
      <c r="H92" s="617"/>
      <c r="I92" s="617"/>
      <c r="J92" s="617"/>
      <c r="K92" s="617"/>
      <c r="L92" s="617"/>
      <c r="M92" s="617"/>
      <c r="N92" s="617"/>
      <c r="O92" s="617"/>
      <c r="P92" s="617"/>
      <c r="Q92" s="617"/>
      <c r="R92" s="617"/>
      <c r="S92" s="617"/>
      <c r="T92" s="617"/>
      <c r="U92" s="617"/>
      <c r="V92" s="617"/>
      <c r="W92" s="617"/>
      <c r="X92" s="617"/>
      <c r="Y92" s="617"/>
      <c r="Z92" s="617"/>
      <c r="AA92" s="617"/>
      <c r="AB92" s="617"/>
      <c r="AC92" s="617"/>
      <c r="AD92" s="617"/>
      <c r="AE92" s="617"/>
      <c r="AF92" s="617"/>
      <c r="AG92" s="617"/>
      <c r="AH92" s="617"/>
      <c r="AI92" s="617"/>
      <c r="AJ92" s="617"/>
      <c r="AK92" s="617"/>
      <c r="AL92" s="617"/>
      <c r="AM92" s="617"/>
      <c r="AN92" s="617"/>
      <c r="AO92" s="617"/>
      <c r="AP92" s="617"/>
      <c r="AQ92" s="618"/>
    </row>
    <row r="93" spans="2:43" s="5" customFormat="1" x14ac:dyDescent="0.15">
      <c r="C93" s="5">
        <v>12</v>
      </c>
      <c r="D93" s="616"/>
      <c r="E93" s="617"/>
      <c r="F93" s="617"/>
      <c r="G93" s="617"/>
      <c r="H93" s="617"/>
      <c r="I93" s="617"/>
      <c r="J93" s="617"/>
      <c r="K93" s="617"/>
      <c r="L93" s="617"/>
      <c r="M93" s="617"/>
      <c r="N93" s="617"/>
      <c r="O93" s="617"/>
      <c r="P93" s="617"/>
      <c r="Q93" s="617"/>
      <c r="R93" s="617"/>
      <c r="S93" s="617"/>
      <c r="T93" s="617"/>
      <c r="U93" s="617"/>
      <c r="V93" s="617"/>
      <c r="W93" s="617"/>
      <c r="X93" s="617"/>
      <c r="Y93" s="617"/>
      <c r="Z93" s="617"/>
      <c r="AA93" s="617"/>
      <c r="AB93" s="617"/>
      <c r="AC93" s="617"/>
      <c r="AD93" s="617"/>
      <c r="AE93" s="617"/>
      <c r="AF93" s="617"/>
      <c r="AG93" s="617"/>
      <c r="AH93" s="617"/>
      <c r="AI93" s="617"/>
      <c r="AJ93" s="617"/>
      <c r="AK93" s="617"/>
      <c r="AL93" s="617"/>
      <c r="AM93" s="617"/>
      <c r="AN93" s="617"/>
      <c r="AO93" s="617"/>
      <c r="AP93" s="617"/>
      <c r="AQ93" s="618"/>
    </row>
    <row r="94" spans="2:43" s="5" customFormat="1" x14ac:dyDescent="0.15">
      <c r="C94" s="5">
        <v>13</v>
      </c>
      <c r="D94" s="616"/>
      <c r="E94" s="617"/>
      <c r="F94" s="617"/>
      <c r="G94" s="617"/>
      <c r="H94" s="617"/>
      <c r="I94" s="617"/>
      <c r="J94" s="617"/>
      <c r="K94" s="617"/>
      <c r="L94" s="617"/>
      <c r="M94" s="617"/>
      <c r="N94" s="617"/>
      <c r="O94" s="617"/>
      <c r="P94" s="617"/>
      <c r="Q94" s="617"/>
      <c r="R94" s="617"/>
      <c r="S94" s="617"/>
      <c r="T94" s="617"/>
      <c r="U94" s="617"/>
      <c r="V94" s="617"/>
      <c r="W94" s="617"/>
      <c r="X94" s="617"/>
      <c r="Y94" s="617"/>
      <c r="Z94" s="617"/>
      <c r="AA94" s="617"/>
      <c r="AB94" s="617"/>
      <c r="AC94" s="617"/>
      <c r="AD94" s="617"/>
      <c r="AE94" s="617"/>
      <c r="AF94" s="617"/>
      <c r="AG94" s="617"/>
      <c r="AH94" s="617"/>
      <c r="AI94" s="617"/>
      <c r="AJ94" s="617"/>
      <c r="AK94" s="617"/>
      <c r="AL94" s="617"/>
      <c r="AM94" s="617"/>
      <c r="AN94" s="617"/>
      <c r="AO94" s="617"/>
      <c r="AP94" s="617"/>
      <c r="AQ94" s="618"/>
    </row>
    <row r="95" spans="2:43" s="5" customFormat="1" x14ac:dyDescent="0.15">
      <c r="C95" s="5">
        <v>14</v>
      </c>
      <c r="D95" s="616"/>
      <c r="E95" s="617"/>
      <c r="F95" s="617"/>
      <c r="G95" s="617"/>
      <c r="H95" s="617"/>
      <c r="I95" s="617"/>
      <c r="J95" s="617"/>
      <c r="K95" s="617"/>
      <c r="L95" s="617"/>
      <c r="M95" s="617"/>
      <c r="N95" s="617"/>
      <c r="O95" s="617"/>
      <c r="P95" s="617"/>
      <c r="Q95" s="617"/>
      <c r="R95" s="617"/>
      <c r="S95" s="617"/>
      <c r="T95" s="617"/>
      <c r="U95" s="617"/>
      <c r="V95" s="617"/>
      <c r="W95" s="617"/>
      <c r="X95" s="617"/>
      <c r="Y95" s="617"/>
      <c r="Z95" s="617"/>
      <c r="AA95" s="617"/>
      <c r="AB95" s="617"/>
      <c r="AC95" s="617"/>
      <c r="AD95" s="617"/>
      <c r="AE95" s="617"/>
      <c r="AF95" s="617"/>
      <c r="AG95" s="617"/>
      <c r="AH95" s="617"/>
      <c r="AI95" s="617"/>
      <c r="AJ95" s="617"/>
      <c r="AK95" s="617"/>
      <c r="AL95" s="617"/>
      <c r="AM95" s="617"/>
      <c r="AN95" s="617"/>
      <c r="AO95" s="617"/>
      <c r="AP95" s="617"/>
      <c r="AQ95" s="618"/>
    </row>
    <row r="96" spans="2:43" s="5" customFormat="1" x14ac:dyDescent="0.15">
      <c r="C96" s="5">
        <v>15</v>
      </c>
      <c r="D96" s="616"/>
      <c r="E96" s="617"/>
      <c r="F96" s="617"/>
      <c r="G96" s="617"/>
      <c r="H96" s="617"/>
      <c r="I96" s="617"/>
      <c r="J96" s="617"/>
      <c r="K96" s="617"/>
      <c r="L96" s="617"/>
      <c r="M96" s="617"/>
      <c r="N96" s="617"/>
      <c r="O96" s="617"/>
      <c r="P96" s="617"/>
      <c r="Q96" s="617"/>
      <c r="R96" s="617"/>
      <c r="S96" s="617"/>
      <c r="T96" s="617"/>
      <c r="U96" s="617"/>
      <c r="V96" s="617"/>
      <c r="W96" s="617"/>
      <c r="X96" s="617"/>
      <c r="Y96" s="617"/>
      <c r="Z96" s="617"/>
      <c r="AA96" s="617"/>
      <c r="AB96" s="617"/>
      <c r="AC96" s="617"/>
      <c r="AD96" s="617"/>
      <c r="AE96" s="617"/>
      <c r="AF96" s="617"/>
      <c r="AG96" s="617"/>
      <c r="AH96" s="617"/>
      <c r="AI96" s="617"/>
      <c r="AJ96" s="617"/>
      <c r="AK96" s="617"/>
      <c r="AL96" s="617"/>
      <c r="AM96" s="617"/>
      <c r="AN96" s="617"/>
      <c r="AO96" s="617"/>
      <c r="AP96" s="617"/>
      <c r="AQ96" s="618"/>
    </row>
    <row r="97" spans="3:43" s="5" customFormat="1" x14ac:dyDescent="0.15">
      <c r="C97" s="5">
        <v>16</v>
      </c>
      <c r="D97" s="616"/>
      <c r="E97" s="617"/>
      <c r="F97" s="617"/>
      <c r="G97" s="617"/>
      <c r="H97" s="617"/>
      <c r="I97" s="617"/>
      <c r="J97" s="617"/>
      <c r="K97" s="617"/>
      <c r="L97" s="617"/>
      <c r="M97" s="617"/>
      <c r="N97" s="617"/>
      <c r="O97" s="617"/>
      <c r="P97" s="617"/>
      <c r="Q97" s="617"/>
      <c r="R97" s="617"/>
      <c r="S97" s="617"/>
      <c r="T97" s="617"/>
      <c r="U97" s="617"/>
      <c r="V97" s="617"/>
      <c r="W97" s="617"/>
      <c r="X97" s="617"/>
      <c r="Y97" s="617"/>
      <c r="Z97" s="617"/>
      <c r="AA97" s="617"/>
      <c r="AB97" s="617"/>
      <c r="AC97" s="617"/>
      <c r="AD97" s="617"/>
      <c r="AE97" s="617"/>
      <c r="AF97" s="617"/>
      <c r="AG97" s="617"/>
      <c r="AH97" s="617"/>
      <c r="AI97" s="617"/>
      <c r="AJ97" s="617"/>
      <c r="AK97" s="617"/>
      <c r="AL97" s="617"/>
      <c r="AM97" s="617"/>
      <c r="AN97" s="617"/>
      <c r="AO97" s="617"/>
      <c r="AP97" s="617"/>
      <c r="AQ97" s="618"/>
    </row>
    <row r="98" spans="3:43" s="5" customFormat="1" x14ac:dyDescent="0.15">
      <c r="C98" s="5">
        <v>17</v>
      </c>
      <c r="D98" s="616"/>
      <c r="E98" s="617"/>
      <c r="F98" s="617"/>
      <c r="G98" s="617"/>
      <c r="H98" s="617"/>
      <c r="I98" s="617"/>
      <c r="J98" s="617"/>
      <c r="K98" s="617"/>
      <c r="L98" s="617"/>
      <c r="M98" s="617"/>
      <c r="N98" s="617"/>
      <c r="O98" s="617"/>
      <c r="P98" s="617"/>
      <c r="Q98" s="617"/>
      <c r="R98" s="617"/>
      <c r="S98" s="617"/>
      <c r="T98" s="617"/>
      <c r="U98" s="617"/>
      <c r="V98" s="617"/>
      <c r="W98" s="617"/>
      <c r="X98" s="617"/>
      <c r="Y98" s="617"/>
      <c r="Z98" s="617"/>
      <c r="AA98" s="617"/>
      <c r="AB98" s="617"/>
      <c r="AC98" s="617"/>
      <c r="AD98" s="617"/>
      <c r="AE98" s="617"/>
      <c r="AF98" s="617"/>
      <c r="AG98" s="617"/>
      <c r="AH98" s="617"/>
      <c r="AI98" s="617"/>
      <c r="AJ98" s="617"/>
      <c r="AK98" s="617"/>
      <c r="AL98" s="617"/>
      <c r="AM98" s="617"/>
      <c r="AN98" s="617"/>
      <c r="AO98" s="617"/>
      <c r="AP98" s="617"/>
      <c r="AQ98" s="618"/>
    </row>
    <row r="99" spans="3:43" s="5" customFormat="1" x14ac:dyDescent="0.15">
      <c r="C99" s="5">
        <v>18</v>
      </c>
      <c r="D99" s="616"/>
      <c r="E99" s="617"/>
      <c r="F99" s="617"/>
      <c r="G99" s="617"/>
      <c r="H99" s="617"/>
      <c r="I99" s="617"/>
      <c r="J99" s="617"/>
      <c r="K99" s="617"/>
      <c r="L99" s="617"/>
      <c r="M99" s="617"/>
      <c r="N99" s="617"/>
      <c r="O99" s="617"/>
      <c r="P99" s="617"/>
      <c r="Q99" s="617"/>
      <c r="R99" s="617"/>
      <c r="S99" s="617"/>
      <c r="T99" s="617"/>
      <c r="U99" s="617"/>
      <c r="V99" s="617"/>
      <c r="W99" s="617"/>
      <c r="X99" s="617"/>
      <c r="Y99" s="617"/>
      <c r="Z99" s="617"/>
      <c r="AA99" s="617"/>
      <c r="AB99" s="617"/>
      <c r="AC99" s="617"/>
      <c r="AD99" s="617"/>
      <c r="AE99" s="617"/>
      <c r="AF99" s="617"/>
      <c r="AG99" s="617"/>
      <c r="AH99" s="617"/>
      <c r="AI99" s="617"/>
      <c r="AJ99" s="617"/>
      <c r="AK99" s="617"/>
      <c r="AL99" s="617"/>
      <c r="AM99" s="617"/>
      <c r="AN99" s="617"/>
      <c r="AO99" s="617"/>
      <c r="AP99" s="617"/>
      <c r="AQ99" s="618"/>
    </row>
    <row r="100" spans="3:43" s="5" customFormat="1" x14ac:dyDescent="0.15">
      <c r="C100" s="5">
        <v>19</v>
      </c>
      <c r="D100" s="616"/>
      <c r="E100" s="617"/>
      <c r="F100" s="617"/>
      <c r="G100" s="617"/>
      <c r="H100" s="617"/>
      <c r="I100" s="617"/>
      <c r="J100" s="617"/>
      <c r="K100" s="617"/>
      <c r="L100" s="617"/>
      <c r="M100" s="617"/>
      <c r="N100" s="617"/>
      <c r="O100" s="617"/>
      <c r="P100" s="617"/>
      <c r="Q100" s="617"/>
      <c r="R100" s="617"/>
      <c r="S100" s="617"/>
      <c r="T100" s="617"/>
      <c r="U100" s="617"/>
      <c r="V100" s="617"/>
      <c r="W100" s="617"/>
      <c r="X100" s="617"/>
      <c r="Y100" s="617"/>
      <c r="Z100" s="617"/>
      <c r="AA100" s="617"/>
      <c r="AB100" s="617"/>
      <c r="AC100" s="617"/>
      <c r="AD100" s="617"/>
      <c r="AE100" s="617"/>
      <c r="AF100" s="617"/>
      <c r="AG100" s="617"/>
      <c r="AH100" s="617"/>
      <c r="AI100" s="617"/>
      <c r="AJ100" s="617"/>
      <c r="AK100" s="617"/>
      <c r="AL100" s="617"/>
      <c r="AM100" s="617"/>
      <c r="AN100" s="617"/>
      <c r="AO100" s="617"/>
      <c r="AP100" s="617"/>
      <c r="AQ100" s="618"/>
    </row>
    <row r="101" spans="3:43" s="5" customFormat="1" x14ac:dyDescent="0.15">
      <c r="C101" s="5">
        <v>20</v>
      </c>
      <c r="D101" s="616"/>
      <c r="E101" s="617"/>
      <c r="F101" s="617"/>
      <c r="G101" s="617"/>
      <c r="H101" s="617"/>
      <c r="I101" s="617"/>
      <c r="J101" s="617"/>
      <c r="K101" s="617"/>
      <c r="L101" s="617"/>
      <c r="M101" s="617"/>
      <c r="N101" s="617"/>
      <c r="O101" s="617"/>
      <c r="P101" s="617"/>
      <c r="Q101" s="617"/>
      <c r="R101" s="617"/>
      <c r="S101" s="617"/>
      <c r="T101" s="617"/>
      <c r="U101" s="617"/>
      <c r="V101" s="617"/>
      <c r="W101" s="617"/>
      <c r="X101" s="617"/>
      <c r="Y101" s="617"/>
      <c r="Z101" s="617"/>
      <c r="AA101" s="617"/>
      <c r="AB101" s="617"/>
      <c r="AC101" s="617"/>
      <c r="AD101" s="617"/>
      <c r="AE101" s="617"/>
      <c r="AF101" s="617"/>
      <c r="AG101" s="617"/>
      <c r="AH101" s="617"/>
      <c r="AI101" s="617"/>
      <c r="AJ101" s="617"/>
      <c r="AK101" s="617"/>
      <c r="AL101" s="617"/>
      <c r="AM101" s="617"/>
      <c r="AN101" s="617"/>
      <c r="AO101" s="617"/>
      <c r="AP101" s="617"/>
      <c r="AQ101" s="618"/>
    </row>
    <row r="102" spans="3:43" s="5" customFormat="1" x14ac:dyDescent="0.15">
      <c r="C102" s="5">
        <v>21</v>
      </c>
      <c r="D102" s="616"/>
      <c r="E102" s="617"/>
      <c r="F102" s="617"/>
      <c r="G102" s="617"/>
      <c r="H102" s="617"/>
      <c r="I102" s="617"/>
      <c r="J102" s="617"/>
      <c r="K102" s="617"/>
      <c r="L102" s="617"/>
      <c r="M102" s="617"/>
      <c r="N102" s="617"/>
      <c r="O102" s="617"/>
      <c r="P102" s="617"/>
      <c r="Q102" s="617"/>
      <c r="R102" s="617"/>
      <c r="S102" s="617"/>
      <c r="T102" s="617"/>
      <c r="U102" s="617"/>
      <c r="V102" s="617"/>
      <c r="W102" s="617"/>
      <c r="X102" s="617"/>
      <c r="Y102" s="617"/>
      <c r="Z102" s="617"/>
      <c r="AA102" s="617"/>
      <c r="AB102" s="617"/>
      <c r="AC102" s="617"/>
      <c r="AD102" s="617"/>
      <c r="AE102" s="617"/>
      <c r="AF102" s="617"/>
      <c r="AG102" s="617"/>
      <c r="AH102" s="617"/>
      <c r="AI102" s="617"/>
      <c r="AJ102" s="617"/>
      <c r="AK102" s="617"/>
      <c r="AL102" s="617"/>
      <c r="AM102" s="617"/>
      <c r="AN102" s="617"/>
      <c r="AO102" s="617"/>
      <c r="AP102" s="617"/>
      <c r="AQ102" s="618"/>
    </row>
    <row r="103" spans="3:43" s="5" customFormat="1" x14ac:dyDescent="0.15">
      <c r="C103" s="5">
        <v>22</v>
      </c>
      <c r="D103" s="616"/>
      <c r="E103" s="617"/>
      <c r="F103" s="617"/>
      <c r="G103" s="617"/>
      <c r="H103" s="617"/>
      <c r="I103" s="617"/>
      <c r="J103" s="617"/>
      <c r="K103" s="617"/>
      <c r="L103" s="617"/>
      <c r="M103" s="617"/>
      <c r="N103" s="617"/>
      <c r="O103" s="617"/>
      <c r="P103" s="617"/>
      <c r="Q103" s="617"/>
      <c r="R103" s="617"/>
      <c r="S103" s="617"/>
      <c r="T103" s="617"/>
      <c r="U103" s="617"/>
      <c r="V103" s="617"/>
      <c r="W103" s="617"/>
      <c r="X103" s="617"/>
      <c r="Y103" s="617"/>
      <c r="Z103" s="617"/>
      <c r="AA103" s="617"/>
      <c r="AB103" s="617"/>
      <c r="AC103" s="617"/>
      <c r="AD103" s="617"/>
      <c r="AE103" s="617"/>
      <c r="AF103" s="617"/>
      <c r="AG103" s="617"/>
      <c r="AH103" s="617"/>
      <c r="AI103" s="617"/>
      <c r="AJ103" s="617"/>
      <c r="AK103" s="617"/>
      <c r="AL103" s="617"/>
      <c r="AM103" s="617"/>
      <c r="AN103" s="617"/>
      <c r="AO103" s="617"/>
      <c r="AP103" s="617"/>
      <c r="AQ103" s="618"/>
    </row>
    <row r="104" spans="3:43" s="5" customFormat="1" x14ac:dyDescent="0.15">
      <c r="C104" s="5">
        <v>23</v>
      </c>
      <c r="D104" s="616"/>
      <c r="E104" s="617"/>
      <c r="F104" s="617"/>
      <c r="G104" s="617"/>
      <c r="H104" s="617"/>
      <c r="I104" s="617"/>
      <c r="J104" s="617"/>
      <c r="K104" s="617"/>
      <c r="L104" s="617"/>
      <c r="M104" s="617"/>
      <c r="N104" s="617"/>
      <c r="O104" s="617"/>
      <c r="P104" s="617"/>
      <c r="Q104" s="617"/>
      <c r="R104" s="617"/>
      <c r="S104" s="617"/>
      <c r="T104" s="617"/>
      <c r="U104" s="617"/>
      <c r="V104" s="617"/>
      <c r="W104" s="617"/>
      <c r="X104" s="617"/>
      <c r="Y104" s="617"/>
      <c r="Z104" s="617"/>
      <c r="AA104" s="617"/>
      <c r="AB104" s="617"/>
      <c r="AC104" s="617"/>
      <c r="AD104" s="617"/>
      <c r="AE104" s="617"/>
      <c r="AF104" s="617"/>
      <c r="AG104" s="617"/>
      <c r="AH104" s="617"/>
      <c r="AI104" s="617"/>
      <c r="AJ104" s="617"/>
      <c r="AK104" s="617"/>
      <c r="AL104" s="617"/>
      <c r="AM104" s="617"/>
      <c r="AN104" s="617"/>
      <c r="AO104" s="617"/>
      <c r="AP104" s="617"/>
      <c r="AQ104" s="618"/>
    </row>
    <row r="105" spans="3:43" s="5" customFormat="1" x14ac:dyDescent="0.15">
      <c r="C105" s="5">
        <v>24</v>
      </c>
      <c r="D105" s="616"/>
      <c r="E105" s="617"/>
      <c r="F105" s="617"/>
      <c r="G105" s="617"/>
      <c r="H105" s="617"/>
      <c r="I105" s="617"/>
      <c r="J105" s="617"/>
      <c r="K105" s="617"/>
      <c r="L105" s="617"/>
      <c r="M105" s="617"/>
      <c r="N105" s="617"/>
      <c r="O105" s="617"/>
      <c r="P105" s="617"/>
      <c r="Q105" s="617"/>
      <c r="R105" s="617"/>
      <c r="S105" s="617"/>
      <c r="T105" s="617"/>
      <c r="U105" s="617"/>
      <c r="V105" s="617"/>
      <c r="W105" s="617"/>
      <c r="X105" s="617"/>
      <c r="Y105" s="617"/>
      <c r="Z105" s="617"/>
      <c r="AA105" s="617"/>
      <c r="AB105" s="617"/>
      <c r="AC105" s="617"/>
      <c r="AD105" s="617"/>
      <c r="AE105" s="617"/>
      <c r="AF105" s="617"/>
      <c r="AG105" s="617"/>
      <c r="AH105" s="617"/>
      <c r="AI105" s="617"/>
      <c r="AJ105" s="617"/>
      <c r="AK105" s="617"/>
      <c r="AL105" s="617"/>
      <c r="AM105" s="617"/>
      <c r="AN105" s="617"/>
      <c r="AO105" s="617"/>
      <c r="AP105" s="617"/>
      <c r="AQ105" s="618"/>
    </row>
    <row r="106" spans="3:43" s="5" customFormat="1" x14ac:dyDescent="0.15">
      <c r="C106" s="5">
        <v>25</v>
      </c>
      <c r="D106" s="616"/>
      <c r="E106" s="617"/>
      <c r="F106" s="617"/>
      <c r="G106" s="617"/>
      <c r="H106" s="617"/>
      <c r="I106" s="617"/>
      <c r="J106" s="617"/>
      <c r="K106" s="617"/>
      <c r="L106" s="617"/>
      <c r="M106" s="617"/>
      <c r="N106" s="617"/>
      <c r="O106" s="617"/>
      <c r="P106" s="617"/>
      <c r="Q106" s="617"/>
      <c r="R106" s="617"/>
      <c r="S106" s="617"/>
      <c r="T106" s="617"/>
      <c r="U106" s="617"/>
      <c r="V106" s="617"/>
      <c r="W106" s="617"/>
      <c r="X106" s="617"/>
      <c r="Y106" s="617"/>
      <c r="Z106" s="617"/>
      <c r="AA106" s="617"/>
      <c r="AB106" s="617"/>
      <c r="AC106" s="617"/>
      <c r="AD106" s="617"/>
      <c r="AE106" s="617"/>
      <c r="AF106" s="617"/>
      <c r="AG106" s="617"/>
      <c r="AH106" s="617"/>
      <c r="AI106" s="617"/>
      <c r="AJ106" s="617"/>
      <c r="AK106" s="617"/>
      <c r="AL106" s="617"/>
      <c r="AM106" s="617"/>
      <c r="AN106" s="617"/>
      <c r="AO106" s="617"/>
      <c r="AP106" s="617"/>
      <c r="AQ106" s="618"/>
    </row>
    <row r="107" spans="3:43" s="5" customFormat="1" x14ac:dyDescent="0.15">
      <c r="C107" s="5">
        <v>26</v>
      </c>
      <c r="D107" s="616"/>
      <c r="E107" s="617"/>
      <c r="F107" s="617"/>
      <c r="G107" s="617"/>
      <c r="H107" s="617"/>
      <c r="I107" s="617"/>
      <c r="J107" s="617"/>
      <c r="K107" s="617"/>
      <c r="L107" s="617"/>
      <c r="M107" s="617"/>
      <c r="N107" s="617"/>
      <c r="O107" s="617"/>
      <c r="P107" s="617"/>
      <c r="Q107" s="617"/>
      <c r="R107" s="617"/>
      <c r="S107" s="617"/>
      <c r="T107" s="617"/>
      <c r="U107" s="617"/>
      <c r="V107" s="617"/>
      <c r="W107" s="617"/>
      <c r="X107" s="617"/>
      <c r="Y107" s="617"/>
      <c r="Z107" s="617"/>
      <c r="AA107" s="617"/>
      <c r="AB107" s="617"/>
      <c r="AC107" s="617"/>
      <c r="AD107" s="617"/>
      <c r="AE107" s="617"/>
      <c r="AF107" s="617"/>
      <c r="AG107" s="617"/>
      <c r="AH107" s="617"/>
      <c r="AI107" s="617"/>
      <c r="AJ107" s="617"/>
      <c r="AK107" s="617"/>
      <c r="AL107" s="617"/>
      <c r="AM107" s="617"/>
      <c r="AN107" s="617"/>
      <c r="AO107" s="617"/>
      <c r="AP107" s="617"/>
      <c r="AQ107" s="618"/>
    </row>
    <row r="108" spans="3:43" s="5" customFormat="1" x14ac:dyDescent="0.15">
      <c r="C108" s="5">
        <v>27</v>
      </c>
      <c r="D108" s="616"/>
      <c r="E108" s="617"/>
      <c r="F108" s="617"/>
      <c r="G108" s="617"/>
      <c r="H108" s="617"/>
      <c r="I108" s="617"/>
      <c r="J108" s="617"/>
      <c r="K108" s="617"/>
      <c r="L108" s="617"/>
      <c r="M108" s="617"/>
      <c r="N108" s="617"/>
      <c r="O108" s="617"/>
      <c r="P108" s="617"/>
      <c r="Q108" s="617"/>
      <c r="R108" s="617"/>
      <c r="S108" s="617"/>
      <c r="T108" s="617"/>
      <c r="U108" s="617"/>
      <c r="V108" s="617"/>
      <c r="W108" s="617"/>
      <c r="X108" s="617"/>
      <c r="Y108" s="617"/>
      <c r="Z108" s="617"/>
      <c r="AA108" s="617"/>
      <c r="AB108" s="617"/>
      <c r="AC108" s="617"/>
      <c r="AD108" s="617"/>
      <c r="AE108" s="617"/>
      <c r="AF108" s="617"/>
      <c r="AG108" s="617"/>
      <c r="AH108" s="617"/>
      <c r="AI108" s="617"/>
      <c r="AJ108" s="617"/>
      <c r="AK108" s="617"/>
      <c r="AL108" s="617"/>
      <c r="AM108" s="617"/>
      <c r="AN108" s="617"/>
      <c r="AO108" s="617"/>
      <c r="AP108" s="617"/>
      <c r="AQ108" s="618"/>
    </row>
    <row r="109" spans="3:43" s="5" customFormat="1" x14ac:dyDescent="0.15">
      <c r="C109" s="5">
        <v>28</v>
      </c>
      <c r="D109" s="616"/>
      <c r="E109" s="617"/>
      <c r="F109" s="617"/>
      <c r="G109" s="617"/>
      <c r="H109" s="617"/>
      <c r="I109" s="617"/>
      <c r="J109" s="617"/>
      <c r="K109" s="617"/>
      <c r="L109" s="617"/>
      <c r="M109" s="617"/>
      <c r="N109" s="617"/>
      <c r="O109" s="617"/>
      <c r="P109" s="617"/>
      <c r="Q109" s="617"/>
      <c r="R109" s="617"/>
      <c r="S109" s="617"/>
      <c r="T109" s="617"/>
      <c r="U109" s="617"/>
      <c r="V109" s="617"/>
      <c r="W109" s="617"/>
      <c r="X109" s="617"/>
      <c r="Y109" s="617"/>
      <c r="Z109" s="617"/>
      <c r="AA109" s="617"/>
      <c r="AB109" s="617"/>
      <c r="AC109" s="617"/>
      <c r="AD109" s="617"/>
      <c r="AE109" s="617"/>
      <c r="AF109" s="617"/>
      <c r="AG109" s="617"/>
      <c r="AH109" s="617"/>
      <c r="AI109" s="617"/>
      <c r="AJ109" s="617"/>
      <c r="AK109" s="617"/>
      <c r="AL109" s="617"/>
      <c r="AM109" s="617"/>
      <c r="AN109" s="617"/>
      <c r="AO109" s="617"/>
      <c r="AP109" s="617"/>
      <c r="AQ109" s="618"/>
    </row>
    <row r="110" spans="3:43" s="5" customFormat="1" x14ac:dyDescent="0.15">
      <c r="C110" s="5">
        <v>29</v>
      </c>
      <c r="D110" s="616"/>
      <c r="E110" s="617"/>
      <c r="F110" s="617"/>
      <c r="G110" s="617"/>
      <c r="H110" s="617"/>
      <c r="I110" s="617"/>
      <c r="J110" s="617"/>
      <c r="K110" s="617"/>
      <c r="L110" s="617"/>
      <c r="M110" s="617"/>
      <c r="N110" s="617"/>
      <c r="O110" s="617"/>
      <c r="P110" s="617"/>
      <c r="Q110" s="617"/>
      <c r="R110" s="617"/>
      <c r="S110" s="617"/>
      <c r="T110" s="617"/>
      <c r="U110" s="617"/>
      <c r="V110" s="617"/>
      <c r="W110" s="617"/>
      <c r="X110" s="617"/>
      <c r="Y110" s="617"/>
      <c r="Z110" s="617"/>
      <c r="AA110" s="617"/>
      <c r="AB110" s="617"/>
      <c r="AC110" s="617"/>
      <c r="AD110" s="617"/>
      <c r="AE110" s="617"/>
      <c r="AF110" s="617"/>
      <c r="AG110" s="617"/>
      <c r="AH110" s="617"/>
      <c r="AI110" s="617"/>
      <c r="AJ110" s="617"/>
      <c r="AK110" s="617"/>
      <c r="AL110" s="617"/>
      <c r="AM110" s="617"/>
      <c r="AN110" s="617"/>
      <c r="AO110" s="617"/>
      <c r="AP110" s="617"/>
      <c r="AQ110" s="618"/>
    </row>
    <row r="111" spans="3:43" s="5" customFormat="1" x14ac:dyDescent="0.15">
      <c r="C111" s="5">
        <v>30</v>
      </c>
      <c r="D111" s="616"/>
      <c r="E111" s="617"/>
      <c r="F111" s="617"/>
      <c r="G111" s="617"/>
      <c r="H111" s="617"/>
      <c r="I111" s="617"/>
      <c r="J111" s="617"/>
      <c r="K111" s="617"/>
      <c r="L111" s="617"/>
      <c r="M111" s="617"/>
      <c r="N111" s="617"/>
      <c r="O111" s="617"/>
      <c r="P111" s="617"/>
      <c r="Q111" s="617"/>
      <c r="R111" s="617"/>
      <c r="S111" s="617"/>
      <c r="T111" s="617"/>
      <c r="U111" s="617"/>
      <c r="V111" s="617"/>
      <c r="W111" s="617"/>
      <c r="X111" s="617"/>
      <c r="Y111" s="617"/>
      <c r="Z111" s="617"/>
      <c r="AA111" s="617"/>
      <c r="AB111" s="617"/>
      <c r="AC111" s="617"/>
      <c r="AD111" s="617"/>
      <c r="AE111" s="617"/>
      <c r="AF111" s="617"/>
      <c r="AG111" s="617"/>
      <c r="AH111" s="617"/>
      <c r="AI111" s="617"/>
      <c r="AJ111" s="617"/>
      <c r="AK111" s="617"/>
      <c r="AL111" s="617"/>
      <c r="AM111" s="617"/>
      <c r="AN111" s="617"/>
      <c r="AO111" s="617"/>
      <c r="AP111" s="617"/>
      <c r="AQ111" s="618"/>
    </row>
    <row r="112" spans="3:43" s="5" customFormat="1" x14ac:dyDescent="0.15">
      <c r="C112" s="5">
        <v>31</v>
      </c>
      <c r="D112" s="616"/>
      <c r="E112" s="617"/>
      <c r="F112" s="617"/>
      <c r="G112" s="617"/>
      <c r="H112" s="617"/>
      <c r="I112" s="617"/>
      <c r="J112" s="617"/>
      <c r="K112" s="617"/>
      <c r="L112" s="617"/>
      <c r="M112" s="617"/>
      <c r="N112" s="617"/>
      <c r="O112" s="617"/>
      <c r="P112" s="617"/>
      <c r="Q112" s="617"/>
      <c r="R112" s="617"/>
      <c r="S112" s="617"/>
      <c r="T112" s="617"/>
      <c r="U112" s="617"/>
      <c r="V112" s="617"/>
      <c r="W112" s="617"/>
      <c r="X112" s="617"/>
      <c r="Y112" s="617"/>
      <c r="Z112" s="617"/>
      <c r="AA112" s="617"/>
      <c r="AB112" s="617"/>
      <c r="AC112" s="617"/>
      <c r="AD112" s="617"/>
      <c r="AE112" s="617"/>
      <c r="AF112" s="617"/>
      <c r="AG112" s="617"/>
      <c r="AH112" s="617"/>
      <c r="AI112" s="617"/>
      <c r="AJ112" s="617"/>
      <c r="AK112" s="617"/>
      <c r="AL112" s="617"/>
      <c r="AM112" s="617"/>
      <c r="AN112" s="617"/>
      <c r="AO112" s="617"/>
      <c r="AP112" s="617"/>
      <c r="AQ112" s="618"/>
    </row>
    <row r="113" spans="3:43" s="5" customFormat="1" x14ac:dyDescent="0.15">
      <c r="C113" s="5">
        <v>32</v>
      </c>
      <c r="D113" s="616"/>
      <c r="E113" s="617"/>
      <c r="F113" s="617"/>
      <c r="G113" s="617"/>
      <c r="H113" s="617"/>
      <c r="I113" s="617"/>
      <c r="J113" s="617"/>
      <c r="K113" s="617"/>
      <c r="L113" s="617"/>
      <c r="M113" s="617"/>
      <c r="N113" s="617"/>
      <c r="O113" s="617"/>
      <c r="P113" s="617"/>
      <c r="Q113" s="617"/>
      <c r="R113" s="617"/>
      <c r="S113" s="617"/>
      <c r="T113" s="617"/>
      <c r="U113" s="617"/>
      <c r="V113" s="617"/>
      <c r="W113" s="617"/>
      <c r="X113" s="617"/>
      <c r="Y113" s="617"/>
      <c r="Z113" s="617"/>
      <c r="AA113" s="617"/>
      <c r="AB113" s="617"/>
      <c r="AC113" s="617"/>
      <c r="AD113" s="617"/>
      <c r="AE113" s="617"/>
      <c r="AF113" s="617"/>
      <c r="AG113" s="617"/>
      <c r="AH113" s="617"/>
      <c r="AI113" s="617"/>
      <c r="AJ113" s="617"/>
      <c r="AK113" s="617"/>
      <c r="AL113" s="617"/>
      <c r="AM113" s="617"/>
      <c r="AN113" s="617"/>
      <c r="AO113" s="617"/>
      <c r="AP113" s="617"/>
      <c r="AQ113" s="618"/>
    </row>
    <row r="114" spans="3:43" s="5" customFormat="1" x14ac:dyDescent="0.15">
      <c r="C114" s="5">
        <v>33</v>
      </c>
      <c r="D114" s="616"/>
      <c r="E114" s="617"/>
      <c r="F114" s="617"/>
      <c r="G114" s="617"/>
      <c r="H114" s="617"/>
      <c r="I114" s="617"/>
      <c r="J114" s="617"/>
      <c r="K114" s="617"/>
      <c r="L114" s="617"/>
      <c r="M114" s="617"/>
      <c r="N114" s="617"/>
      <c r="O114" s="617"/>
      <c r="P114" s="617"/>
      <c r="Q114" s="617"/>
      <c r="R114" s="617"/>
      <c r="S114" s="617"/>
      <c r="T114" s="617"/>
      <c r="U114" s="617"/>
      <c r="V114" s="617"/>
      <c r="W114" s="617"/>
      <c r="X114" s="617"/>
      <c r="Y114" s="617"/>
      <c r="Z114" s="617"/>
      <c r="AA114" s="617"/>
      <c r="AB114" s="617"/>
      <c r="AC114" s="617"/>
      <c r="AD114" s="617"/>
      <c r="AE114" s="617"/>
      <c r="AF114" s="617"/>
      <c r="AG114" s="617"/>
      <c r="AH114" s="617"/>
      <c r="AI114" s="617"/>
      <c r="AJ114" s="617"/>
      <c r="AK114" s="617"/>
      <c r="AL114" s="617"/>
      <c r="AM114" s="617"/>
      <c r="AN114" s="617"/>
      <c r="AO114" s="617"/>
      <c r="AP114" s="617"/>
      <c r="AQ114" s="618"/>
    </row>
    <row r="115" spans="3:43" s="5" customFormat="1" x14ac:dyDescent="0.15">
      <c r="C115" s="5">
        <v>34</v>
      </c>
      <c r="D115" s="616"/>
      <c r="E115" s="617"/>
      <c r="F115" s="617"/>
      <c r="G115" s="617"/>
      <c r="H115" s="617"/>
      <c r="I115" s="617"/>
      <c r="J115" s="617"/>
      <c r="K115" s="617"/>
      <c r="L115" s="617"/>
      <c r="M115" s="617"/>
      <c r="N115" s="617"/>
      <c r="O115" s="617"/>
      <c r="P115" s="617"/>
      <c r="Q115" s="617"/>
      <c r="R115" s="617"/>
      <c r="S115" s="617"/>
      <c r="T115" s="617"/>
      <c r="U115" s="617"/>
      <c r="V115" s="617"/>
      <c r="W115" s="617"/>
      <c r="X115" s="617"/>
      <c r="Y115" s="617"/>
      <c r="Z115" s="617"/>
      <c r="AA115" s="617"/>
      <c r="AB115" s="617"/>
      <c r="AC115" s="617"/>
      <c r="AD115" s="617"/>
      <c r="AE115" s="617"/>
      <c r="AF115" s="617"/>
      <c r="AG115" s="617"/>
      <c r="AH115" s="617"/>
      <c r="AI115" s="617"/>
      <c r="AJ115" s="617"/>
      <c r="AK115" s="617"/>
      <c r="AL115" s="617"/>
      <c r="AM115" s="617"/>
      <c r="AN115" s="617"/>
      <c r="AO115" s="617"/>
      <c r="AP115" s="617"/>
      <c r="AQ115" s="618"/>
    </row>
    <row r="116" spans="3:43" s="5" customFormat="1" x14ac:dyDescent="0.15">
      <c r="C116" s="5">
        <v>35</v>
      </c>
      <c r="D116" s="616"/>
      <c r="E116" s="617"/>
      <c r="F116" s="617"/>
      <c r="G116" s="617"/>
      <c r="H116" s="617"/>
      <c r="I116" s="617"/>
      <c r="J116" s="617"/>
      <c r="K116" s="617"/>
      <c r="L116" s="617"/>
      <c r="M116" s="617"/>
      <c r="N116" s="617"/>
      <c r="O116" s="617"/>
      <c r="P116" s="617"/>
      <c r="Q116" s="617"/>
      <c r="R116" s="617"/>
      <c r="S116" s="617"/>
      <c r="T116" s="617"/>
      <c r="U116" s="617"/>
      <c r="V116" s="617"/>
      <c r="W116" s="617"/>
      <c r="X116" s="617"/>
      <c r="Y116" s="617"/>
      <c r="Z116" s="617"/>
      <c r="AA116" s="617"/>
      <c r="AB116" s="617"/>
      <c r="AC116" s="617"/>
      <c r="AD116" s="617"/>
      <c r="AE116" s="617"/>
      <c r="AF116" s="617"/>
      <c r="AG116" s="617"/>
      <c r="AH116" s="617"/>
      <c r="AI116" s="617"/>
      <c r="AJ116" s="617"/>
      <c r="AK116" s="617"/>
      <c r="AL116" s="617"/>
      <c r="AM116" s="617"/>
      <c r="AN116" s="617"/>
      <c r="AO116" s="617"/>
      <c r="AP116" s="617"/>
      <c r="AQ116" s="618"/>
    </row>
    <row r="117" spans="3:43" s="5" customFormat="1" x14ac:dyDescent="0.15">
      <c r="C117" s="5">
        <v>36</v>
      </c>
      <c r="D117" s="616"/>
      <c r="E117" s="617"/>
      <c r="F117" s="617"/>
      <c r="G117" s="617"/>
      <c r="H117" s="617"/>
      <c r="I117" s="617"/>
      <c r="J117" s="617"/>
      <c r="K117" s="617"/>
      <c r="L117" s="617"/>
      <c r="M117" s="617"/>
      <c r="N117" s="617"/>
      <c r="O117" s="617"/>
      <c r="P117" s="617"/>
      <c r="Q117" s="617"/>
      <c r="R117" s="617"/>
      <c r="S117" s="617"/>
      <c r="T117" s="617"/>
      <c r="U117" s="617"/>
      <c r="V117" s="617"/>
      <c r="W117" s="617"/>
      <c r="X117" s="617"/>
      <c r="Y117" s="617"/>
      <c r="Z117" s="617"/>
      <c r="AA117" s="617"/>
      <c r="AB117" s="617"/>
      <c r="AC117" s="617"/>
      <c r="AD117" s="617"/>
      <c r="AE117" s="617"/>
      <c r="AF117" s="617"/>
      <c r="AG117" s="617"/>
      <c r="AH117" s="617"/>
      <c r="AI117" s="617"/>
      <c r="AJ117" s="617"/>
      <c r="AK117" s="617"/>
      <c r="AL117" s="617"/>
      <c r="AM117" s="617"/>
      <c r="AN117" s="617"/>
      <c r="AO117" s="617"/>
      <c r="AP117" s="617"/>
      <c r="AQ117" s="618"/>
    </row>
    <row r="118" spans="3:43" s="5" customFormat="1" x14ac:dyDescent="0.15">
      <c r="C118" s="5">
        <v>37</v>
      </c>
      <c r="D118" s="616"/>
      <c r="E118" s="617"/>
      <c r="F118" s="617"/>
      <c r="G118" s="617"/>
      <c r="H118" s="617"/>
      <c r="I118" s="617"/>
      <c r="J118" s="617"/>
      <c r="K118" s="617"/>
      <c r="L118" s="617"/>
      <c r="M118" s="617"/>
      <c r="N118" s="617"/>
      <c r="O118" s="617"/>
      <c r="P118" s="617"/>
      <c r="Q118" s="617"/>
      <c r="R118" s="617"/>
      <c r="S118" s="617"/>
      <c r="T118" s="617"/>
      <c r="U118" s="617"/>
      <c r="V118" s="617"/>
      <c r="W118" s="617"/>
      <c r="X118" s="617"/>
      <c r="Y118" s="617"/>
      <c r="Z118" s="617"/>
      <c r="AA118" s="617"/>
      <c r="AB118" s="617"/>
      <c r="AC118" s="617"/>
      <c r="AD118" s="617"/>
      <c r="AE118" s="617"/>
      <c r="AF118" s="617"/>
      <c r="AG118" s="617"/>
      <c r="AH118" s="617"/>
      <c r="AI118" s="617"/>
      <c r="AJ118" s="617"/>
      <c r="AK118" s="617"/>
      <c r="AL118" s="617"/>
      <c r="AM118" s="617"/>
      <c r="AN118" s="617"/>
      <c r="AO118" s="617"/>
      <c r="AP118" s="617"/>
      <c r="AQ118" s="618"/>
    </row>
    <row r="119" spans="3:43" s="5" customFormat="1" x14ac:dyDescent="0.15">
      <c r="C119" s="5">
        <v>38</v>
      </c>
      <c r="D119" s="616"/>
      <c r="E119" s="617"/>
      <c r="F119" s="617"/>
      <c r="G119" s="617"/>
      <c r="H119" s="617"/>
      <c r="I119" s="617"/>
      <c r="J119" s="617"/>
      <c r="K119" s="617"/>
      <c r="L119" s="617"/>
      <c r="M119" s="617"/>
      <c r="N119" s="617"/>
      <c r="O119" s="617"/>
      <c r="P119" s="617"/>
      <c r="Q119" s="617"/>
      <c r="R119" s="617"/>
      <c r="S119" s="617"/>
      <c r="T119" s="617"/>
      <c r="U119" s="617"/>
      <c r="V119" s="617"/>
      <c r="W119" s="617"/>
      <c r="X119" s="617"/>
      <c r="Y119" s="617"/>
      <c r="Z119" s="617"/>
      <c r="AA119" s="617"/>
      <c r="AB119" s="617"/>
      <c r="AC119" s="617"/>
      <c r="AD119" s="617"/>
      <c r="AE119" s="617"/>
      <c r="AF119" s="617"/>
      <c r="AG119" s="617"/>
      <c r="AH119" s="617"/>
      <c r="AI119" s="617"/>
      <c r="AJ119" s="617"/>
      <c r="AK119" s="617"/>
      <c r="AL119" s="617"/>
      <c r="AM119" s="617"/>
      <c r="AN119" s="617"/>
      <c r="AO119" s="617"/>
      <c r="AP119" s="617"/>
      <c r="AQ119" s="618"/>
    </row>
    <row r="120" spans="3:43" s="5" customFormat="1" x14ac:dyDescent="0.15">
      <c r="C120" s="5">
        <v>39</v>
      </c>
      <c r="D120" s="616"/>
      <c r="E120" s="617"/>
      <c r="F120" s="617"/>
      <c r="G120" s="617"/>
      <c r="H120" s="617"/>
      <c r="I120" s="617"/>
      <c r="J120" s="617"/>
      <c r="K120" s="617"/>
      <c r="L120" s="617"/>
      <c r="M120" s="617"/>
      <c r="N120" s="617"/>
      <c r="O120" s="617"/>
      <c r="P120" s="617"/>
      <c r="Q120" s="617"/>
      <c r="R120" s="617"/>
      <c r="S120" s="617"/>
      <c r="T120" s="617"/>
      <c r="U120" s="617"/>
      <c r="V120" s="617"/>
      <c r="W120" s="617"/>
      <c r="X120" s="617"/>
      <c r="Y120" s="617"/>
      <c r="Z120" s="617"/>
      <c r="AA120" s="617"/>
      <c r="AB120" s="617"/>
      <c r="AC120" s="617"/>
      <c r="AD120" s="617"/>
      <c r="AE120" s="617"/>
      <c r="AF120" s="617"/>
      <c r="AG120" s="617"/>
      <c r="AH120" s="617"/>
      <c r="AI120" s="617"/>
      <c r="AJ120" s="617"/>
      <c r="AK120" s="617"/>
      <c r="AL120" s="617"/>
      <c r="AM120" s="617"/>
      <c r="AN120" s="617"/>
      <c r="AO120" s="617"/>
      <c r="AP120" s="617"/>
      <c r="AQ120" s="618"/>
    </row>
    <row r="121" spans="3:43" s="5" customFormat="1" x14ac:dyDescent="0.15">
      <c r="C121" s="5">
        <v>40</v>
      </c>
      <c r="D121" s="616"/>
      <c r="E121" s="617"/>
      <c r="F121" s="617"/>
      <c r="G121" s="617"/>
      <c r="H121" s="617"/>
      <c r="I121" s="617"/>
      <c r="J121" s="617"/>
      <c r="K121" s="617"/>
      <c r="L121" s="617"/>
      <c r="M121" s="617"/>
      <c r="N121" s="617"/>
      <c r="O121" s="617"/>
      <c r="P121" s="617"/>
      <c r="Q121" s="617"/>
      <c r="R121" s="617"/>
      <c r="S121" s="617"/>
      <c r="T121" s="617"/>
      <c r="U121" s="617"/>
      <c r="V121" s="617"/>
      <c r="W121" s="617"/>
      <c r="X121" s="617"/>
      <c r="Y121" s="617"/>
      <c r="Z121" s="617"/>
      <c r="AA121" s="617"/>
      <c r="AB121" s="617"/>
      <c r="AC121" s="617"/>
      <c r="AD121" s="617"/>
      <c r="AE121" s="617"/>
      <c r="AF121" s="617"/>
      <c r="AG121" s="617"/>
      <c r="AH121" s="617"/>
      <c r="AI121" s="617"/>
      <c r="AJ121" s="617"/>
      <c r="AK121" s="617"/>
      <c r="AL121" s="617"/>
      <c r="AM121" s="617"/>
      <c r="AN121" s="617"/>
      <c r="AO121" s="617"/>
      <c r="AP121" s="617"/>
      <c r="AQ121" s="618"/>
    </row>
    <row r="122" spans="3:43" s="5" customFormat="1" x14ac:dyDescent="0.15">
      <c r="C122" s="5">
        <v>41</v>
      </c>
      <c r="D122" s="616"/>
      <c r="E122" s="617"/>
      <c r="F122" s="617"/>
      <c r="G122" s="617"/>
      <c r="H122" s="617"/>
      <c r="I122" s="617"/>
      <c r="J122" s="617"/>
      <c r="K122" s="617"/>
      <c r="L122" s="617"/>
      <c r="M122" s="617"/>
      <c r="N122" s="617"/>
      <c r="O122" s="617"/>
      <c r="P122" s="617"/>
      <c r="Q122" s="617"/>
      <c r="R122" s="617"/>
      <c r="S122" s="617"/>
      <c r="T122" s="617"/>
      <c r="U122" s="617"/>
      <c r="V122" s="617"/>
      <c r="W122" s="617"/>
      <c r="X122" s="617"/>
      <c r="Y122" s="617"/>
      <c r="Z122" s="617"/>
      <c r="AA122" s="617"/>
      <c r="AB122" s="617"/>
      <c r="AC122" s="617"/>
      <c r="AD122" s="617"/>
      <c r="AE122" s="617"/>
      <c r="AF122" s="617"/>
      <c r="AG122" s="617"/>
      <c r="AH122" s="617"/>
      <c r="AI122" s="617"/>
      <c r="AJ122" s="617"/>
      <c r="AK122" s="617"/>
      <c r="AL122" s="617"/>
      <c r="AM122" s="617"/>
      <c r="AN122" s="617"/>
      <c r="AO122" s="617"/>
      <c r="AP122" s="617"/>
      <c r="AQ122" s="618"/>
    </row>
    <row r="123" spans="3:43" s="5" customFormat="1" x14ac:dyDescent="0.15">
      <c r="C123" s="5">
        <v>42</v>
      </c>
      <c r="D123" s="616"/>
      <c r="E123" s="617"/>
      <c r="F123" s="617"/>
      <c r="G123" s="617"/>
      <c r="H123" s="617"/>
      <c r="I123" s="617"/>
      <c r="J123" s="617"/>
      <c r="K123" s="617"/>
      <c r="L123" s="617"/>
      <c r="M123" s="617"/>
      <c r="N123" s="617"/>
      <c r="O123" s="617"/>
      <c r="P123" s="617"/>
      <c r="Q123" s="617"/>
      <c r="R123" s="617"/>
      <c r="S123" s="617"/>
      <c r="T123" s="617"/>
      <c r="U123" s="617"/>
      <c r="V123" s="617"/>
      <c r="W123" s="617"/>
      <c r="X123" s="617"/>
      <c r="Y123" s="617"/>
      <c r="Z123" s="617"/>
      <c r="AA123" s="617"/>
      <c r="AB123" s="617"/>
      <c r="AC123" s="617"/>
      <c r="AD123" s="617"/>
      <c r="AE123" s="617"/>
      <c r="AF123" s="617"/>
      <c r="AG123" s="617"/>
      <c r="AH123" s="617"/>
      <c r="AI123" s="617"/>
      <c r="AJ123" s="617"/>
      <c r="AK123" s="617"/>
      <c r="AL123" s="617"/>
      <c r="AM123" s="617"/>
      <c r="AN123" s="617"/>
      <c r="AO123" s="617"/>
      <c r="AP123" s="617"/>
      <c r="AQ123" s="618"/>
    </row>
    <row r="124" spans="3:43" s="5" customFormat="1" x14ac:dyDescent="0.15">
      <c r="C124" s="5">
        <v>43</v>
      </c>
      <c r="D124" s="616"/>
      <c r="E124" s="617"/>
      <c r="F124" s="617"/>
      <c r="G124" s="617"/>
      <c r="H124" s="617"/>
      <c r="I124" s="617"/>
      <c r="J124" s="617"/>
      <c r="K124" s="617"/>
      <c r="L124" s="617"/>
      <c r="M124" s="617"/>
      <c r="N124" s="617"/>
      <c r="O124" s="617"/>
      <c r="P124" s="617"/>
      <c r="Q124" s="617"/>
      <c r="R124" s="617"/>
      <c r="S124" s="617"/>
      <c r="T124" s="617"/>
      <c r="U124" s="617"/>
      <c r="V124" s="617"/>
      <c r="W124" s="617"/>
      <c r="X124" s="617"/>
      <c r="Y124" s="617"/>
      <c r="Z124" s="617"/>
      <c r="AA124" s="617"/>
      <c r="AB124" s="617"/>
      <c r="AC124" s="617"/>
      <c r="AD124" s="617"/>
      <c r="AE124" s="617"/>
      <c r="AF124" s="617"/>
      <c r="AG124" s="617"/>
      <c r="AH124" s="617"/>
      <c r="AI124" s="617"/>
      <c r="AJ124" s="617"/>
      <c r="AK124" s="617"/>
      <c r="AL124" s="617"/>
      <c r="AM124" s="617"/>
      <c r="AN124" s="617"/>
      <c r="AO124" s="617"/>
      <c r="AP124" s="617"/>
      <c r="AQ124" s="618"/>
    </row>
    <row r="125" spans="3:43" s="5" customFormat="1" x14ac:dyDescent="0.15">
      <c r="C125" s="5">
        <v>44</v>
      </c>
      <c r="D125" s="616"/>
      <c r="E125" s="617"/>
      <c r="F125" s="617"/>
      <c r="G125" s="617"/>
      <c r="H125" s="617"/>
      <c r="I125" s="617"/>
      <c r="J125" s="617"/>
      <c r="K125" s="617"/>
      <c r="L125" s="617"/>
      <c r="M125" s="617"/>
      <c r="N125" s="617"/>
      <c r="O125" s="617"/>
      <c r="P125" s="617"/>
      <c r="Q125" s="617"/>
      <c r="R125" s="617"/>
      <c r="S125" s="617"/>
      <c r="T125" s="617"/>
      <c r="U125" s="617"/>
      <c r="V125" s="617"/>
      <c r="W125" s="617"/>
      <c r="X125" s="617"/>
      <c r="Y125" s="617"/>
      <c r="Z125" s="617"/>
      <c r="AA125" s="617"/>
      <c r="AB125" s="617"/>
      <c r="AC125" s="617"/>
      <c r="AD125" s="617"/>
      <c r="AE125" s="617"/>
      <c r="AF125" s="617"/>
      <c r="AG125" s="617"/>
      <c r="AH125" s="617"/>
      <c r="AI125" s="617"/>
      <c r="AJ125" s="617"/>
      <c r="AK125" s="617"/>
      <c r="AL125" s="617"/>
      <c r="AM125" s="617"/>
      <c r="AN125" s="617"/>
      <c r="AO125" s="617"/>
      <c r="AP125" s="617"/>
      <c r="AQ125" s="618"/>
    </row>
    <row r="126" spans="3:43" s="5" customFormat="1" x14ac:dyDescent="0.15">
      <c r="C126" s="5">
        <v>45</v>
      </c>
      <c r="D126" s="616"/>
      <c r="E126" s="617"/>
      <c r="F126" s="617"/>
      <c r="G126" s="617"/>
      <c r="H126" s="617"/>
      <c r="I126" s="617"/>
      <c r="J126" s="617"/>
      <c r="K126" s="617"/>
      <c r="L126" s="617"/>
      <c r="M126" s="617"/>
      <c r="N126" s="617"/>
      <c r="O126" s="617"/>
      <c r="P126" s="617"/>
      <c r="Q126" s="617"/>
      <c r="R126" s="617"/>
      <c r="S126" s="617"/>
      <c r="T126" s="617"/>
      <c r="U126" s="617"/>
      <c r="V126" s="617"/>
      <c r="W126" s="617"/>
      <c r="X126" s="617"/>
      <c r="Y126" s="617"/>
      <c r="Z126" s="617"/>
      <c r="AA126" s="617"/>
      <c r="AB126" s="617"/>
      <c r="AC126" s="617"/>
      <c r="AD126" s="617"/>
      <c r="AE126" s="617"/>
      <c r="AF126" s="617"/>
      <c r="AG126" s="617"/>
      <c r="AH126" s="617"/>
      <c r="AI126" s="617"/>
      <c r="AJ126" s="617"/>
      <c r="AK126" s="617"/>
      <c r="AL126" s="617"/>
      <c r="AM126" s="617"/>
      <c r="AN126" s="617"/>
      <c r="AO126" s="617"/>
      <c r="AP126" s="617"/>
      <c r="AQ126" s="618"/>
    </row>
    <row r="127" spans="3:43" s="5" customFormat="1" x14ac:dyDescent="0.15">
      <c r="C127" s="5">
        <v>46</v>
      </c>
      <c r="D127" s="616"/>
      <c r="E127" s="617"/>
      <c r="F127" s="617"/>
      <c r="G127" s="617"/>
      <c r="H127" s="617"/>
      <c r="I127" s="617"/>
      <c r="J127" s="617"/>
      <c r="K127" s="617"/>
      <c r="L127" s="617"/>
      <c r="M127" s="617"/>
      <c r="N127" s="617"/>
      <c r="O127" s="617"/>
      <c r="P127" s="617"/>
      <c r="Q127" s="617"/>
      <c r="R127" s="617"/>
      <c r="S127" s="617"/>
      <c r="T127" s="617"/>
      <c r="U127" s="617"/>
      <c r="V127" s="617"/>
      <c r="W127" s="617"/>
      <c r="X127" s="617"/>
      <c r="Y127" s="617"/>
      <c r="Z127" s="617"/>
      <c r="AA127" s="617"/>
      <c r="AB127" s="617"/>
      <c r="AC127" s="617"/>
      <c r="AD127" s="617"/>
      <c r="AE127" s="617"/>
      <c r="AF127" s="617"/>
      <c r="AG127" s="617"/>
      <c r="AH127" s="617"/>
      <c r="AI127" s="617"/>
      <c r="AJ127" s="617"/>
      <c r="AK127" s="617"/>
      <c r="AL127" s="617"/>
      <c r="AM127" s="617"/>
      <c r="AN127" s="617"/>
      <c r="AO127" s="617"/>
      <c r="AP127" s="617"/>
      <c r="AQ127" s="618"/>
    </row>
    <row r="128" spans="3:43" s="5" customFormat="1" x14ac:dyDescent="0.15">
      <c r="C128" s="5">
        <v>47</v>
      </c>
      <c r="D128" s="616"/>
      <c r="E128" s="617"/>
      <c r="F128" s="617"/>
      <c r="G128" s="617"/>
      <c r="H128" s="617"/>
      <c r="I128" s="617"/>
      <c r="J128" s="617"/>
      <c r="K128" s="617"/>
      <c r="L128" s="617"/>
      <c r="M128" s="617"/>
      <c r="N128" s="617"/>
      <c r="O128" s="617"/>
      <c r="P128" s="617"/>
      <c r="Q128" s="617"/>
      <c r="R128" s="617"/>
      <c r="S128" s="617"/>
      <c r="T128" s="617"/>
      <c r="U128" s="617"/>
      <c r="V128" s="617"/>
      <c r="W128" s="617"/>
      <c r="X128" s="617"/>
      <c r="Y128" s="617"/>
      <c r="Z128" s="617"/>
      <c r="AA128" s="617"/>
      <c r="AB128" s="617"/>
      <c r="AC128" s="617"/>
      <c r="AD128" s="617"/>
      <c r="AE128" s="617"/>
      <c r="AF128" s="617"/>
      <c r="AG128" s="617"/>
      <c r="AH128" s="617"/>
      <c r="AI128" s="617"/>
      <c r="AJ128" s="617"/>
      <c r="AK128" s="617"/>
      <c r="AL128" s="617"/>
      <c r="AM128" s="617"/>
      <c r="AN128" s="617"/>
      <c r="AO128" s="617"/>
      <c r="AP128" s="617"/>
      <c r="AQ128" s="618"/>
    </row>
    <row r="129" spans="3:43" s="5" customFormat="1" x14ac:dyDescent="0.15">
      <c r="C129" s="5">
        <v>48</v>
      </c>
      <c r="D129" s="616"/>
      <c r="E129" s="617"/>
      <c r="F129" s="617"/>
      <c r="G129" s="617"/>
      <c r="H129" s="617"/>
      <c r="I129" s="617"/>
      <c r="J129" s="617"/>
      <c r="K129" s="617"/>
      <c r="L129" s="617"/>
      <c r="M129" s="617"/>
      <c r="N129" s="617"/>
      <c r="O129" s="617"/>
      <c r="P129" s="617"/>
      <c r="Q129" s="617"/>
      <c r="R129" s="617"/>
      <c r="S129" s="617"/>
      <c r="T129" s="617"/>
      <c r="U129" s="617"/>
      <c r="V129" s="617"/>
      <c r="W129" s="617"/>
      <c r="X129" s="617"/>
      <c r="Y129" s="617"/>
      <c r="Z129" s="617"/>
      <c r="AA129" s="617"/>
      <c r="AB129" s="617"/>
      <c r="AC129" s="617"/>
      <c r="AD129" s="617"/>
      <c r="AE129" s="617"/>
      <c r="AF129" s="617"/>
      <c r="AG129" s="617"/>
      <c r="AH129" s="617"/>
      <c r="AI129" s="617"/>
      <c r="AJ129" s="617"/>
      <c r="AK129" s="617"/>
      <c r="AL129" s="617"/>
      <c r="AM129" s="617"/>
      <c r="AN129" s="617"/>
      <c r="AO129" s="617"/>
      <c r="AP129" s="617"/>
      <c r="AQ129" s="618"/>
    </row>
    <row r="130" spans="3:43" s="5" customFormat="1" x14ac:dyDescent="0.15">
      <c r="C130" s="5">
        <v>49</v>
      </c>
      <c r="D130" s="616"/>
      <c r="E130" s="617"/>
      <c r="F130" s="617"/>
      <c r="G130" s="617"/>
      <c r="H130" s="617"/>
      <c r="I130" s="617"/>
      <c r="J130" s="617"/>
      <c r="K130" s="617"/>
      <c r="L130" s="617"/>
      <c r="M130" s="617"/>
      <c r="N130" s="617"/>
      <c r="O130" s="617"/>
      <c r="P130" s="617"/>
      <c r="Q130" s="617"/>
      <c r="R130" s="617"/>
      <c r="S130" s="617"/>
      <c r="T130" s="617"/>
      <c r="U130" s="617"/>
      <c r="V130" s="617"/>
      <c r="W130" s="617"/>
      <c r="X130" s="617"/>
      <c r="Y130" s="617"/>
      <c r="Z130" s="617"/>
      <c r="AA130" s="617"/>
      <c r="AB130" s="617"/>
      <c r="AC130" s="617"/>
      <c r="AD130" s="617"/>
      <c r="AE130" s="617"/>
      <c r="AF130" s="617"/>
      <c r="AG130" s="617"/>
      <c r="AH130" s="617"/>
      <c r="AI130" s="617"/>
      <c r="AJ130" s="617"/>
      <c r="AK130" s="617"/>
      <c r="AL130" s="617"/>
      <c r="AM130" s="617"/>
      <c r="AN130" s="617"/>
      <c r="AO130" s="617"/>
      <c r="AP130" s="617"/>
      <c r="AQ130" s="618"/>
    </row>
    <row r="131" spans="3:43" s="5" customFormat="1" x14ac:dyDescent="0.15">
      <c r="C131" s="5">
        <v>50</v>
      </c>
      <c r="D131" s="616"/>
      <c r="E131" s="617"/>
      <c r="F131" s="617"/>
      <c r="G131" s="617"/>
      <c r="H131" s="617"/>
      <c r="I131" s="617"/>
      <c r="J131" s="617"/>
      <c r="K131" s="617"/>
      <c r="L131" s="617"/>
      <c r="M131" s="617"/>
      <c r="N131" s="617"/>
      <c r="O131" s="617"/>
      <c r="P131" s="617"/>
      <c r="Q131" s="617"/>
      <c r="R131" s="617"/>
      <c r="S131" s="617"/>
      <c r="T131" s="617"/>
      <c r="U131" s="617"/>
      <c r="V131" s="617"/>
      <c r="W131" s="617"/>
      <c r="X131" s="617"/>
      <c r="Y131" s="617"/>
      <c r="Z131" s="617"/>
      <c r="AA131" s="617"/>
      <c r="AB131" s="617"/>
      <c r="AC131" s="617"/>
      <c r="AD131" s="617"/>
      <c r="AE131" s="617"/>
      <c r="AF131" s="617"/>
      <c r="AG131" s="617"/>
      <c r="AH131" s="617"/>
      <c r="AI131" s="617"/>
      <c r="AJ131" s="617"/>
      <c r="AK131" s="617"/>
      <c r="AL131" s="617"/>
      <c r="AM131" s="617"/>
      <c r="AN131" s="617"/>
      <c r="AO131" s="617"/>
      <c r="AP131" s="617"/>
      <c r="AQ131" s="618"/>
    </row>
    <row r="132" spans="3:43" s="5" customFormat="1" x14ac:dyDescent="0.15">
      <c r="C132" s="5">
        <v>51</v>
      </c>
      <c r="D132" s="616"/>
      <c r="E132" s="617"/>
      <c r="F132" s="617"/>
      <c r="G132" s="617"/>
      <c r="H132" s="617"/>
      <c r="I132" s="617"/>
      <c r="J132" s="617"/>
      <c r="K132" s="617"/>
      <c r="L132" s="617"/>
      <c r="M132" s="617"/>
      <c r="N132" s="617"/>
      <c r="O132" s="617"/>
      <c r="P132" s="617"/>
      <c r="Q132" s="617"/>
      <c r="R132" s="617"/>
      <c r="S132" s="617"/>
      <c r="T132" s="617"/>
      <c r="U132" s="617"/>
      <c r="V132" s="617"/>
      <c r="W132" s="617"/>
      <c r="X132" s="617"/>
      <c r="Y132" s="617"/>
      <c r="Z132" s="617"/>
      <c r="AA132" s="617"/>
      <c r="AB132" s="617"/>
      <c r="AC132" s="617"/>
      <c r="AD132" s="617"/>
      <c r="AE132" s="617"/>
      <c r="AF132" s="617"/>
      <c r="AG132" s="617"/>
      <c r="AH132" s="617"/>
      <c r="AI132" s="617"/>
      <c r="AJ132" s="617"/>
      <c r="AK132" s="617"/>
      <c r="AL132" s="617"/>
      <c r="AM132" s="617"/>
      <c r="AN132" s="617"/>
      <c r="AO132" s="617"/>
      <c r="AP132" s="617"/>
      <c r="AQ132" s="618"/>
    </row>
    <row r="133" spans="3:43" s="5" customFormat="1" x14ac:dyDescent="0.15">
      <c r="C133" s="5">
        <v>52</v>
      </c>
      <c r="D133" s="616"/>
      <c r="E133" s="617"/>
      <c r="F133" s="617"/>
      <c r="G133" s="617"/>
      <c r="H133" s="617"/>
      <c r="I133" s="617"/>
      <c r="J133" s="617"/>
      <c r="K133" s="617"/>
      <c r="L133" s="617"/>
      <c r="M133" s="617"/>
      <c r="N133" s="617"/>
      <c r="O133" s="617"/>
      <c r="P133" s="617"/>
      <c r="Q133" s="617"/>
      <c r="R133" s="617"/>
      <c r="S133" s="617"/>
      <c r="T133" s="617"/>
      <c r="U133" s="617"/>
      <c r="V133" s="617"/>
      <c r="W133" s="617"/>
      <c r="X133" s="617"/>
      <c r="Y133" s="617"/>
      <c r="Z133" s="617"/>
      <c r="AA133" s="617"/>
      <c r="AB133" s="617"/>
      <c r="AC133" s="617"/>
      <c r="AD133" s="617"/>
      <c r="AE133" s="617"/>
      <c r="AF133" s="617"/>
      <c r="AG133" s="617"/>
      <c r="AH133" s="617"/>
      <c r="AI133" s="617"/>
      <c r="AJ133" s="617"/>
      <c r="AK133" s="617"/>
      <c r="AL133" s="617"/>
      <c r="AM133" s="617"/>
      <c r="AN133" s="617"/>
      <c r="AO133" s="617"/>
      <c r="AP133" s="617"/>
      <c r="AQ133" s="618"/>
    </row>
    <row r="134" spans="3:43" s="5" customFormat="1" x14ac:dyDescent="0.15">
      <c r="C134" s="5">
        <v>53</v>
      </c>
      <c r="D134" s="616"/>
      <c r="E134" s="617"/>
      <c r="F134" s="617"/>
      <c r="G134" s="617"/>
      <c r="H134" s="617"/>
      <c r="I134" s="617"/>
      <c r="J134" s="617"/>
      <c r="K134" s="617"/>
      <c r="L134" s="617"/>
      <c r="M134" s="617"/>
      <c r="N134" s="617"/>
      <c r="O134" s="617"/>
      <c r="P134" s="617"/>
      <c r="Q134" s="617"/>
      <c r="R134" s="617"/>
      <c r="S134" s="617"/>
      <c r="T134" s="617"/>
      <c r="U134" s="617"/>
      <c r="V134" s="617"/>
      <c r="W134" s="617"/>
      <c r="X134" s="617"/>
      <c r="Y134" s="617"/>
      <c r="Z134" s="617"/>
      <c r="AA134" s="617"/>
      <c r="AB134" s="617"/>
      <c r="AC134" s="617"/>
      <c r="AD134" s="617"/>
      <c r="AE134" s="617"/>
      <c r="AF134" s="617"/>
      <c r="AG134" s="617"/>
      <c r="AH134" s="617"/>
      <c r="AI134" s="617"/>
      <c r="AJ134" s="617"/>
      <c r="AK134" s="617"/>
      <c r="AL134" s="617"/>
      <c r="AM134" s="617"/>
      <c r="AN134" s="617"/>
      <c r="AO134" s="617"/>
      <c r="AP134" s="617"/>
      <c r="AQ134" s="618"/>
    </row>
    <row r="135" spans="3:43" s="5" customFormat="1" x14ac:dyDescent="0.15">
      <c r="C135" s="5">
        <v>54</v>
      </c>
      <c r="D135" s="616"/>
      <c r="E135" s="617"/>
      <c r="F135" s="617"/>
      <c r="G135" s="617"/>
      <c r="H135" s="617"/>
      <c r="I135" s="617"/>
      <c r="J135" s="617"/>
      <c r="K135" s="617"/>
      <c r="L135" s="617"/>
      <c r="M135" s="617"/>
      <c r="N135" s="617"/>
      <c r="O135" s="617"/>
      <c r="P135" s="617"/>
      <c r="Q135" s="617"/>
      <c r="R135" s="617"/>
      <c r="S135" s="617"/>
      <c r="T135" s="617"/>
      <c r="U135" s="617"/>
      <c r="V135" s="617"/>
      <c r="W135" s="617"/>
      <c r="X135" s="617"/>
      <c r="Y135" s="617"/>
      <c r="Z135" s="617"/>
      <c r="AA135" s="617"/>
      <c r="AB135" s="617"/>
      <c r="AC135" s="617"/>
      <c r="AD135" s="617"/>
      <c r="AE135" s="617"/>
      <c r="AF135" s="617"/>
      <c r="AG135" s="617"/>
      <c r="AH135" s="617"/>
      <c r="AI135" s="617"/>
      <c r="AJ135" s="617"/>
      <c r="AK135" s="617"/>
      <c r="AL135" s="617"/>
      <c r="AM135" s="617"/>
      <c r="AN135" s="617"/>
      <c r="AO135" s="617"/>
      <c r="AP135" s="617"/>
      <c r="AQ135" s="618"/>
    </row>
    <row r="136" spans="3:43" s="5" customFormat="1" x14ac:dyDescent="0.15">
      <c r="C136" s="5">
        <v>55</v>
      </c>
      <c r="D136" s="616"/>
      <c r="E136" s="617"/>
      <c r="F136" s="617"/>
      <c r="G136" s="617"/>
      <c r="H136" s="617"/>
      <c r="I136" s="617"/>
      <c r="J136" s="617"/>
      <c r="K136" s="617"/>
      <c r="L136" s="617"/>
      <c r="M136" s="617"/>
      <c r="N136" s="617"/>
      <c r="O136" s="617"/>
      <c r="P136" s="617"/>
      <c r="Q136" s="617"/>
      <c r="R136" s="617"/>
      <c r="S136" s="617"/>
      <c r="T136" s="617"/>
      <c r="U136" s="617"/>
      <c r="V136" s="617"/>
      <c r="W136" s="617"/>
      <c r="X136" s="617"/>
      <c r="Y136" s="617"/>
      <c r="Z136" s="617"/>
      <c r="AA136" s="617"/>
      <c r="AB136" s="617"/>
      <c r="AC136" s="617"/>
      <c r="AD136" s="617"/>
      <c r="AE136" s="617"/>
      <c r="AF136" s="617"/>
      <c r="AG136" s="617"/>
      <c r="AH136" s="617"/>
      <c r="AI136" s="617"/>
      <c r="AJ136" s="617"/>
      <c r="AK136" s="617"/>
      <c r="AL136" s="617"/>
      <c r="AM136" s="617"/>
      <c r="AN136" s="617"/>
      <c r="AO136" s="617"/>
      <c r="AP136" s="617"/>
      <c r="AQ136" s="618"/>
    </row>
    <row r="137" spans="3:43" s="5" customFormat="1" x14ac:dyDescent="0.15">
      <c r="C137" s="5">
        <v>56</v>
      </c>
      <c r="D137" s="616"/>
      <c r="E137" s="617"/>
      <c r="F137" s="617"/>
      <c r="G137" s="617"/>
      <c r="H137" s="617"/>
      <c r="I137" s="617"/>
      <c r="J137" s="617"/>
      <c r="K137" s="617"/>
      <c r="L137" s="617"/>
      <c r="M137" s="617"/>
      <c r="N137" s="617"/>
      <c r="O137" s="617"/>
      <c r="P137" s="617"/>
      <c r="Q137" s="617"/>
      <c r="R137" s="617"/>
      <c r="S137" s="617"/>
      <c r="T137" s="617"/>
      <c r="U137" s="617"/>
      <c r="V137" s="617"/>
      <c r="W137" s="617"/>
      <c r="X137" s="617"/>
      <c r="Y137" s="617"/>
      <c r="Z137" s="617"/>
      <c r="AA137" s="617"/>
      <c r="AB137" s="617"/>
      <c r="AC137" s="617"/>
      <c r="AD137" s="617"/>
      <c r="AE137" s="617"/>
      <c r="AF137" s="617"/>
      <c r="AG137" s="617"/>
      <c r="AH137" s="617"/>
      <c r="AI137" s="617"/>
      <c r="AJ137" s="617"/>
      <c r="AK137" s="617"/>
      <c r="AL137" s="617"/>
      <c r="AM137" s="617"/>
      <c r="AN137" s="617"/>
      <c r="AO137" s="617"/>
      <c r="AP137" s="617"/>
      <c r="AQ137" s="618"/>
    </row>
    <row r="138" spans="3:43" s="5" customFormat="1" x14ac:dyDescent="0.15">
      <c r="C138" s="5">
        <v>57</v>
      </c>
      <c r="D138" s="616"/>
      <c r="E138" s="617"/>
      <c r="F138" s="617"/>
      <c r="G138" s="617"/>
      <c r="H138" s="617"/>
      <c r="I138" s="617"/>
      <c r="J138" s="617"/>
      <c r="K138" s="617"/>
      <c r="L138" s="617"/>
      <c r="M138" s="617"/>
      <c r="N138" s="617"/>
      <c r="O138" s="617"/>
      <c r="P138" s="617"/>
      <c r="Q138" s="617"/>
      <c r="R138" s="617"/>
      <c r="S138" s="617"/>
      <c r="T138" s="617"/>
      <c r="U138" s="617"/>
      <c r="V138" s="617"/>
      <c r="W138" s="617"/>
      <c r="X138" s="617"/>
      <c r="Y138" s="617"/>
      <c r="Z138" s="617"/>
      <c r="AA138" s="617"/>
      <c r="AB138" s="617"/>
      <c r="AC138" s="617"/>
      <c r="AD138" s="617"/>
      <c r="AE138" s="617"/>
      <c r="AF138" s="617"/>
      <c r="AG138" s="617"/>
      <c r="AH138" s="617"/>
      <c r="AI138" s="617"/>
      <c r="AJ138" s="617"/>
      <c r="AK138" s="617"/>
      <c r="AL138" s="617"/>
      <c r="AM138" s="617"/>
      <c r="AN138" s="617"/>
      <c r="AO138" s="617"/>
      <c r="AP138" s="617"/>
      <c r="AQ138" s="618"/>
    </row>
    <row r="139" spans="3:43" s="5" customFormat="1" x14ac:dyDescent="0.15">
      <c r="C139" s="5">
        <v>58</v>
      </c>
      <c r="D139" s="616"/>
      <c r="E139" s="617"/>
      <c r="F139" s="617"/>
      <c r="G139" s="617"/>
      <c r="H139" s="617"/>
      <c r="I139" s="617"/>
      <c r="J139" s="617"/>
      <c r="K139" s="617"/>
      <c r="L139" s="617"/>
      <c r="M139" s="617"/>
      <c r="N139" s="617"/>
      <c r="O139" s="617"/>
      <c r="P139" s="617"/>
      <c r="Q139" s="617"/>
      <c r="R139" s="617"/>
      <c r="S139" s="617"/>
      <c r="T139" s="617"/>
      <c r="U139" s="617"/>
      <c r="V139" s="617"/>
      <c r="W139" s="617"/>
      <c r="X139" s="617"/>
      <c r="Y139" s="617"/>
      <c r="Z139" s="617"/>
      <c r="AA139" s="617"/>
      <c r="AB139" s="617"/>
      <c r="AC139" s="617"/>
      <c r="AD139" s="617"/>
      <c r="AE139" s="617"/>
      <c r="AF139" s="617"/>
      <c r="AG139" s="617"/>
      <c r="AH139" s="617"/>
      <c r="AI139" s="617"/>
      <c r="AJ139" s="617"/>
      <c r="AK139" s="617"/>
      <c r="AL139" s="617"/>
      <c r="AM139" s="617"/>
      <c r="AN139" s="617"/>
      <c r="AO139" s="617"/>
      <c r="AP139" s="617"/>
      <c r="AQ139" s="618"/>
    </row>
    <row r="140" spans="3:43" s="5" customFormat="1" x14ac:dyDescent="0.15">
      <c r="C140" s="5">
        <v>59</v>
      </c>
      <c r="D140" s="616"/>
      <c r="E140" s="617"/>
      <c r="F140" s="617"/>
      <c r="G140" s="617"/>
      <c r="H140" s="617"/>
      <c r="I140" s="617"/>
      <c r="J140" s="617"/>
      <c r="K140" s="617"/>
      <c r="L140" s="617"/>
      <c r="M140" s="617"/>
      <c r="N140" s="617"/>
      <c r="O140" s="617"/>
      <c r="P140" s="617"/>
      <c r="Q140" s="617"/>
      <c r="R140" s="617"/>
      <c r="S140" s="617"/>
      <c r="T140" s="617"/>
      <c r="U140" s="617"/>
      <c r="V140" s="617"/>
      <c r="W140" s="617"/>
      <c r="X140" s="617"/>
      <c r="Y140" s="617"/>
      <c r="Z140" s="617"/>
      <c r="AA140" s="617"/>
      <c r="AB140" s="617"/>
      <c r="AC140" s="617"/>
      <c r="AD140" s="617"/>
      <c r="AE140" s="617"/>
      <c r="AF140" s="617"/>
      <c r="AG140" s="617"/>
      <c r="AH140" s="617"/>
      <c r="AI140" s="617"/>
      <c r="AJ140" s="617"/>
      <c r="AK140" s="617"/>
      <c r="AL140" s="617"/>
      <c r="AM140" s="617"/>
      <c r="AN140" s="617"/>
      <c r="AO140" s="617"/>
      <c r="AP140" s="617"/>
      <c r="AQ140" s="618"/>
    </row>
    <row r="141" spans="3:43" s="5" customFormat="1" x14ac:dyDescent="0.15">
      <c r="C141" s="5">
        <v>60</v>
      </c>
      <c r="D141" s="616"/>
      <c r="E141" s="617"/>
      <c r="F141" s="617"/>
      <c r="G141" s="617"/>
      <c r="H141" s="617"/>
      <c r="I141" s="617"/>
      <c r="J141" s="617"/>
      <c r="K141" s="617"/>
      <c r="L141" s="617"/>
      <c r="M141" s="617"/>
      <c r="N141" s="617"/>
      <c r="O141" s="617"/>
      <c r="P141" s="617"/>
      <c r="Q141" s="617"/>
      <c r="R141" s="617"/>
      <c r="S141" s="617"/>
      <c r="T141" s="617"/>
      <c r="U141" s="617"/>
      <c r="V141" s="617"/>
      <c r="W141" s="617"/>
      <c r="X141" s="617"/>
      <c r="Y141" s="617"/>
      <c r="Z141" s="617"/>
      <c r="AA141" s="617"/>
      <c r="AB141" s="617"/>
      <c r="AC141" s="617"/>
      <c r="AD141" s="617"/>
      <c r="AE141" s="617"/>
      <c r="AF141" s="617"/>
      <c r="AG141" s="617"/>
      <c r="AH141" s="617"/>
      <c r="AI141" s="617"/>
      <c r="AJ141" s="617"/>
      <c r="AK141" s="617"/>
      <c r="AL141" s="617"/>
      <c r="AM141" s="617"/>
      <c r="AN141" s="617"/>
      <c r="AO141" s="617"/>
      <c r="AP141" s="617"/>
      <c r="AQ141" s="618"/>
    </row>
    <row r="142" spans="3:43" s="5" customFormat="1" x14ac:dyDescent="0.15">
      <c r="C142" s="5">
        <v>61</v>
      </c>
      <c r="D142" s="616"/>
      <c r="E142" s="617"/>
      <c r="F142" s="617"/>
      <c r="G142" s="617"/>
      <c r="H142" s="617"/>
      <c r="I142" s="617"/>
      <c r="J142" s="617"/>
      <c r="K142" s="617"/>
      <c r="L142" s="617"/>
      <c r="M142" s="617"/>
      <c r="N142" s="617"/>
      <c r="O142" s="617"/>
      <c r="P142" s="617"/>
      <c r="Q142" s="617"/>
      <c r="R142" s="617"/>
      <c r="S142" s="617"/>
      <c r="T142" s="617"/>
      <c r="U142" s="617"/>
      <c r="V142" s="617"/>
      <c r="W142" s="617"/>
      <c r="X142" s="617"/>
      <c r="Y142" s="617"/>
      <c r="Z142" s="617"/>
      <c r="AA142" s="617"/>
      <c r="AB142" s="617"/>
      <c r="AC142" s="617"/>
      <c r="AD142" s="617"/>
      <c r="AE142" s="617"/>
      <c r="AF142" s="617"/>
      <c r="AG142" s="617"/>
      <c r="AH142" s="617"/>
      <c r="AI142" s="617"/>
      <c r="AJ142" s="617"/>
      <c r="AK142" s="617"/>
      <c r="AL142" s="617"/>
      <c r="AM142" s="617"/>
      <c r="AN142" s="617"/>
      <c r="AO142" s="617"/>
      <c r="AP142" s="617"/>
      <c r="AQ142" s="618"/>
    </row>
    <row r="143" spans="3:43" s="5" customFormat="1" x14ac:dyDescent="0.15">
      <c r="C143" s="5">
        <v>62</v>
      </c>
      <c r="D143" s="616"/>
      <c r="E143" s="617"/>
      <c r="F143" s="617"/>
      <c r="G143" s="617"/>
      <c r="H143" s="617"/>
      <c r="I143" s="617"/>
      <c r="J143" s="617"/>
      <c r="K143" s="617"/>
      <c r="L143" s="617"/>
      <c r="M143" s="617"/>
      <c r="N143" s="617"/>
      <c r="O143" s="617"/>
      <c r="P143" s="617"/>
      <c r="Q143" s="617"/>
      <c r="R143" s="617"/>
      <c r="S143" s="617"/>
      <c r="T143" s="617"/>
      <c r="U143" s="617"/>
      <c r="V143" s="617"/>
      <c r="W143" s="617"/>
      <c r="X143" s="617"/>
      <c r="Y143" s="617"/>
      <c r="Z143" s="617"/>
      <c r="AA143" s="617"/>
      <c r="AB143" s="617"/>
      <c r="AC143" s="617"/>
      <c r="AD143" s="617"/>
      <c r="AE143" s="617"/>
      <c r="AF143" s="617"/>
      <c r="AG143" s="617"/>
      <c r="AH143" s="617"/>
      <c r="AI143" s="617"/>
      <c r="AJ143" s="617"/>
      <c r="AK143" s="617"/>
      <c r="AL143" s="617"/>
      <c r="AM143" s="617"/>
      <c r="AN143" s="617"/>
      <c r="AO143" s="617"/>
      <c r="AP143" s="617"/>
      <c r="AQ143" s="618"/>
    </row>
    <row r="144" spans="3:43" s="5" customFormat="1" x14ac:dyDescent="0.15">
      <c r="C144" s="5">
        <v>63</v>
      </c>
      <c r="D144" s="616"/>
      <c r="E144" s="617"/>
      <c r="F144" s="617"/>
      <c r="G144" s="617"/>
      <c r="H144" s="617"/>
      <c r="I144" s="617"/>
      <c r="J144" s="617"/>
      <c r="K144" s="617"/>
      <c r="L144" s="617"/>
      <c r="M144" s="617"/>
      <c r="N144" s="617"/>
      <c r="O144" s="617"/>
      <c r="P144" s="617"/>
      <c r="Q144" s="617"/>
      <c r="R144" s="617"/>
      <c r="S144" s="617"/>
      <c r="T144" s="617"/>
      <c r="U144" s="617"/>
      <c r="V144" s="617"/>
      <c r="W144" s="617"/>
      <c r="X144" s="617"/>
      <c r="Y144" s="617"/>
      <c r="Z144" s="617"/>
      <c r="AA144" s="617"/>
      <c r="AB144" s="617"/>
      <c r="AC144" s="617"/>
      <c r="AD144" s="617"/>
      <c r="AE144" s="617"/>
      <c r="AF144" s="617"/>
      <c r="AG144" s="617"/>
      <c r="AH144" s="617"/>
      <c r="AI144" s="617"/>
      <c r="AJ144" s="617"/>
      <c r="AK144" s="617"/>
      <c r="AL144" s="617"/>
      <c r="AM144" s="617"/>
      <c r="AN144" s="617"/>
      <c r="AO144" s="617"/>
      <c r="AP144" s="617"/>
      <c r="AQ144" s="618"/>
    </row>
    <row r="145" spans="3:43" s="5" customFormat="1" x14ac:dyDescent="0.15">
      <c r="C145" s="5">
        <v>64</v>
      </c>
      <c r="D145" s="616"/>
      <c r="E145" s="617"/>
      <c r="F145" s="617"/>
      <c r="G145" s="617"/>
      <c r="H145" s="617"/>
      <c r="I145" s="617"/>
      <c r="J145" s="617"/>
      <c r="K145" s="617"/>
      <c r="L145" s="617"/>
      <c r="M145" s="617"/>
      <c r="N145" s="617"/>
      <c r="O145" s="617"/>
      <c r="P145" s="617"/>
      <c r="Q145" s="617"/>
      <c r="R145" s="617"/>
      <c r="S145" s="617"/>
      <c r="T145" s="617"/>
      <c r="U145" s="617"/>
      <c r="V145" s="617"/>
      <c r="W145" s="617"/>
      <c r="X145" s="617"/>
      <c r="Y145" s="617"/>
      <c r="Z145" s="617"/>
      <c r="AA145" s="617"/>
      <c r="AB145" s="617"/>
      <c r="AC145" s="617"/>
      <c r="AD145" s="617"/>
      <c r="AE145" s="617"/>
      <c r="AF145" s="617"/>
      <c r="AG145" s="617"/>
      <c r="AH145" s="617"/>
      <c r="AI145" s="617"/>
      <c r="AJ145" s="617"/>
      <c r="AK145" s="617"/>
      <c r="AL145" s="617"/>
      <c r="AM145" s="617"/>
      <c r="AN145" s="617"/>
      <c r="AO145" s="617"/>
      <c r="AP145" s="617"/>
      <c r="AQ145" s="618"/>
    </row>
    <row r="146" spans="3:43" s="5" customFormat="1" x14ac:dyDescent="0.15">
      <c r="C146" s="5">
        <v>65</v>
      </c>
      <c r="D146" s="616"/>
      <c r="E146" s="617"/>
      <c r="F146" s="617"/>
      <c r="G146" s="617"/>
      <c r="H146" s="617"/>
      <c r="I146" s="617"/>
      <c r="J146" s="617"/>
      <c r="K146" s="617"/>
      <c r="L146" s="617"/>
      <c r="M146" s="617"/>
      <c r="N146" s="617"/>
      <c r="O146" s="617"/>
      <c r="P146" s="617"/>
      <c r="Q146" s="617"/>
      <c r="R146" s="617"/>
      <c r="S146" s="617"/>
      <c r="T146" s="617"/>
      <c r="U146" s="617"/>
      <c r="V146" s="617"/>
      <c r="W146" s="617"/>
      <c r="X146" s="617"/>
      <c r="Y146" s="617"/>
      <c r="Z146" s="617"/>
      <c r="AA146" s="617"/>
      <c r="AB146" s="617"/>
      <c r="AC146" s="617"/>
      <c r="AD146" s="617"/>
      <c r="AE146" s="617"/>
      <c r="AF146" s="617"/>
      <c r="AG146" s="617"/>
      <c r="AH146" s="617"/>
      <c r="AI146" s="617"/>
      <c r="AJ146" s="617"/>
      <c r="AK146" s="617"/>
      <c r="AL146" s="617"/>
      <c r="AM146" s="617"/>
      <c r="AN146" s="617"/>
      <c r="AO146" s="617"/>
      <c r="AP146" s="617"/>
      <c r="AQ146" s="618"/>
    </row>
    <row r="147" spans="3:43" s="5" customFormat="1" x14ac:dyDescent="0.15">
      <c r="C147" s="5">
        <v>66</v>
      </c>
      <c r="D147" s="616"/>
      <c r="E147" s="617"/>
      <c r="F147" s="617"/>
      <c r="G147" s="617"/>
      <c r="H147" s="617"/>
      <c r="I147" s="617"/>
      <c r="J147" s="617"/>
      <c r="K147" s="617"/>
      <c r="L147" s="617"/>
      <c r="M147" s="617"/>
      <c r="N147" s="617"/>
      <c r="O147" s="617"/>
      <c r="P147" s="617"/>
      <c r="Q147" s="617"/>
      <c r="R147" s="617"/>
      <c r="S147" s="617"/>
      <c r="T147" s="617"/>
      <c r="U147" s="617"/>
      <c r="V147" s="617"/>
      <c r="W147" s="617"/>
      <c r="X147" s="617"/>
      <c r="Y147" s="617"/>
      <c r="Z147" s="617"/>
      <c r="AA147" s="617"/>
      <c r="AB147" s="617"/>
      <c r="AC147" s="617"/>
      <c r="AD147" s="617"/>
      <c r="AE147" s="617"/>
      <c r="AF147" s="617"/>
      <c r="AG147" s="617"/>
      <c r="AH147" s="617"/>
      <c r="AI147" s="617"/>
      <c r="AJ147" s="617"/>
      <c r="AK147" s="617"/>
      <c r="AL147" s="617"/>
      <c r="AM147" s="617"/>
      <c r="AN147" s="617"/>
      <c r="AO147" s="617"/>
      <c r="AP147" s="617"/>
      <c r="AQ147" s="618"/>
    </row>
    <row r="148" spans="3:43" s="5" customFormat="1" x14ac:dyDescent="0.15">
      <c r="C148" s="5">
        <v>67</v>
      </c>
      <c r="D148" s="616"/>
      <c r="E148" s="617"/>
      <c r="F148" s="617"/>
      <c r="G148" s="617"/>
      <c r="H148" s="617"/>
      <c r="I148" s="617"/>
      <c r="J148" s="617"/>
      <c r="K148" s="617"/>
      <c r="L148" s="617"/>
      <c r="M148" s="617"/>
      <c r="N148" s="617"/>
      <c r="O148" s="617"/>
      <c r="P148" s="617"/>
      <c r="Q148" s="617"/>
      <c r="R148" s="617"/>
      <c r="S148" s="617"/>
      <c r="T148" s="617"/>
      <c r="U148" s="617"/>
      <c r="V148" s="617"/>
      <c r="W148" s="617"/>
      <c r="X148" s="617"/>
      <c r="Y148" s="617"/>
      <c r="Z148" s="617"/>
      <c r="AA148" s="617"/>
      <c r="AB148" s="617"/>
      <c r="AC148" s="617"/>
      <c r="AD148" s="617"/>
      <c r="AE148" s="617"/>
      <c r="AF148" s="617"/>
      <c r="AG148" s="617"/>
      <c r="AH148" s="617"/>
      <c r="AI148" s="617"/>
      <c r="AJ148" s="617"/>
      <c r="AK148" s="617"/>
      <c r="AL148" s="617"/>
      <c r="AM148" s="617"/>
      <c r="AN148" s="617"/>
      <c r="AO148" s="617"/>
      <c r="AP148" s="617"/>
      <c r="AQ148" s="618"/>
    </row>
    <row r="149" spans="3:43" s="5" customFormat="1" x14ac:dyDescent="0.15">
      <c r="C149" s="5">
        <v>68</v>
      </c>
      <c r="D149" s="616"/>
      <c r="E149" s="617"/>
      <c r="F149" s="617"/>
      <c r="G149" s="617"/>
      <c r="H149" s="617"/>
      <c r="I149" s="617"/>
      <c r="J149" s="617"/>
      <c r="K149" s="617"/>
      <c r="L149" s="617"/>
      <c r="M149" s="617"/>
      <c r="N149" s="617"/>
      <c r="O149" s="617"/>
      <c r="P149" s="617"/>
      <c r="Q149" s="617"/>
      <c r="R149" s="617"/>
      <c r="S149" s="617"/>
      <c r="T149" s="617"/>
      <c r="U149" s="617"/>
      <c r="V149" s="617"/>
      <c r="W149" s="617"/>
      <c r="X149" s="617"/>
      <c r="Y149" s="617"/>
      <c r="Z149" s="617"/>
      <c r="AA149" s="617"/>
      <c r="AB149" s="617"/>
      <c r="AC149" s="617"/>
      <c r="AD149" s="617"/>
      <c r="AE149" s="617"/>
      <c r="AF149" s="617"/>
      <c r="AG149" s="617"/>
      <c r="AH149" s="617"/>
      <c r="AI149" s="617"/>
      <c r="AJ149" s="617"/>
      <c r="AK149" s="617"/>
      <c r="AL149" s="617"/>
      <c r="AM149" s="617"/>
      <c r="AN149" s="617"/>
      <c r="AO149" s="617"/>
      <c r="AP149" s="617"/>
      <c r="AQ149" s="618"/>
    </row>
    <row r="150" spans="3:43" s="5" customFormat="1" x14ac:dyDescent="0.15">
      <c r="C150" s="5">
        <v>69</v>
      </c>
      <c r="D150" s="616"/>
      <c r="E150" s="617"/>
      <c r="F150" s="617"/>
      <c r="G150" s="617"/>
      <c r="H150" s="617"/>
      <c r="I150" s="617"/>
      <c r="J150" s="617"/>
      <c r="K150" s="617"/>
      <c r="L150" s="617"/>
      <c r="M150" s="617"/>
      <c r="N150" s="617"/>
      <c r="O150" s="617"/>
      <c r="P150" s="617"/>
      <c r="Q150" s="617"/>
      <c r="R150" s="617"/>
      <c r="S150" s="617"/>
      <c r="T150" s="617"/>
      <c r="U150" s="617"/>
      <c r="V150" s="617"/>
      <c r="W150" s="617"/>
      <c r="X150" s="617"/>
      <c r="Y150" s="617"/>
      <c r="Z150" s="617"/>
      <c r="AA150" s="617"/>
      <c r="AB150" s="617"/>
      <c r="AC150" s="617"/>
      <c r="AD150" s="617"/>
      <c r="AE150" s="617"/>
      <c r="AF150" s="617"/>
      <c r="AG150" s="617"/>
      <c r="AH150" s="617"/>
      <c r="AI150" s="617"/>
      <c r="AJ150" s="617"/>
      <c r="AK150" s="617"/>
      <c r="AL150" s="617"/>
      <c r="AM150" s="617"/>
      <c r="AN150" s="617"/>
      <c r="AO150" s="617"/>
      <c r="AP150" s="617"/>
      <c r="AQ150" s="618"/>
    </row>
    <row r="151" spans="3:43" s="5" customFormat="1" x14ac:dyDescent="0.15">
      <c r="C151" s="5">
        <v>70</v>
      </c>
      <c r="D151" s="616"/>
      <c r="E151" s="617"/>
      <c r="F151" s="617"/>
      <c r="G151" s="617"/>
      <c r="H151" s="617"/>
      <c r="I151" s="617"/>
      <c r="J151" s="617"/>
      <c r="K151" s="617"/>
      <c r="L151" s="617"/>
      <c r="M151" s="617"/>
      <c r="N151" s="617"/>
      <c r="O151" s="617"/>
      <c r="P151" s="617"/>
      <c r="Q151" s="617"/>
      <c r="R151" s="617"/>
      <c r="S151" s="617"/>
      <c r="T151" s="617"/>
      <c r="U151" s="617"/>
      <c r="V151" s="617"/>
      <c r="W151" s="617"/>
      <c r="X151" s="617"/>
      <c r="Y151" s="617"/>
      <c r="Z151" s="617"/>
      <c r="AA151" s="617"/>
      <c r="AB151" s="617"/>
      <c r="AC151" s="617"/>
      <c r="AD151" s="617"/>
      <c r="AE151" s="617"/>
      <c r="AF151" s="617"/>
      <c r="AG151" s="617"/>
      <c r="AH151" s="617"/>
      <c r="AI151" s="617"/>
      <c r="AJ151" s="617"/>
      <c r="AK151" s="617"/>
      <c r="AL151" s="617"/>
      <c r="AM151" s="617"/>
      <c r="AN151" s="617"/>
      <c r="AO151" s="617"/>
      <c r="AP151" s="617"/>
      <c r="AQ151" s="618"/>
    </row>
    <row r="152" spans="3:43" s="5" customFormat="1" x14ac:dyDescent="0.15">
      <c r="C152" s="5">
        <v>71</v>
      </c>
      <c r="D152" s="616"/>
      <c r="E152" s="617"/>
      <c r="F152" s="617"/>
      <c r="G152" s="617"/>
      <c r="H152" s="617"/>
      <c r="I152" s="617"/>
      <c r="J152" s="617"/>
      <c r="K152" s="617"/>
      <c r="L152" s="617"/>
      <c r="M152" s="617"/>
      <c r="N152" s="617"/>
      <c r="O152" s="617"/>
      <c r="P152" s="617"/>
      <c r="Q152" s="617"/>
      <c r="R152" s="617"/>
      <c r="S152" s="617"/>
      <c r="T152" s="617"/>
      <c r="U152" s="617"/>
      <c r="V152" s="617"/>
      <c r="W152" s="617"/>
      <c r="X152" s="617"/>
      <c r="Y152" s="617"/>
      <c r="Z152" s="617"/>
      <c r="AA152" s="617"/>
      <c r="AB152" s="617"/>
      <c r="AC152" s="617"/>
      <c r="AD152" s="617"/>
      <c r="AE152" s="617"/>
      <c r="AF152" s="617"/>
      <c r="AG152" s="617"/>
      <c r="AH152" s="617"/>
      <c r="AI152" s="617"/>
      <c r="AJ152" s="617"/>
      <c r="AK152" s="617"/>
      <c r="AL152" s="617"/>
      <c r="AM152" s="617"/>
      <c r="AN152" s="617"/>
      <c r="AO152" s="617"/>
      <c r="AP152" s="617"/>
      <c r="AQ152" s="618"/>
    </row>
    <row r="153" spans="3:43" s="5" customFormat="1" x14ac:dyDescent="0.15">
      <c r="C153" s="5">
        <v>72</v>
      </c>
      <c r="D153" s="616"/>
      <c r="E153" s="617"/>
      <c r="F153" s="617"/>
      <c r="G153" s="617"/>
      <c r="H153" s="617"/>
      <c r="I153" s="617"/>
      <c r="J153" s="617"/>
      <c r="K153" s="617"/>
      <c r="L153" s="617"/>
      <c r="M153" s="617"/>
      <c r="N153" s="617"/>
      <c r="O153" s="617"/>
      <c r="P153" s="617"/>
      <c r="Q153" s="617"/>
      <c r="R153" s="617"/>
      <c r="S153" s="617"/>
      <c r="T153" s="617"/>
      <c r="U153" s="617"/>
      <c r="V153" s="617"/>
      <c r="W153" s="617"/>
      <c r="X153" s="617"/>
      <c r="Y153" s="617"/>
      <c r="Z153" s="617"/>
      <c r="AA153" s="617"/>
      <c r="AB153" s="617"/>
      <c r="AC153" s="617"/>
      <c r="AD153" s="617"/>
      <c r="AE153" s="617"/>
      <c r="AF153" s="617"/>
      <c r="AG153" s="617"/>
      <c r="AH153" s="617"/>
      <c r="AI153" s="617"/>
      <c r="AJ153" s="617"/>
      <c r="AK153" s="617"/>
      <c r="AL153" s="617"/>
      <c r="AM153" s="617"/>
      <c r="AN153" s="617"/>
      <c r="AO153" s="617"/>
      <c r="AP153" s="617"/>
      <c r="AQ153" s="618"/>
    </row>
    <row r="154" spans="3:43" s="5" customFormat="1" x14ac:dyDescent="0.15">
      <c r="C154" s="5">
        <v>73</v>
      </c>
      <c r="D154" s="616"/>
      <c r="E154" s="617"/>
      <c r="F154" s="617"/>
      <c r="G154" s="617"/>
      <c r="H154" s="617"/>
      <c r="I154" s="617"/>
      <c r="J154" s="617"/>
      <c r="K154" s="617"/>
      <c r="L154" s="617"/>
      <c r="M154" s="617"/>
      <c r="N154" s="617"/>
      <c r="O154" s="617"/>
      <c r="P154" s="617"/>
      <c r="Q154" s="617"/>
      <c r="R154" s="617"/>
      <c r="S154" s="617"/>
      <c r="T154" s="617"/>
      <c r="U154" s="617"/>
      <c r="V154" s="617"/>
      <c r="W154" s="617"/>
      <c r="X154" s="617"/>
      <c r="Y154" s="617"/>
      <c r="Z154" s="617"/>
      <c r="AA154" s="617"/>
      <c r="AB154" s="617"/>
      <c r="AC154" s="617"/>
      <c r="AD154" s="617"/>
      <c r="AE154" s="617"/>
      <c r="AF154" s="617"/>
      <c r="AG154" s="617"/>
      <c r="AH154" s="617"/>
      <c r="AI154" s="617"/>
      <c r="AJ154" s="617"/>
      <c r="AK154" s="617"/>
      <c r="AL154" s="617"/>
      <c r="AM154" s="617"/>
      <c r="AN154" s="617"/>
      <c r="AO154" s="617"/>
      <c r="AP154" s="617"/>
      <c r="AQ154" s="618"/>
    </row>
    <row r="155" spans="3:43" s="5" customFormat="1" x14ac:dyDescent="0.15">
      <c r="C155" s="5">
        <v>74</v>
      </c>
      <c r="D155" s="616"/>
      <c r="E155" s="617"/>
      <c r="F155" s="617"/>
      <c r="G155" s="617"/>
      <c r="H155" s="617"/>
      <c r="I155" s="617"/>
      <c r="J155" s="617"/>
      <c r="K155" s="617"/>
      <c r="L155" s="617"/>
      <c r="M155" s="617"/>
      <c r="N155" s="617"/>
      <c r="O155" s="617"/>
      <c r="P155" s="617"/>
      <c r="Q155" s="617"/>
      <c r="R155" s="617"/>
      <c r="S155" s="617"/>
      <c r="T155" s="617"/>
      <c r="U155" s="617"/>
      <c r="V155" s="617"/>
      <c r="W155" s="617"/>
      <c r="X155" s="617"/>
      <c r="Y155" s="617"/>
      <c r="Z155" s="617"/>
      <c r="AA155" s="617"/>
      <c r="AB155" s="617"/>
      <c r="AC155" s="617"/>
      <c r="AD155" s="617"/>
      <c r="AE155" s="617"/>
      <c r="AF155" s="617"/>
      <c r="AG155" s="617"/>
      <c r="AH155" s="617"/>
      <c r="AI155" s="617"/>
      <c r="AJ155" s="617"/>
      <c r="AK155" s="617"/>
      <c r="AL155" s="617"/>
      <c r="AM155" s="617"/>
      <c r="AN155" s="617"/>
      <c r="AO155" s="617"/>
      <c r="AP155" s="617"/>
      <c r="AQ155" s="618"/>
    </row>
    <row r="156" spans="3:43" s="5" customFormat="1" x14ac:dyDescent="0.15">
      <c r="C156" s="5">
        <v>75</v>
      </c>
      <c r="D156" s="616"/>
      <c r="E156" s="617"/>
      <c r="F156" s="617"/>
      <c r="G156" s="617"/>
      <c r="H156" s="617"/>
      <c r="I156" s="617"/>
      <c r="J156" s="617"/>
      <c r="K156" s="617"/>
      <c r="L156" s="617"/>
      <c r="M156" s="617"/>
      <c r="N156" s="617"/>
      <c r="O156" s="617"/>
      <c r="P156" s="617"/>
      <c r="Q156" s="617"/>
      <c r="R156" s="617"/>
      <c r="S156" s="617"/>
      <c r="T156" s="617"/>
      <c r="U156" s="617"/>
      <c r="V156" s="617"/>
      <c r="W156" s="617"/>
      <c r="X156" s="617"/>
      <c r="Y156" s="617"/>
      <c r="Z156" s="617"/>
      <c r="AA156" s="617"/>
      <c r="AB156" s="617"/>
      <c r="AC156" s="617"/>
      <c r="AD156" s="617"/>
      <c r="AE156" s="617"/>
      <c r="AF156" s="617"/>
      <c r="AG156" s="617"/>
      <c r="AH156" s="617"/>
      <c r="AI156" s="617"/>
      <c r="AJ156" s="617"/>
      <c r="AK156" s="617"/>
      <c r="AL156" s="617"/>
      <c r="AM156" s="617"/>
      <c r="AN156" s="617"/>
      <c r="AO156" s="617"/>
      <c r="AP156" s="617"/>
      <c r="AQ156" s="618"/>
    </row>
    <row r="157" spans="3:43" s="5" customFormat="1" x14ac:dyDescent="0.15">
      <c r="C157" s="5">
        <v>76</v>
      </c>
      <c r="D157" s="616"/>
      <c r="E157" s="617"/>
      <c r="F157" s="617"/>
      <c r="G157" s="617"/>
      <c r="H157" s="617"/>
      <c r="I157" s="617"/>
      <c r="J157" s="617"/>
      <c r="K157" s="617"/>
      <c r="L157" s="617"/>
      <c r="M157" s="617"/>
      <c r="N157" s="617"/>
      <c r="O157" s="617"/>
      <c r="P157" s="617"/>
      <c r="Q157" s="617"/>
      <c r="R157" s="617"/>
      <c r="S157" s="617"/>
      <c r="T157" s="617"/>
      <c r="U157" s="617"/>
      <c r="V157" s="617"/>
      <c r="W157" s="617"/>
      <c r="X157" s="617"/>
      <c r="Y157" s="617"/>
      <c r="Z157" s="617"/>
      <c r="AA157" s="617"/>
      <c r="AB157" s="617"/>
      <c r="AC157" s="617"/>
      <c r="AD157" s="617"/>
      <c r="AE157" s="617"/>
      <c r="AF157" s="617"/>
      <c r="AG157" s="617"/>
      <c r="AH157" s="617"/>
      <c r="AI157" s="617"/>
      <c r="AJ157" s="617"/>
      <c r="AK157" s="617"/>
      <c r="AL157" s="617"/>
      <c r="AM157" s="617"/>
      <c r="AN157" s="617"/>
      <c r="AO157" s="617"/>
      <c r="AP157" s="617"/>
      <c r="AQ157" s="618"/>
    </row>
    <row r="158" spans="3:43" s="5" customFormat="1" x14ac:dyDescent="0.15">
      <c r="C158" s="5">
        <v>77</v>
      </c>
      <c r="D158" s="616"/>
      <c r="E158" s="617"/>
      <c r="F158" s="617"/>
      <c r="G158" s="617"/>
      <c r="H158" s="617"/>
      <c r="I158" s="617"/>
      <c r="J158" s="617"/>
      <c r="K158" s="617"/>
      <c r="L158" s="617"/>
      <c r="M158" s="617"/>
      <c r="N158" s="617"/>
      <c r="O158" s="617"/>
      <c r="P158" s="617"/>
      <c r="Q158" s="617"/>
      <c r="R158" s="617"/>
      <c r="S158" s="617"/>
      <c r="T158" s="617"/>
      <c r="U158" s="617"/>
      <c r="V158" s="617"/>
      <c r="W158" s="617"/>
      <c r="X158" s="617"/>
      <c r="Y158" s="617"/>
      <c r="Z158" s="617"/>
      <c r="AA158" s="617"/>
      <c r="AB158" s="617"/>
      <c r="AC158" s="617"/>
      <c r="AD158" s="617"/>
      <c r="AE158" s="617"/>
      <c r="AF158" s="617"/>
      <c r="AG158" s="617"/>
      <c r="AH158" s="617"/>
      <c r="AI158" s="617"/>
      <c r="AJ158" s="617"/>
      <c r="AK158" s="617"/>
      <c r="AL158" s="617"/>
      <c r="AM158" s="617"/>
      <c r="AN158" s="617"/>
      <c r="AO158" s="617"/>
      <c r="AP158" s="617"/>
      <c r="AQ158" s="618"/>
    </row>
    <row r="159" spans="3:43" s="5" customFormat="1" x14ac:dyDescent="0.15">
      <c r="C159" s="5">
        <v>78</v>
      </c>
      <c r="D159" s="616"/>
      <c r="E159" s="617"/>
      <c r="F159" s="617"/>
      <c r="G159" s="617"/>
      <c r="H159" s="617"/>
      <c r="I159" s="617"/>
      <c r="J159" s="617"/>
      <c r="K159" s="617"/>
      <c r="L159" s="617"/>
      <c r="M159" s="617"/>
      <c r="N159" s="617"/>
      <c r="O159" s="617"/>
      <c r="P159" s="617"/>
      <c r="Q159" s="617"/>
      <c r="R159" s="617"/>
      <c r="S159" s="617"/>
      <c r="T159" s="617"/>
      <c r="U159" s="617"/>
      <c r="V159" s="617"/>
      <c r="W159" s="617"/>
      <c r="X159" s="617"/>
      <c r="Y159" s="617"/>
      <c r="Z159" s="617"/>
      <c r="AA159" s="617"/>
      <c r="AB159" s="617"/>
      <c r="AC159" s="617"/>
      <c r="AD159" s="617"/>
      <c r="AE159" s="617"/>
      <c r="AF159" s="617"/>
      <c r="AG159" s="617"/>
      <c r="AH159" s="617"/>
      <c r="AI159" s="617"/>
      <c r="AJ159" s="617"/>
      <c r="AK159" s="617"/>
      <c r="AL159" s="617"/>
      <c r="AM159" s="617"/>
      <c r="AN159" s="617"/>
      <c r="AO159" s="617"/>
      <c r="AP159" s="617"/>
      <c r="AQ159" s="618"/>
    </row>
    <row r="160" spans="3:43" s="5" customFormat="1" x14ac:dyDescent="0.15">
      <c r="C160" s="5">
        <v>79</v>
      </c>
      <c r="D160" s="616"/>
      <c r="E160" s="617"/>
      <c r="F160" s="617"/>
      <c r="G160" s="617"/>
      <c r="H160" s="617"/>
      <c r="I160" s="617"/>
      <c r="J160" s="617"/>
      <c r="K160" s="617"/>
      <c r="L160" s="617"/>
      <c r="M160" s="617"/>
      <c r="N160" s="617"/>
      <c r="O160" s="617"/>
      <c r="P160" s="617"/>
      <c r="Q160" s="617"/>
      <c r="R160" s="617"/>
      <c r="S160" s="617"/>
      <c r="T160" s="617"/>
      <c r="U160" s="617"/>
      <c r="V160" s="617"/>
      <c r="W160" s="617"/>
      <c r="X160" s="617"/>
      <c r="Y160" s="617"/>
      <c r="Z160" s="617"/>
      <c r="AA160" s="617"/>
      <c r="AB160" s="617"/>
      <c r="AC160" s="617"/>
      <c r="AD160" s="617"/>
      <c r="AE160" s="617"/>
      <c r="AF160" s="617"/>
      <c r="AG160" s="617"/>
      <c r="AH160" s="617"/>
      <c r="AI160" s="617"/>
      <c r="AJ160" s="617"/>
      <c r="AK160" s="617"/>
      <c r="AL160" s="617"/>
      <c r="AM160" s="617"/>
      <c r="AN160" s="617"/>
      <c r="AO160" s="617"/>
      <c r="AP160" s="617"/>
      <c r="AQ160" s="618"/>
    </row>
    <row r="161" spans="3:43" s="5" customFormat="1" x14ac:dyDescent="0.15">
      <c r="C161" s="5">
        <v>80</v>
      </c>
      <c r="D161" s="616"/>
      <c r="E161" s="617"/>
      <c r="F161" s="617"/>
      <c r="G161" s="617"/>
      <c r="H161" s="617"/>
      <c r="I161" s="617"/>
      <c r="J161" s="617"/>
      <c r="K161" s="617"/>
      <c r="L161" s="617"/>
      <c r="M161" s="617"/>
      <c r="N161" s="617"/>
      <c r="O161" s="617"/>
      <c r="P161" s="617"/>
      <c r="Q161" s="617"/>
      <c r="R161" s="617"/>
      <c r="S161" s="617"/>
      <c r="T161" s="617"/>
      <c r="U161" s="617"/>
      <c r="V161" s="617"/>
      <c r="W161" s="617"/>
      <c r="X161" s="617"/>
      <c r="Y161" s="617"/>
      <c r="Z161" s="617"/>
      <c r="AA161" s="617"/>
      <c r="AB161" s="617"/>
      <c r="AC161" s="617"/>
      <c r="AD161" s="617"/>
      <c r="AE161" s="617"/>
      <c r="AF161" s="617"/>
      <c r="AG161" s="617"/>
      <c r="AH161" s="617"/>
      <c r="AI161" s="617"/>
      <c r="AJ161" s="617"/>
      <c r="AK161" s="617"/>
      <c r="AL161" s="617"/>
      <c r="AM161" s="617"/>
      <c r="AN161" s="617"/>
      <c r="AO161" s="617"/>
      <c r="AP161" s="617"/>
      <c r="AQ161" s="618"/>
    </row>
    <row r="162" spans="3:43" s="5" customFormat="1" x14ac:dyDescent="0.15">
      <c r="C162" s="5">
        <v>81</v>
      </c>
      <c r="D162" s="616"/>
      <c r="E162" s="617"/>
      <c r="F162" s="617"/>
      <c r="G162" s="617"/>
      <c r="H162" s="617"/>
      <c r="I162" s="617"/>
      <c r="J162" s="617"/>
      <c r="K162" s="617"/>
      <c r="L162" s="617"/>
      <c r="M162" s="617"/>
      <c r="N162" s="617"/>
      <c r="O162" s="617"/>
      <c r="P162" s="617"/>
      <c r="Q162" s="617"/>
      <c r="R162" s="617"/>
      <c r="S162" s="617"/>
      <c r="T162" s="617"/>
      <c r="U162" s="617"/>
      <c r="V162" s="617"/>
      <c r="W162" s="617"/>
      <c r="X162" s="617"/>
      <c r="Y162" s="617"/>
      <c r="Z162" s="617"/>
      <c r="AA162" s="617"/>
      <c r="AB162" s="617"/>
      <c r="AC162" s="617"/>
      <c r="AD162" s="617"/>
      <c r="AE162" s="617"/>
      <c r="AF162" s="617"/>
      <c r="AG162" s="617"/>
      <c r="AH162" s="617"/>
      <c r="AI162" s="617"/>
      <c r="AJ162" s="617"/>
      <c r="AK162" s="617"/>
      <c r="AL162" s="617"/>
      <c r="AM162" s="617"/>
      <c r="AN162" s="617"/>
      <c r="AO162" s="617"/>
      <c r="AP162" s="617"/>
      <c r="AQ162" s="618"/>
    </row>
    <row r="163" spans="3:43" s="5" customFormat="1" x14ac:dyDescent="0.15">
      <c r="C163" s="5">
        <v>82</v>
      </c>
      <c r="D163" s="616"/>
      <c r="E163" s="617"/>
      <c r="F163" s="617"/>
      <c r="G163" s="617"/>
      <c r="H163" s="617"/>
      <c r="I163" s="617"/>
      <c r="J163" s="617"/>
      <c r="K163" s="617"/>
      <c r="L163" s="617"/>
      <c r="M163" s="617"/>
      <c r="N163" s="617"/>
      <c r="O163" s="617"/>
      <c r="P163" s="617"/>
      <c r="Q163" s="617"/>
      <c r="R163" s="617"/>
      <c r="S163" s="617"/>
      <c r="T163" s="617"/>
      <c r="U163" s="617"/>
      <c r="V163" s="617"/>
      <c r="W163" s="617"/>
      <c r="X163" s="617"/>
      <c r="Y163" s="617"/>
      <c r="Z163" s="617"/>
      <c r="AA163" s="617"/>
      <c r="AB163" s="617"/>
      <c r="AC163" s="617"/>
      <c r="AD163" s="617"/>
      <c r="AE163" s="617"/>
      <c r="AF163" s="617"/>
      <c r="AG163" s="617"/>
      <c r="AH163" s="617"/>
      <c r="AI163" s="617"/>
      <c r="AJ163" s="617"/>
      <c r="AK163" s="617"/>
      <c r="AL163" s="617"/>
      <c r="AM163" s="617"/>
      <c r="AN163" s="617"/>
      <c r="AO163" s="617"/>
      <c r="AP163" s="617"/>
      <c r="AQ163" s="618"/>
    </row>
    <row r="164" spans="3:43" s="5" customFormat="1" x14ac:dyDescent="0.15">
      <c r="C164" s="5">
        <v>83</v>
      </c>
      <c r="D164" s="616"/>
      <c r="E164" s="617"/>
      <c r="F164" s="617"/>
      <c r="G164" s="617"/>
      <c r="H164" s="617"/>
      <c r="I164" s="617"/>
      <c r="J164" s="617"/>
      <c r="K164" s="617"/>
      <c r="L164" s="617"/>
      <c r="M164" s="617"/>
      <c r="N164" s="617"/>
      <c r="O164" s="617"/>
      <c r="P164" s="617"/>
      <c r="Q164" s="617"/>
      <c r="R164" s="617"/>
      <c r="S164" s="617"/>
      <c r="T164" s="617"/>
      <c r="U164" s="617"/>
      <c r="V164" s="617"/>
      <c r="W164" s="617"/>
      <c r="X164" s="617"/>
      <c r="Y164" s="617"/>
      <c r="Z164" s="617"/>
      <c r="AA164" s="617"/>
      <c r="AB164" s="617"/>
      <c r="AC164" s="617"/>
      <c r="AD164" s="617"/>
      <c r="AE164" s="617"/>
      <c r="AF164" s="617"/>
      <c r="AG164" s="617"/>
      <c r="AH164" s="617"/>
      <c r="AI164" s="617"/>
      <c r="AJ164" s="617"/>
      <c r="AK164" s="617"/>
      <c r="AL164" s="617"/>
      <c r="AM164" s="617"/>
      <c r="AN164" s="617"/>
      <c r="AO164" s="617"/>
      <c r="AP164" s="617"/>
      <c r="AQ164" s="618"/>
    </row>
    <row r="165" spans="3:43" s="5" customFormat="1" x14ac:dyDescent="0.15">
      <c r="C165" s="5">
        <v>84</v>
      </c>
      <c r="D165" s="616"/>
      <c r="E165" s="617"/>
      <c r="F165" s="617"/>
      <c r="G165" s="617"/>
      <c r="H165" s="617"/>
      <c r="I165" s="617"/>
      <c r="J165" s="617"/>
      <c r="K165" s="617"/>
      <c r="L165" s="617"/>
      <c r="M165" s="617"/>
      <c r="N165" s="617"/>
      <c r="O165" s="617"/>
      <c r="P165" s="617"/>
      <c r="Q165" s="617"/>
      <c r="R165" s="617"/>
      <c r="S165" s="617"/>
      <c r="T165" s="617"/>
      <c r="U165" s="617"/>
      <c r="V165" s="617"/>
      <c r="W165" s="617"/>
      <c r="X165" s="617"/>
      <c r="Y165" s="617"/>
      <c r="Z165" s="617"/>
      <c r="AA165" s="617"/>
      <c r="AB165" s="617"/>
      <c r="AC165" s="617"/>
      <c r="AD165" s="617"/>
      <c r="AE165" s="617"/>
      <c r="AF165" s="617"/>
      <c r="AG165" s="617"/>
      <c r="AH165" s="617"/>
      <c r="AI165" s="617"/>
      <c r="AJ165" s="617"/>
      <c r="AK165" s="617"/>
      <c r="AL165" s="617"/>
      <c r="AM165" s="617"/>
      <c r="AN165" s="617"/>
      <c r="AO165" s="617"/>
      <c r="AP165" s="617"/>
      <c r="AQ165" s="618"/>
    </row>
    <row r="166" spans="3:43" s="5" customFormat="1" x14ac:dyDescent="0.15">
      <c r="C166" s="5">
        <v>85</v>
      </c>
      <c r="D166" s="616"/>
      <c r="E166" s="617"/>
      <c r="F166" s="617"/>
      <c r="G166" s="617"/>
      <c r="H166" s="617"/>
      <c r="I166" s="617"/>
      <c r="J166" s="617"/>
      <c r="K166" s="617"/>
      <c r="L166" s="617"/>
      <c r="M166" s="617"/>
      <c r="N166" s="617"/>
      <c r="O166" s="617"/>
      <c r="P166" s="617"/>
      <c r="Q166" s="617"/>
      <c r="R166" s="617"/>
      <c r="S166" s="617"/>
      <c r="T166" s="617"/>
      <c r="U166" s="617"/>
      <c r="V166" s="617"/>
      <c r="W166" s="617"/>
      <c r="X166" s="617"/>
      <c r="Y166" s="617"/>
      <c r="Z166" s="617"/>
      <c r="AA166" s="617"/>
      <c r="AB166" s="617"/>
      <c r="AC166" s="617"/>
      <c r="AD166" s="617"/>
      <c r="AE166" s="617"/>
      <c r="AF166" s="617"/>
      <c r="AG166" s="617"/>
      <c r="AH166" s="617"/>
      <c r="AI166" s="617"/>
      <c r="AJ166" s="617"/>
      <c r="AK166" s="617"/>
      <c r="AL166" s="617"/>
      <c r="AM166" s="617"/>
      <c r="AN166" s="617"/>
      <c r="AO166" s="617"/>
      <c r="AP166" s="617"/>
      <c r="AQ166" s="618"/>
    </row>
    <row r="167" spans="3:43" s="5" customFormat="1" x14ac:dyDescent="0.15">
      <c r="C167" s="5">
        <v>86</v>
      </c>
      <c r="D167" s="616"/>
      <c r="E167" s="617"/>
      <c r="F167" s="617"/>
      <c r="G167" s="617"/>
      <c r="H167" s="617"/>
      <c r="I167" s="617"/>
      <c r="J167" s="617"/>
      <c r="K167" s="617"/>
      <c r="L167" s="617"/>
      <c r="M167" s="617"/>
      <c r="N167" s="617"/>
      <c r="O167" s="617"/>
      <c r="P167" s="617"/>
      <c r="Q167" s="617"/>
      <c r="R167" s="617"/>
      <c r="S167" s="617"/>
      <c r="T167" s="617"/>
      <c r="U167" s="617"/>
      <c r="V167" s="617"/>
      <c r="W167" s="617"/>
      <c r="X167" s="617"/>
      <c r="Y167" s="617"/>
      <c r="Z167" s="617"/>
      <c r="AA167" s="617"/>
      <c r="AB167" s="617"/>
      <c r="AC167" s="617"/>
      <c r="AD167" s="617"/>
      <c r="AE167" s="617"/>
      <c r="AF167" s="617"/>
      <c r="AG167" s="617"/>
      <c r="AH167" s="617"/>
      <c r="AI167" s="617"/>
      <c r="AJ167" s="617"/>
      <c r="AK167" s="617"/>
      <c r="AL167" s="617"/>
      <c r="AM167" s="617"/>
      <c r="AN167" s="617"/>
      <c r="AO167" s="617"/>
      <c r="AP167" s="617"/>
      <c r="AQ167" s="618"/>
    </row>
    <row r="168" spans="3:43" s="5" customFormat="1" x14ac:dyDescent="0.15">
      <c r="C168" s="5">
        <v>87</v>
      </c>
      <c r="D168" s="616"/>
      <c r="E168" s="617"/>
      <c r="F168" s="617"/>
      <c r="G168" s="617"/>
      <c r="H168" s="617"/>
      <c r="I168" s="617"/>
      <c r="J168" s="617"/>
      <c r="K168" s="617"/>
      <c r="L168" s="617"/>
      <c r="M168" s="617"/>
      <c r="N168" s="617"/>
      <c r="O168" s="617"/>
      <c r="P168" s="617"/>
      <c r="Q168" s="617"/>
      <c r="R168" s="617"/>
      <c r="S168" s="617"/>
      <c r="T168" s="617"/>
      <c r="U168" s="617"/>
      <c r="V168" s="617"/>
      <c r="W168" s="617"/>
      <c r="X168" s="617"/>
      <c r="Y168" s="617"/>
      <c r="Z168" s="617"/>
      <c r="AA168" s="617"/>
      <c r="AB168" s="617"/>
      <c r="AC168" s="617"/>
      <c r="AD168" s="617"/>
      <c r="AE168" s="617"/>
      <c r="AF168" s="617"/>
      <c r="AG168" s="617"/>
      <c r="AH168" s="617"/>
      <c r="AI168" s="617"/>
      <c r="AJ168" s="617"/>
      <c r="AK168" s="617"/>
      <c r="AL168" s="617"/>
      <c r="AM168" s="617"/>
      <c r="AN168" s="617"/>
      <c r="AO168" s="617"/>
      <c r="AP168" s="617"/>
      <c r="AQ168" s="618"/>
    </row>
    <row r="169" spans="3:43" s="5" customFormat="1" x14ac:dyDescent="0.15">
      <c r="C169" s="5">
        <v>88</v>
      </c>
      <c r="D169" s="616"/>
      <c r="E169" s="617"/>
      <c r="F169" s="617"/>
      <c r="G169" s="617"/>
      <c r="H169" s="617"/>
      <c r="I169" s="617"/>
      <c r="J169" s="617"/>
      <c r="K169" s="617"/>
      <c r="L169" s="617"/>
      <c r="M169" s="617"/>
      <c r="N169" s="617"/>
      <c r="O169" s="617"/>
      <c r="P169" s="617"/>
      <c r="Q169" s="617"/>
      <c r="R169" s="617"/>
      <c r="S169" s="617"/>
      <c r="T169" s="617"/>
      <c r="U169" s="617"/>
      <c r="V169" s="617"/>
      <c r="W169" s="617"/>
      <c r="X169" s="617"/>
      <c r="Y169" s="617"/>
      <c r="Z169" s="617"/>
      <c r="AA169" s="617"/>
      <c r="AB169" s="617"/>
      <c r="AC169" s="617"/>
      <c r="AD169" s="617"/>
      <c r="AE169" s="617"/>
      <c r="AF169" s="617"/>
      <c r="AG169" s="617"/>
      <c r="AH169" s="617"/>
      <c r="AI169" s="617"/>
      <c r="AJ169" s="617"/>
      <c r="AK169" s="617"/>
      <c r="AL169" s="617"/>
      <c r="AM169" s="617"/>
      <c r="AN169" s="617"/>
      <c r="AO169" s="617"/>
      <c r="AP169" s="617"/>
      <c r="AQ169" s="618"/>
    </row>
    <row r="170" spans="3:43" s="5" customFormat="1" x14ac:dyDescent="0.15">
      <c r="C170" s="5">
        <v>89</v>
      </c>
      <c r="D170" s="616"/>
      <c r="E170" s="617"/>
      <c r="F170" s="617"/>
      <c r="G170" s="617"/>
      <c r="H170" s="617"/>
      <c r="I170" s="617"/>
      <c r="J170" s="617"/>
      <c r="K170" s="617"/>
      <c r="L170" s="617"/>
      <c r="M170" s="617"/>
      <c r="N170" s="617"/>
      <c r="O170" s="617"/>
      <c r="P170" s="617"/>
      <c r="Q170" s="617"/>
      <c r="R170" s="617"/>
      <c r="S170" s="617"/>
      <c r="T170" s="617"/>
      <c r="U170" s="617"/>
      <c r="V170" s="617"/>
      <c r="W170" s="617"/>
      <c r="X170" s="617"/>
      <c r="Y170" s="617"/>
      <c r="Z170" s="617"/>
      <c r="AA170" s="617"/>
      <c r="AB170" s="617"/>
      <c r="AC170" s="617"/>
      <c r="AD170" s="617"/>
      <c r="AE170" s="617"/>
      <c r="AF170" s="617"/>
      <c r="AG170" s="617"/>
      <c r="AH170" s="617"/>
      <c r="AI170" s="617"/>
      <c r="AJ170" s="617"/>
      <c r="AK170" s="617"/>
      <c r="AL170" s="617"/>
      <c r="AM170" s="617"/>
      <c r="AN170" s="617"/>
      <c r="AO170" s="617"/>
      <c r="AP170" s="617"/>
      <c r="AQ170" s="618"/>
    </row>
    <row r="171" spans="3:43" s="5" customFormat="1" x14ac:dyDescent="0.15">
      <c r="C171" s="5">
        <v>90</v>
      </c>
      <c r="D171" s="616"/>
      <c r="E171" s="617"/>
      <c r="F171" s="617"/>
      <c r="G171" s="617"/>
      <c r="H171" s="617"/>
      <c r="I171" s="617"/>
      <c r="J171" s="617"/>
      <c r="K171" s="617"/>
      <c r="L171" s="617"/>
      <c r="M171" s="617"/>
      <c r="N171" s="617"/>
      <c r="O171" s="617"/>
      <c r="P171" s="617"/>
      <c r="Q171" s="617"/>
      <c r="R171" s="617"/>
      <c r="S171" s="617"/>
      <c r="T171" s="617"/>
      <c r="U171" s="617"/>
      <c r="V171" s="617"/>
      <c r="W171" s="617"/>
      <c r="X171" s="617"/>
      <c r="Y171" s="617"/>
      <c r="Z171" s="617"/>
      <c r="AA171" s="617"/>
      <c r="AB171" s="617"/>
      <c r="AC171" s="617"/>
      <c r="AD171" s="617"/>
      <c r="AE171" s="617"/>
      <c r="AF171" s="617"/>
      <c r="AG171" s="617"/>
      <c r="AH171" s="617"/>
      <c r="AI171" s="617"/>
      <c r="AJ171" s="617"/>
      <c r="AK171" s="617"/>
      <c r="AL171" s="617"/>
      <c r="AM171" s="617"/>
      <c r="AN171" s="617"/>
      <c r="AO171" s="617"/>
      <c r="AP171" s="617"/>
      <c r="AQ171" s="618"/>
    </row>
    <row r="172" spans="3:43" s="5" customFormat="1" x14ac:dyDescent="0.15">
      <c r="C172" s="5">
        <v>91</v>
      </c>
      <c r="D172" s="616"/>
      <c r="E172" s="617"/>
      <c r="F172" s="617"/>
      <c r="G172" s="617"/>
      <c r="H172" s="617"/>
      <c r="I172" s="617"/>
      <c r="J172" s="617"/>
      <c r="K172" s="617"/>
      <c r="L172" s="617"/>
      <c r="M172" s="617"/>
      <c r="N172" s="617"/>
      <c r="O172" s="617"/>
      <c r="P172" s="617"/>
      <c r="Q172" s="617"/>
      <c r="R172" s="617"/>
      <c r="S172" s="617"/>
      <c r="T172" s="617"/>
      <c r="U172" s="617"/>
      <c r="V172" s="617"/>
      <c r="W172" s="617"/>
      <c r="X172" s="617"/>
      <c r="Y172" s="617"/>
      <c r="Z172" s="617"/>
      <c r="AA172" s="617"/>
      <c r="AB172" s="617"/>
      <c r="AC172" s="617"/>
      <c r="AD172" s="617"/>
      <c r="AE172" s="617"/>
      <c r="AF172" s="617"/>
      <c r="AG172" s="617"/>
      <c r="AH172" s="617"/>
      <c r="AI172" s="617"/>
      <c r="AJ172" s="617"/>
      <c r="AK172" s="617"/>
      <c r="AL172" s="617"/>
      <c r="AM172" s="617"/>
      <c r="AN172" s="617"/>
      <c r="AO172" s="617"/>
      <c r="AP172" s="617"/>
      <c r="AQ172" s="618"/>
    </row>
    <row r="173" spans="3:43" s="5" customFormat="1" x14ac:dyDescent="0.15">
      <c r="C173" s="5">
        <v>92</v>
      </c>
      <c r="D173" s="616"/>
      <c r="E173" s="617"/>
      <c r="F173" s="617"/>
      <c r="G173" s="617"/>
      <c r="H173" s="617"/>
      <c r="I173" s="617"/>
      <c r="J173" s="617"/>
      <c r="K173" s="617"/>
      <c r="L173" s="617"/>
      <c r="M173" s="617"/>
      <c r="N173" s="617"/>
      <c r="O173" s="617"/>
      <c r="P173" s="617"/>
      <c r="Q173" s="617"/>
      <c r="R173" s="617"/>
      <c r="S173" s="617"/>
      <c r="T173" s="617"/>
      <c r="U173" s="617"/>
      <c r="V173" s="617"/>
      <c r="W173" s="617"/>
      <c r="X173" s="617"/>
      <c r="Y173" s="617"/>
      <c r="Z173" s="617"/>
      <c r="AA173" s="617"/>
      <c r="AB173" s="617"/>
      <c r="AC173" s="617"/>
      <c r="AD173" s="617"/>
      <c r="AE173" s="617"/>
      <c r="AF173" s="617"/>
      <c r="AG173" s="617"/>
      <c r="AH173" s="617"/>
      <c r="AI173" s="617"/>
      <c r="AJ173" s="617"/>
      <c r="AK173" s="617"/>
      <c r="AL173" s="617"/>
      <c r="AM173" s="617"/>
      <c r="AN173" s="617"/>
      <c r="AO173" s="617"/>
      <c r="AP173" s="617"/>
      <c r="AQ173" s="618"/>
    </row>
    <row r="174" spans="3:43" s="5" customFormat="1" x14ac:dyDescent="0.15">
      <c r="C174" s="5">
        <v>93</v>
      </c>
      <c r="D174" s="616"/>
      <c r="E174" s="617"/>
      <c r="F174" s="617"/>
      <c r="G174" s="617"/>
      <c r="H174" s="617"/>
      <c r="I174" s="617"/>
      <c r="J174" s="617"/>
      <c r="K174" s="617"/>
      <c r="L174" s="617"/>
      <c r="M174" s="617"/>
      <c r="N174" s="617"/>
      <c r="O174" s="617"/>
      <c r="P174" s="617"/>
      <c r="Q174" s="617"/>
      <c r="R174" s="617"/>
      <c r="S174" s="617"/>
      <c r="T174" s="617"/>
      <c r="U174" s="617"/>
      <c r="V174" s="617"/>
      <c r="W174" s="617"/>
      <c r="X174" s="617"/>
      <c r="Y174" s="617"/>
      <c r="Z174" s="617"/>
      <c r="AA174" s="617"/>
      <c r="AB174" s="617"/>
      <c r="AC174" s="617"/>
      <c r="AD174" s="617"/>
      <c r="AE174" s="617"/>
      <c r="AF174" s="617"/>
      <c r="AG174" s="617"/>
      <c r="AH174" s="617"/>
      <c r="AI174" s="617"/>
      <c r="AJ174" s="617"/>
      <c r="AK174" s="617"/>
      <c r="AL174" s="617"/>
      <c r="AM174" s="617"/>
      <c r="AN174" s="617"/>
      <c r="AO174" s="617"/>
      <c r="AP174" s="617"/>
      <c r="AQ174" s="618"/>
    </row>
    <row r="175" spans="3:43" s="5" customFormat="1" x14ac:dyDescent="0.15">
      <c r="C175" s="5">
        <v>94</v>
      </c>
      <c r="D175" s="616"/>
      <c r="E175" s="617"/>
      <c r="F175" s="617"/>
      <c r="G175" s="617"/>
      <c r="H175" s="617"/>
      <c r="I175" s="617"/>
      <c r="J175" s="617"/>
      <c r="K175" s="617"/>
      <c r="L175" s="617"/>
      <c r="M175" s="617"/>
      <c r="N175" s="617"/>
      <c r="O175" s="617"/>
      <c r="P175" s="617"/>
      <c r="Q175" s="617"/>
      <c r="R175" s="617"/>
      <c r="S175" s="617"/>
      <c r="T175" s="617"/>
      <c r="U175" s="617"/>
      <c r="V175" s="617"/>
      <c r="W175" s="617"/>
      <c r="X175" s="617"/>
      <c r="Y175" s="617"/>
      <c r="Z175" s="617"/>
      <c r="AA175" s="617"/>
      <c r="AB175" s="617"/>
      <c r="AC175" s="617"/>
      <c r="AD175" s="617"/>
      <c r="AE175" s="617"/>
      <c r="AF175" s="617"/>
      <c r="AG175" s="617"/>
      <c r="AH175" s="617"/>
      <c r="AI175" s="617"/>
      <c r="AJ175" s="617"/>
      <c r="AK175" s="617"/>
      <c r="AL175" s="617"/>
      <c r="AM175" s="617"/>
      <c r="AN175" s="617"/>
      <c r="AO175" s="617"/>
      <c r="AP175" s="617"/>
      <c r="AQ175" s="618"/>
    </row>
    <row r="176" spans="3:43" s="5" customFormat="1" x14ac:dyDescent="0.15">
      <c r="C176" s="5">
        <v>95</v>
      </c>
      <c r="D176" s="616"/>
      <c r="E176" s="617"/>
      <c r="F176" s="617"/>
      <c r="G176" s="617"/>
      <c r="H176" s="617"/>
      <c r="I176" s="617"/>
      <c r="J176" s="617"/>
      <c r="K176" s="617"/>
      <c r="L176" s="617"/>
      <c r="M176" s="617"/>
      <c r="N176" s="617"/>
      <c r="O176" s="617"/>
      <c r="P176" s="617"/>
      <c r="Q176" s="617"/>
      <c r="R176" s="617"/>
      <c r="S176" s="617"/>
      <c r="T176" s="617"/>
      <c r="U176" s="617"/>
      <c r="V176" s="617"/>
      <c r="W176" s="617"/>
      <c r="X176" s="617"/>
      <c r="Y176" s="617"/>
      <c r="Z176" s="617"/>
      <c r="AA176" s="617"/>
      <c r="AB176" s="617"/>
      <c r="AC176" s="617"/>
      <c r="AD176" s="617"/>
      <c r="AE176" s="617"/>
      <c r="AF176" s="617"/>
      <c r="AG176" s="617"/>
      <c r="AH176" s="617"/>
      <c r="AI176" s="617"/>
      <c r="AJ176" s="617"/>
      <c r="AK176" s="617"/>
      <c r="AL176" s="617"/>
      <c r="AM176" s="617"/>
      <c r="AN176" s="617"/>
      <c r="AO176" s="617"/>
      <c r="AP176" s="617"/>
      <c r="AQ176" s="618"/>
    </row>
    <row r="177" spans="3:43" s="5" customFormat="1" x14ac:dyDescent="0.15">
      <c r="C177" s="5">
        <v>96</v>
      </c>
      <c r="D177" s="616"/>
      <c r="E177" s="617"/>
      <c r="F177" s="617"/>
      <c r="G177" s="617"/>
      <c r="H177" s="617"/>
      <c r="I177" s="617"/>
      <c r="J177" s="617"/>
      <c r="K177" s="617"/>
      <c r="L177" s="617"/>
      <c r="M177" s="617"/>
      <c r="N177" s="617"/>
      <c r="O177" s="617"/>
      <c r="P177" s="617"/>
      <c r="Q177" s="617"/>
      <c r="R177" s="617"/>
      <c r="S177" s="617"/>
      <c r="T177" s="617"/>
      <c r="U177" s="617"/>
      <c r="V177" s="617"/>
      <c r="W177" s="617"/>
      <c r="X177" s="617"/>
      <c r="Y177" s="617"/>
      <c r="Z177" s="617"/>
      <c r="AA177" s="617"/>
      <c r="AB177" s="617"/>
      <c r="AC177" s="617"/>
      <c r="AD177" s="617"/>
      <c r="AE177" s="617"/>
      <c r="AF177" s="617"/>
      <c r="AG177" s="617"/>
      <c r="AH177" s="617"/>
      <c r="AI177" s="617"/>
      <c r="AJ177" s="617"/>
      <c r="AK177" s="617"/>
      <c r="AL177" s="617"/>
      <c r="AM177" s="617"/>
      <c r="AN177" s="617"/>
      <c r="AO177" s="617"/>
      <c r="AP177" s="617"/>
      <c r="AQ177" s="618"/>
    </row>
    <row r="178" spans="3:43" s="5" customFormat="1" x14ac:dyDescent="0.15">
      <c r="C178" s="5">
        <v>97</v>
      </c>
      <c r="D178" s="616"/>
      <c r="E178" s="617"/>
      <c r="F178" s="617"/>
      <c r="G178" s="617"/>
      <c r="H178" s="617"/>
      <c r="I178" s="617"/>
      <c r="J178" s="617"/>
      <c r="K178" s="617"/>
      <c r="L178" s="617"/>
      <c r="M178" s="617"/>
      <c r="N178" s="617"/>
      <c r="O178" s="617"/>
      <c r="P178" s="617"/>
      <c r="Q178" s="617"/>
      <c r="R178" s="617"/>
      <c r="S178" s="617"/>
      <c r="T178" s="617"/>
      <c r="U178" s="617"/>
      <c r="V178" s="617"/>
      <c r="W178" s="617"/>
      <c r="X178" s="617"/>
      <c r="Y178" s="617"/>
      <c r="Z178" s="617"/>
      <c r="AA178" s="617"/>
      <c r="AB178" s="617"/>
      <c r="AC178" s="617"/>
      <c r="AD178" s="617"/>
      <c r="AE178" s="617"/>
      <c r="AF178" s="617"/>
      <c r="AG178" s="617"/>
      <c r="AH178" s="617"/>
      <c r="AI178" s="617"/>
      <c r="AJ178" s="617"/>
      <c r="AK178" s="617"/>
      <c r="AL178" s="617"/>
      <c r="AM178" s="617"/>
      <c r="AN178" s="617"/>
      <c r="AO178" s="617"/>
      <c r="AP178" s="617"/>
      <c r="AQ178" s="618"/>
    </row>
    <row r="179" spans="3:43" s="5" customFormat="1" x14ac:dyDescent="0.15">
      <c r="C179" s="5">
        <v>98</v>
      </c>
      <c r="D179" s="616"/>
      <c r="E179" s="617"/>
      <c r="F179" s="617"/>
      <c r="G179" s="617"/>
      <c r="H179" s="617"/>
      <c r="I179" s="617"/>
      <c r="J179" s="617"/>
      <c r="K179" s="617"/>
      <c r="L179" s="617"/>
      <c r="M179" s="617"/>
      <c r="N179" s="617"/>
      <c r="O179" s="617"/>
      <c r="P179" s="617"/>
      <c r="Q179" s="617"/>
      <c r="R179" s="617"/>
      <c r="S179" s="617"/>
      <c r="T179" s="617"/>
      <c r="U179" s="617"/>
      <c r="V179" s="617"/>
      <c r="W179" s="617"/>
      <c r="X179" s="617"/>
      <c r="Y179" s="617"/>
      <c r="Z179" s="617"/>
      <c r="AA179" s="617"/>
      <c r="AB179" s="617"/>
      <c r="AC179" s="617"/>
      <c r="AD179" s="617"/>
      <c r="AE179" s="617"/>
      <c r="AF179" s="617"/>
      <c r="AG179" s="617"/>
      <c r="AH179" s="617"/>
      <c r="AI179" s="617"/>
      <c r="AJ179" s="617"/>
      <c r="AK179" s="617"/>
      <c r="AL179" s="617"/>
      <c r="AM179" s="617"/>
      <c r="AN179" s="617"/>
      <c r="AO179" s="617"/>
      <c r="AP179" s="617"/>
      <c r="AQ179" s="618"/>
    </row>
    <row r="180" spans="3:43" s="5" customFormat="1" x14ac:dyDescent="0.15">
      <c r="C180" s="5">
        <v>99</v>
      </c>
      <c r="D180" s="616"/>
      <c r="E180" s="617"/>
      <c r="F180" s="617"/>
      <c r="G180" s="617"/>
      <c r="H180" s="617"/>
      <c r="I180" s="617"/>
      <c r="J180" s="617"/>
      <c r="K180" s="617"/>
      <c r="L180" s="617"/>
      <c r="M180" s="617"/>
      <c r="N180" s="617"/>
      <c r="O180" s="617"/>
      <c r="P180" s="617"/>
      <c r="Q180" s="617"/>
      <c r="R180" s="617"/>
      <c r="S180" s="617"/>
      <c r="T180" s="617"/>
      <c r="U180" s="617"/>
      <c r="V180" s="617"/>
      <c r="W180" s="617"/>
      <c r="X180" s="617"/>
      <c r="Y180" s="617"/>
      <c r="Z180" s="617"/>
      <c r="AA180" s="617"/>
      <c r="AB180" s="617"/>
      <c r="AC180" s="617"/>
      <c r="AD180" s="617"/>
      <c r="AE180" s="617"/>
      <c r="AF180" s="617"/>
      <c r="AG180" s="617"/>
      <c r="AH180" s="617"/>
      <c r="AI180" s="617"/>
      <c r="AJ180" s="617"/>
      <c r="AK180" s="617"/>
      <c r="AL180" s="617"/>
      <c r="AM180" s="617"/>
      <c r="AN180" s="617"/>
      <c r="AO180" s="617"/>
      <c r="AP180" s="617"/>
      <c r="AQ180" s="618"/>
    </row>
    <row r="181" spans="3:43" s="5" customFormat="1" x14ac:dyDescent="0.15">
      <c r="C181" s="5">
        <v>100</v>
      </c>
      <c r="D181" s="616"/>
      <c r="E181" s="617"/>
      <c r="F181" s="617"/>
      <c r="G181" s="617"/>
      <c r="H181" s="617"/>
      <c r="I181" s="617"/>
      <c r="J181" s="617"/>
      <c r="K181" s="617"/>
      <c r="L181" s="617"/>
      <c r="M181" s="617"/>
      <c r="N181" s="617"/>
      <c r="O181" s="617"/>
      <c r="P181" s="617"/>
      <c r="Q181" s="617"/>
      <c r="R181" s="617"/>
      <c r="S181" s="617"/>
      <c r="T181" s="617"/>
      <c r="U181" s="617"/>
      <c r="V181" s="617"/>
      <c r="W181" s="617"/>
      <c r="X181" s="617"/>
      <c r="Y181" s="617"/>
      <c r="Z181" s="617"/>
      <c r="AA181" s="617"/>
      <c r="AB181" s="617"/>
      <c r="AC181" s="617"/>
      <c r="AD181" s="617"/>
      <c r="AE181" s="617"/>
      <c r="AF181" s="617"/>
      <c r="AG181" s="617"/>
      <c r="AH181" s="617"/>
      <c r="AI181" s="617"/>
      <c r="AJ181" s="617"/>
      <c r="AK181" s="617"/>
      <c r="AL181" s="617"/>
      <c r="AM181" s="617"/>
      <c r="AN181" s="617"/>
      <c r="AO181" s="617"/>
      <c r="AP181" s="617"/>
      <c r="AQ181" s="618"/>
    </row>
    <row r="182" spans="3:43" s="5" customFormat="1" x14ac:dyDescent="0.15">
      <c r="C182" s="5">
        <v>101</v>
      </c>
      <c r="D182" s="616"/>
      <c r="E182" s="617"/>
      <c r="F182" s="617"/>
      <c r="G182" s="617"/>
      <c r="H182" s="617"/>
      <c r="I182" s="617"/>
      <c r="J182" s="617"/>
      <c r="K182" s="617"/>
      <c r="L182" s="617"/>
      <c r="M182" s="617"/>
      <c r="N182" s="617"/>
      <c r="O182" s="617"/>
      <c r="P182" s="617"/>
      <c r="Q182" s="617"/>
      <c r="R182" s="617"/>
      <c r="S182" s="617"/>
      <c r="T182" s="617"/>
      <c r="U182" s="617"/>
      <c r="V182" s="617"/>
      <c r="W182" s="617"/>
      <c r="X182" s="617"/>
      <c r="Y182" s="617"/>
      <c r="Z182" s="617"/>
      <c r="AA182" s="617"/>
      <c r="AB182" s="617"/>
      <c r="AC182" s="617"/>
      <c r="AD182" s="617"/>
      <c r="AE182" s="617"/>
      <c r="AF182" s="617"/>
      <c r="AG182" s="617"/>
      <c r="AH182" s="617"/>
      <c r="AI182" s="617"/>
      <c r="AJ182" s="617"/>
      <c r="AK182" s="617"/>
      <c r="AL182" s="617"/>
      <c r="AM182" s="617"/>
      <c r="AN182" s="617"/>
      <c r="AO182" s="617"/>
      <c r="AP182" s="617"/>
      <c r="AQ182" s="618"/>
    </row>
    <row r="183" spans="3:43" s="5" customFormat="1" x14ac:dyDescent="0.15">
      <c r="C183" s="5">
        <v>102</v>
      </c>
      <c r="D183" s="616"/>
      <c r="E183" s="617"/>
      <c r="F183" s="617"/>
      <c r="G183" s="617"/>
      <c r="H183" s="617"/>
      <c r="I183" s="617"/>
      <c r="J183" s="617"/>
      <c r="K183" s="617"/>
      <c r="L183" s="617"/>
      <c r="M183" s="617"/>
      <c r="N183" s="617"/>
      <c r="O183" s="617"/>
      <c r="P183" s="617"/>
      <c r="Q183" s="617"/>
      <c r="R183" s="617"/>
      <c r="S183" s="617"/>
      <c r="T183" s="617"/>
      <c r="U183" s="617"/>
      <c r="V183" s="617"/>
      <c r="W183" s="617"/>
      <c r="X183" s="617"/>
      <c r="Y183" s="617"/>
      <c r="Z183" s="617"/>
      <c r="AA183" s="617"/>
      <c r="AB183" s="617"/>
      <c r="AC183" s="617"/>
      <c r="AD183" s="617"/>
      <c r="AE183" s="617"/>
      <c r="AF183" s="617"/>
      <c r="AG183" s="617"/>
      <c r="AH183" s="617"/>
      <c r="AI183" s="617"/>
      <c r="AJ183" s="617"/>
      <c r="AK183" s="617"/>
      <c r="AL183" s="617"/>
      <c r="AM183" s="617"/>
      <c r="AN183" s="617"/>
      <c r="AO183" s="617"/>
      <c r="AP183" s="617"/>
      <c r="AQ183" s="618"/>
    </row>
    <row r="184" spans="3:43" s="5" customFormat="1" x14ac:dyDescent="0.15">
      <c r="C184" s="5">
        <v>103</v>
      </c>
      <c r="D184" s="616"/>
      <c r="E184" s="617"/>
      <c r="F184" s="617"/>
      <c r="G184" s="617"/>
      <c r="H184" s="617"/>
      <c r="I184" s="617"/>
      <c r="J184" s="617"/>
      <c r="K184" s="617"/>
      <c r="L184" s="617"/>
      <c r="M184" s="617"/>
      <c r="N184" s="617"/>
      <c r="O184" s="617"/>
      <c r="P184" s="617"/>
      <c r="Q184" s="617"/>
      <c r="R184" s="617"/>
      <c r="S184" s="617"/>
      <c r="T184" s="617"/>
      <c r="U184" s="617"/>
      <c r="V184" s="617"/>
      <c r="W184" s="617"/>
      <c r="X184" s="617"/>
      <c r="Y184" s="617"/>
      <c r="Z184" s="617"/>
      <c r="AA184" s="617"/>
      <c r="AB184" s="617"/>
      <c r="AC184" s="617"/>
      <c r="AD184" s="617"/>
      <c r="AE184" s="617"/>
      <c r="AF184" s="617"/>
      <c r="AG184" s="617"/>
      <c r="AH184" s="617"/>
      <c r="AI184" s="617"/>
      <c r="AJ184" s="617"/>
      <c r="AK184" s="617"/>
      <c r="AL184" s="617"/>
      <c r="AM184" s="617"/>
      <c r="AN184" s="617"/>
      <c r="AO184" s="617"/>
      <c r="AP184" s="617"/>
      <c r="AQ184" s="618"/>
    </row>
    <row r="185" spans="3:43" s="5" customFormat="1" x14ac:dyDescent="0.15">
      <c r="C185" s="5">
        <v>104</v>
      </c>
      <c r="D185" s="616"/>
      <c r="E185" s="617"/>
      <c r="F185" s="617"/>
      <c r="G185" s="617"/>
      <c r="H185" s="617"/>
      <c r="I185" s="617"/>
      <c r="J185" s="617"/>
      <c r="K185" s="617"/>
      <c r="L185" s="617"/>
      <c r="M185" s="617"/>
      <c r="N185" s="617"/>
      <c r="O185" s="617"/>
      <c r="P185" s="617"/>
      <c r="Q185" s="617"/>
      <c r="R185" s="617"/>
      <c r="S185" s="617"/>
      <c r="T185" s="617"/>
      <c r="U185" s="617"/>
      <c r="V185" s="617"/>
      <c r="W185" s="617"/>
      <c r="X185" s="617"/>
      <c r="Y185" s="617"/>
      <c r="Z185" s="617"/>
      <c r="AA185" s="617"/>
      <c r="AB185" s="617"/>
      <c r="AC185" s="617"/>
      <c r="AD185" s="617"/>
      <c r="AE185" s="617"/>
      <c r="AF185" s="617"/>
      <c r="AG185" s="617"/>
      <c r="AH185" s="617"/>
      <c r="AI185" s="617"/>
      <c r="AJ185" s="617"/>
      <c r="AK185" s="617"/>
      <c r="AL185" s="617"/>
      <c r="AM185" s="617"/>
      <c r="AN185" s="617"/>
      <c r="AO185" s="617"/>
      <c r="AP185" s="617"/>
      <c r="AQ185" s="618"/>
    </row>
    <row r="186" spans="3:43" s="5" customFormat="1" x14ac:dyDescent="0.15">
      <c r="C186" s="5">
        <v>105</v>
      </c>
      <c r="D186" s="616"/>
      <c r="E186" s="617"/>
      <c r="F186" s="617"/>
      <c r="G186" s="617"/>
      <c r="H186" s="617"/>
      <c r="I186" s="617"/>
      <c r="J186" s="617"/>
      <c r="K186" s="617"/>
      <c r="L186" s="617"/>
      <c r="M186" s="617"/>
      <c r="N186" s="617"/>
      <c r="O186" s="617"/>
      <c r="P186" s="617"/>
      <c r="Q186" s="617"/>
      <c r="R186" s="617"/>
      <c r="S186" s="617"/>
      <c r="T186" s="617"/>
      <c r="U186" s="617"/>
      <c r="V186" s="617"/>
      <c r="W186" s="617"/>
      <c r="X186" s="617"/>
      <c r="Y186" s="617"/>
      <c r="Z186" s="617"/>
      <c r="AA186" s="617"/>
      <c r="AB186" s="617"/>
      <c r="AC186" s="617"/>
      <c r="AD186" s="617"/>
      <c r="AE186" s="617"/>
      <c r="AF186" s="617"/>
      <c r="AG186" s="617"/>
      <c r="AH186" s="617"/>
      <c r="AI186" s="617"/>
      <c r="AJ186" s="617"/>
      <c r="AK186" s="617"/>
      <c r="AL186" s="617"/>
      <c r="AM186" s="617"/>
      <c r="AN186" s="617"/>
      <c r="AO186" s="617"/>
      <c r="AP186" s="617"/>
      <c r="AQ186" s="618"/>
    </row>
    <row r="187" spans="3:43" s="5" customFormat="1" x14ac:dyDescent="0.15">
      <c r="C187" s="5">
        <v>106</v>
      </c>
      <c r="D187" s="616"/>
      <c r="E187" s="617"/>
      <c r="F187" s="617"/>
      <c r="G187" s="617"/>
      <c r="H187" s="617"/>
      <c r="I187" s="617"/>
      <c r="J187" s="617"/>
      <c r="K187" s="617"/>
      <c r="L187" s="617"/>
      <c r="M187" s="617"/>
      <c r="N187" s="617"/>
      <c r="O187" s="617"/>
      <c r="P187" s="617"/>
      <c r="Q187" s="617"/>
      <c r="R187" s="617"/>
      <c r="S187" s="617"/>
      <c r="T187" s="617"/>
      <c r="U187" s="617"/>
      <c r="V187" s="617"/>
      <c r="W187" s="617"/>
      <c r="X187" s="617"/>
      <c r="Y187" s="617"/>
      <c r="Z187" s="617"/>
      <c r="AA187" s="617"/>
      <c r="AB187" s="617"/>
      <c r="AC187" s="617"/>
      <c r="AD187" s="617"/>
      <c r="AE187" s="617"/>
      <c r="AF187" s="617"/>
      <c r="AG187" s="617"/>
      <c r="AH187" s="617"/>
      <c r="AI187" s="617"/>
      <c r="AJ187" s="617"/>
      <c r="AK187" s="617"/>
      <c r="AL187" s="617"/>
      <c r="AM187" s="617"/>
      <c r="AN187" s="617"/>
      <c r="AO187" s="617"/>
      <c r="AP187" s="617"/>
      <c r="AQ187" s="618"/>
    </row>
    <row r="188" spans="3:43" s="5" customFormat="1" x14ac:dyDescent="0.15">
      <c r="C188" s="5">
        <v>107</v>
      </c>
      <c r="D188" s="616"/>
      <c r="E188" s="617"/>
      <c r="F188" s="617"/>
      <c r="G188" s="617"/>
      <c r="H188" s="617"/>
      <c r="I188" s="617"/>
      <c r="J188" s="617"/>
      <c r="K188" s="617"/>
      <c r="L188" s="617"/>
      <c r="M188" s="617"/>
      <c r="N188" s="617"/>
      <c r="O188" s="617"/>
      <c r="P188" s="617"/>
      <c r="Q188" s="617"/>
      <c r="R188" s="617"/>
      <c r="S188" s="617"/>
      <c r="T188" s="617"/>
      <c r="U188" s="617"/>
      <c r="V188" s="617"/>
      <c r="W188" s="617"/>
      <c r="X188" s="617"/>
      <c r="Y188" s="617"/>
      <c r="Z188" s="617"/>
      <c r="AA188" s="617"/>
      <c r="AB188" s="617"/>
      <c r="AC188" s="617"/>
      <c r="AD188" s="617"/>
      <c r="AE188" s="617"/>
      <c r="AF188" s="617"/>
      <c r="AG188" s="617"/>
      <c r="AH188" s="617"/>
      <c r="AI188" s="617"/>
      <c r="AJ188" s="617"/>
      <c r="AK188" s="617"/>
      <c r="AL188" s="617"/>
      <c r="AM188" s="617"/>
      <c r="AN188" s="617"/>
      <c r="AO188" s="617"/>
      <c r="AP188" s="617"/>
      <c r="AQ188" s="618"/>
    </row>
    <row r="189" spans="3:43" s="5" customFormat="1" x14ac:dyDescent="0.15">
      <c r="C189" s="5">
        <v>108</v>
      </c>
      <c r="D189" s="616"/>
      <c r="E189" s="617"/>
      <c r="F189" s="617"/>
      <c r="G189" s="617"/>
      <c r="H189" s="617"/>
      <c r="I189" s="617"/>
      <c r="J189" s="617"/>
      <c r="K189" s="617"/>
      <c r="L189" s="617"/>
      <c r="M189" s="617"/>
      <c r="N189" s="617"/>
      <c r="O189" s="617"/>
      <c r="P189" s="617"/>
      <c r="Q189" s="617"/>
      <c r="R189" s="617"/>
      <c r="S189" s="617"/>
      <c r="T189" s="617"/>
      <c r="U189" s="617"/>
      <c r="V189" s="617"/>
      <c r="W189" s="617"/>
      <c r="X189" s="617"/>
      <c r="Y189" s="617"/>
      <c r="Z189" s="617"/>
      <c r="AA189" s="617"/>
      <c r="AB189" s="617"/>
      <c r="AC189" s="617"/>
      <c r="AD189" s="617"/>
      <c r="AE189" s="617"/>
      <c r="AF189" s="617"/>
      <c r="AG189" s="617"/>
      <c r="AH189" s="617"/>
      <c r="AI189" s="617"/>
      <c r="AJ189" s="617"/>
      <c r="AK189" s="617"/>
      <c r="AL189" s="617"/>
      <c r="AM189" s="617"/>
      <c r="AN189" s="617"/>
      <c r="AO189" s="617"/>
      <c r="AP189" s="617"/>
      <c r="AQ189" s="618"/>
    </row>
    <row r="190" spans="3:43" s="5" customFormat="1" x14ac:dyDescent="0.15">
      <c r="C190" s="5">
        <v>109</v>
      </c>
      <c r="D190" s="616"/>
      <c r="E190" s="617"/>
      <c r="F190" s="617"/>
      <c r="G190" s="617"/>
      <c r="H190" s="617"/>
      <c r="I190" s="617"/>
      <c r="J190" s="617"/>
      <c r="K190" s="617"/>
      <c r="L190" s="617"/>
      <c r="M190" s="617"/>
      <c r="N190" s="617"/>
      <c r="O190" s="617"/>
      <c r="P190" s="617"/>
      <c r="Q190" s="617"/>
      <c r="R190" s="617"/>
      <c r="S190" s="617"/>
      <c r="T190" s="617"/>
      <c r="U190" s="617"/>
      <c r="V190" s="617"/>
      <c r="W190" s="617"/>
      <c r="X190" s="617"/>
      <c r="Y190" s="617"/>
      <c r="Z190" s="617"/>
      <c r="AA190" s="617"/>
      <c r="AB190" s="617"/>
      <c r="AC190" s="617"/>
      <c r="AD190" s="617"/>
      <c r="AE190" s="617"/>
      <c r="AF190" s="617"/>
      <c r="AG190" s="617"/>
      <c r="AH190" s="617"/>
      <c r="AI190" s="617"/>
      <c r="AJ190" s="617"/>
      <c r="AK190" s="617"/>
      <c r="AL190" s="617"/>
      <c r="AM190" s="617"/>
      <c r="AN190" s="617"/>
      <c r="AO190" s="617"/>
      <c r="AP190" s="617"/>
      <c r="AQ190" s="618"/>
    </row>
    <row r="191" spans="3:43" s="5" customFormat="1" x14ac:dyDescent="0.15">
      <c r="C191" s="5">
        <v>110</v>
      </c>
      <c r="D191" s="616"/>
      <c r="E191" s="617"/>
      <c r="F191" s="617"/>
      <c r="G191" s="617"/>
      <c r="H191" s="617"/>
      <c r="I191" s="617"/>
      <c r="J191" s="617"/>
      <c r="K191" s="617"/>
      <c r="L191" s="617"/>
      <c r="M191" s="617"/>
      <c r="N191" s="617"/>
      <c r="O191" s="617"/>
      <c r="P191" s="617"/>
      <c r="Q191" s="617"/>
      <c r="R191" s="617"/>
      <c r="S191" s="617"/>
      <c r="T191" s="617"/>
      <c r="U191" s="617"/>
      <c r="V191" s="617"/>
      <c r="W191" s="617"/>
      <c r="X191" s="617"/>
      <c r="Y191" s="617"/>
      <c r="Z191" s="617"/>
      <c r="AA191" s="617"/>
      <c r="AB191" s="617"/>
      <c r="AC191" s="617"/>
      <c r="AD191" s="617"/>
      <c r="AE191" s="617"/>
      <c r="AF191" s="617"/>
      <c r="AG191" s="617"/>
      <c r="AH191" s="617"/>
      <c r="AI191" s="617"/>
      <c r="AJ191" s="617"/>
      <c r="AK191" s="617"/>
      <c r="AL191" s="617"/>
      <c r="AM191" s="617"/>
      <c r="AN191" s="617"/>
      <c r="AO191" s="617"/>
      <c r="AP191" s="617"/>
      <c r="AQ191" s="618"/>
    </row>
    <row r="192" spans="3:43" s="5" customFormat="1" x14ac:dyDescent="0.15">
      <c r="C192" s="5">
        <v>111</v>
      </c>
      <c r="D192" s="616"/>
      <c r="E192" s="617"/>
      <c r="F192" s="617"/>
      <c r="G192" s="617"/>
      <c r="H192" s="617"/>
      <c r="I192" s="617"/>
      <c r="J192" s="617"/>
      <c r="K192" s="617"/>
      <c r="L192" s="617"/>
      <c r="M192" s="617"/>
      <c r="N192" s="617"/>
      <c r="O192" s="617"/>
      <c r="P192" s="617"/>
      <c r="Q192" s="617"/>
      <c r="R192" s="617"/>
      <c r="S192" s="617"/>
      <c r="T192" s="617"/>
      <c r="U192" s="617"/>
      <c r="V192" s="617"/>
      <c r="W192" s="617"/>
      <c r="X192" s="617"/>
      <c r="Y192" s="617"/>
      <c r="Z192" s="617"/>
      <c r="AA192" s="617"/>
      <c r="AB192" s="617"/>
      <c r="AC192" s="617"/>
      <c r="AD192" s="617"/>
      <c r="AE192" s="617"/>
      <c r="AF192" s="617"/>
      <c r="AG192" s="617"/>
      <c r="AH192" s="617"/>
      <c r="AI192" s="617"/>
      <c r="AJ192" s="617"/>
      <c r="AK192" s="617"/>
      <c r="AL192" s="617"/>
      <c r="AM192" s="617"/>
      <c r="AN192" s="617"/>
      <c r="AO192" s="617"/>
      <c r="AP192" s="617"/>
      <c r="AQ192" s="618"/>
    </row>
    <row r="193" spans="3:43" s="5" customFormat="1" x14ac:dyDescent="0.15">
      <c r="C193" s="5">
        <v>112</v>
      </c>
      <c r="D193" s="616"/>
      <c r="E193" s="617"/>
      <c r="F193" s="617"/>
      <c r="G193" s="617"/>
      <c r="H193" s="617"/>
      <c r="I193" s="617"/>
      <c r="J193" s="617"/>
      <c r="K193" s="617"/>
      <c r="L193" s="617"/>
      <c r="M193" s="617"/>
      <c r="N193" s="617"/>
      <c r="O193" s="617"/>
      <c r="P193" s="617"/>
      <c r="Q193" s="617"/>
      <c r="R193" s="617"/>
      <c r="S193" s="617"/>
      <c r="T193" s="617"/>
      <c r="U193" s="617"/>
      <c r="V193" s="617"/>
      <c r="W193" s="617"/>
      <c r="X193" s="617"/>
      <c r="Y193" s="617"/>
      <c r="Z193" s="617"/>
      <c r="AA193" s="617"/>
      <c r="AB193" s="617"/>
      <c r="AC193" s="617"/>
      <c r="AD193" s="617"/>
      <c r="AE193" s="617"/>
      <c r="AF193" s="617"/>
      <c r="AG193" s="617"/>
      <c r="AH193" s="617"/>
      <c r="AI193" s="617"/>
      <c r="AJ193" s="617"/>
      <c r="AK193" s="617"/>
      <c r="AL193" s="617"/>
      <c r="AM193" s="617"/>
      <c r="AN193" s="617"/>
      <c r="AO193" s="617"/>
      <c r="AP193" s="617"/>
      <c r="AQ193" s="618"/>
    </row>
    <row r="194" spans="3:43" s="5" customFormat="1" x14ac:dyDescent="0.15">
      <c r="C194" s="5">
        <v>113</v>
      </c>
      <c r="D194" s="616"/>
      <c r="E194" s="617"/>
      <c r="F194" s="617"/>
      <c r="G194" s="617"/>
      <c r="H194" s="617"/>
      <c r="I194" s="617"/>
      <c r="J194" s="617"/>
      <c r="K194" s="617"/>
      <c r="L194" s="617"/>
      <c r="M194" s="617"/>
      <c r="N194" s="617"/>
      <c r="O194" s="617"/>
      <c r="P194" s="617"/>
      <c r="Q194" s="617"/>
      <c r="R194" s="617"/>
      <c r="S194" s="617"/>
      <c r="T194" s="617"/>
      <c r="U194" s="617"/>
      <c r="V194" s="617"/>
      <c r="W194" s="617"/>
      <c r="X194" s="617"/>
      <c r="Y194" s="617"/>
      <c r="Z194" s="617"/>
      <c r="AA194" s="617"/>
      <c r="AB194" s="617"/>
      <c r="AC194" s="617"/>
      <c r="AD194" s="617"/>
      <c r="AE194" s="617"/>
      <c r="AF194" s="617"/>
      <c r="AG194" s="617"/>
      <c r="AH194" s="617"/>
      <c r="AI194" s="617"/>
      <c r="AJ194" s="617"/>
      <c r="AK194" s="617"/>
      <c r="AL194" s="617"/>
      <c r="AM194" s="617"/>
      <c r="AN194" s="617"/>
      <c r="AO194" s="617"/>
      <c r="AP194" s="617"/>
      <c r="AQ194" s="618"/>
    </row>
    <row r="195" spans="3:43" s="5" customFormat="1" x14ac:dyDescent="0.15">
      <c r="C195" s="5">
        <v>114</v>
      </c>
      <c r="D195" s="616"/>
      <c r="E195" s="617"/>
      <c r="F195" s="617"/>
      <c r="G195" s="617"/>
      <c r="H195" s="617"/>
      <c r="I195" s="617"/>
      <c r="J195" s="617"/>
      <c r="K195" s="617"/>
      <c r="L195" s="617"/>
      <c r="M195" s="617"/>
      <c r="N195" s="617"/>
      <c r="O195" s="617"/>
      <c r="P195" s="617"/>
      <c r="Q195" s="617"/>
      <c r="R195" s="617"/>
      <c r="S195" s="617"/>
      <c r="T195" s="617"/>
      <c r="U195" s="617"/>
      <c r="V195" s="617"/>
      <c r="W195" s="617"/>
      <c r="X195" s="617"/>
      <c r="Y195" s="617"/>
      <c r="Z195" s="617"/>
      <c r="AA195" s="617"/>
      <c r="AB195" s="617"/>
      <c r="AC195" s="617"/>
      <c r="AD195" s="617"/>
      <c r="AE195" s="617"/>
      <c r="AF195" s="617"/>
      <c r="AG195" s="617"/>
      <c r="AH195" s="617"/>
      <c r="AI195" s="617"/>
      <c r="AJ195" s="617"/>
      <c r="AK195" s="617"/>
      <c r="AL195" s="617"/>
      <c r="AM195" s="617"/>
      <c r="AN195" s="617"/>
      <c r="AO195" s="617"/>
      <c r="AP195" s="617"/>
      <c r="AQ195" s="618"/>
    </row>
    <row r="196" spans="3:43" s="5" customFormat="1" x14ac:dyDescent="0.15">
      <c r="C196" s="5">
        <v>115</v>
      </c>
      <c r="D196" s="616"/>
      <c r="E196" s="617"/>
      <c r="F196" s="617"/>
      <c r="G196" s="617"/>
      <c r="H196" s="617"/>
      <c r="I196" s="617"/>
      <c r="J196" s="617"/>
      <c r="K196" s="617"/>
      <c r="L196" s="617"/>
      <c r="M196" s="617"/>
      <c r="N196" s="617"/>
      <c r="O196" s="617"/>
      <c r="P196" s="617"/>
      <c r="Q196" s="617"/>
      <c r="R196" s="617"/>
      <c r="S196" s="617"/>
      <c r="T196" s="617"/>
      <c r="U196" s="617"/>
      <c r="V196" s="617"/>
      <c r="W196" s="617"/>
      <c r="X196" s="617"/>
      <c r="Y196" s="617"/>
      <c r="Z196" s="617"/>
      <c r="AA196" s="617"/>
      <c r="AB196" s="617"/>
      <c r="AC196" s="617"/>
      <c r="AD196" s="617"/>
      <c r="AE196" s="617"/>
      <c r="AF196" s="617"/>
      <c r="AG196" s="617"/>
      <c r="AH196" s="617"/>
      <c r="AI196" s="617"/>
      <c r="AJ196" s="617"/>
      <c r="AK196" s="617"/>
      <c r="AL196" s="617"/>
      <c r="AM196" s="617"/>
      <c r="AN196" s="617"/>
      <c r="AO196" s="617"/>
      <c r="AP196" s="617"/>
      <c r="AQ196" s="618"/>
    </row>
    <row r="197" spans="3:43" s="5" customFormat="1" x14ac:dyDescent="0.15">
      <c r="C197" s="5">
        <v>116</v>
      </c>
      <c r="D197" s="616"/>
      <c r="E197" s="617"/>
      <c r="F197" s="617"/>
      <c r="G197" s="617"/>
      <c r="H197" s="617"/>
      <c r="I197" s="617"/>
      <c r="J197" s="617"/>
      <c r="K197" s="617"/>
      <c r="L197" s="617"/>
      <c r="M197" s="617"/>
      <c r="N197" s="617"/>
      <c r="O197" s="617"/>
      <c r="P197" s="617"/>
      <c r="Q197" s="617"/>
      <c r="R197" s="617"/>
      <c r="S197" s="617"/>
      <c r="T197" s="617"/>
      <c r="U197" s="617"/>
      <c r="V197" s="617"/>
      <c r="W197" s="617"/>
      <c r="X197" s="617"/>
      <c r="Y197" s="617"/>
      <c r="Z197" s="617"/>
      <c r="AA197" s="617"/>
      <c r="AB197" s="617"/>
      <c r="AC197" s="617"/>
      <c r="AD197" s="617"/>
      <c r="AE197" s="617"/>
      <c r="AF197" s="617"/>
      <c r="AG197" s="617"/>
      <c r="AH197" s="617"/>
      <c r="AI197" s="617"/>
      <c r="AJ197" s="617"/>
      <c r="AK197" s="617"/>
      <c r="AL197" s="617"/>
      <c r="AM197" s="617"/>
      <c r="AN197" s="617"/>
      <c r="AO197" s="617"/>
      <c r="AP197" s="617"/>
      <c r="AQ197" s="618"/>
    </row>
    <row r="198" spans="3:43" s="5" customFormat="1" x14ac:dyDescent="0.15">
      <c r="C198" s="5">
        <v>117</v>
      </c>
      <c r="D198" s="616"/>
      <c r="E198" s="617"/>
      <c r="F198" s="617"/>
      <c r="G198" s="617"/>
      <c r="H198" s="617"/>
      <c r="I198" s="617"/>
      <c r="J198" s="617"/>
      <c r="K198" s="617"/>
      <c r="L198" s="617"/>
      <c r="M198" s="617"/>
      <c r="N198" s="617"/>
      <c r="O198" s="617"/>
      <c r="P198" s="617"/>
      <c r="Q198" s="617"/>
      <c r="R198" s="617"/>
      <c r="S198" s="617"/>
      <c r="T198" s="617"/>
      <c r="U198" s="617"/>
      <c r="V198" s="617"/>
      <c r="W198" s="617"/>
      <c r="X198" s="617"/>
      <c r="Y198" s="617"/>
      <c r="Z198" s="617"/>
      <c r="AA198" s="617"/>
      <c r="AB198" s="617"/>
      <c r="AC198" s="617"/>
      <c r="AD198" s="617"/>
      <c r="AE198" s="617"/>
      <c r="AF198" s="617"/>
      <c r="AG198" s="617"/>
      <c r="AH198" s="617"/>
      <c r="AI198" s="617"/>
      <c r="AJ198" s="617"/>
      <c r="AK198" s="617"/>
      <c r="AL198" s="617"/>
      <c r="AM198" s="617"/>
      <c r="AN198" s="617"/>
      <c r="AO198" s="617"/>
      <c r="AP198" s="617"/>
      <c r="AQ198" s="618"/>
    </row>
    <row r="199" spans="3:43" s="5" customFormat="1" x14ac:dyDescent="0.15">
      <c r="C199" s="5">
        <v>118</v>
      </c>
      <c r="D199" s="616"/>
      <c r="E199" s="617"/>
      <c r="F199" s="617"/>
      <c r="G199" s="617"/>
      <c r="H199" s="617"/>
      <c r="I199" s="617"/>
      <c r="J199" s="617"/>
      <c r="K199" s="617"/>
      <c r="L199" s="617"/>
      <c r="M199" s="617"/>
      <c r="N199" s="617"/>
      <c r="O199" s="617"/>
      <c r="P199" s="617"/>
      <c r="Q199" s="617"/>
      <c r="R199" s="617"/>
      <c r="S199" s="617"/>
      <c r="T199" s="617"/>
      <c r="U199" s="617"/>
      <c r="V199" s="617"/>
      <c r="W199" s="617"/>
      <c r="X199" s="617"/>
      <c r="Y199" s="617"/>
      <c r="Z199" s="617"/>
      <c r="AA199" s="617"/>
      <c r="AB199" s="617"/>
      <c r="AC199" s="617"/>
      <c r="AD199" s="617"/>
      <c r="AE199" s="617"/>
      <c r="AF199" s="617"/>
      <c r="AG199" s="617"/>
      <c r="AH199" s="617"/>
      <c r="AI199" s="617"/>
      <c r="AJ199" s="617"/>
      <c r="AK199" s="617"/>
      <c r="AL199" s="617"/>
      <c r="AM199" s="617"/>
      <c r="AN199" s="617"/>
      <c r="AO199" s="617"/>
      <c r="AP199" s="617"/>
      <c r="AQ199" s="618"/>
    </row>
    <row r="200" spans="3:43" s="5" customFormat="1" x14ac:dyDescent="0.15">
      <c r="C200" s="5">
        <v>119</v>
      </c>
      <c r="D200" s="616"/>
      <c r="E200" s="617"/>
      <c r="F200" s="617"/>
      <c r="G200" s="617"/>
      <c r="H200" s="617"/>
      <c r="I200" s="617"/>
      <c r="J200" s="617"/>
      <c r="K200" s="617"/>
      <c r="L200" s="617"/>
      <c r="M200" s="617"/>
      <c r="N200" s="617"/>
      <c r="O200" s="617"/>
      <c r="P200" s="617"/>
      <c r="Q200" s="617"/>
      <c r="R200" s="617"/>
      <c r="S200" s="617"/>
      <c r="T200" s="617"/>
      <c r="U200" s="617"/>
      <c r="V200" s="617"/>
      <c r="W200" s="617"/>
      <c r="X200" s="617"/>
      <c r="Y200" s="617"/>
      <c r="Z200" s="617"/>
      <c r="AA200" s="617"/>
      <c r="AB200" s="617"/>
      <c r="AC200" s="617"/>
      <c r="AD200" s="617"/>
      <c r="AE200" s="617"/>
      <c r="AF200" s="617"/>
      <c r="AG200" s="617"/>
      <c r="AH200" s="617"/>
      <c r="AI200" s="617"/>
      <c r="AJ200" s="617"/>
      <c r="AK200" s="617"/>
      <c r="AL200" s="617"/>
      <c r="AM200" s="617"/>
      <c r="AN200" s="617"/>
      <c r="AO200" s="617"/>
      <c r="AP200" s="617"/>
      <c r="AQ200" s="618"/>
    </row>
    <row r="201" spans="3:43" s="5" customFormat="1" x14ac:dyDescent="0.15">
      <c r="C201" s="5">
        <v>120</v>
      </c>
      <c r="D201" s="616"/>
      <c r="E201" s="617"/>
      <c r="F201" s="617"/>
      <c r="G201" s="617"/>
      <c r="H201" s="617"/>
      <c r="I201" s="617"/>
      <c r="J201" s="617"/>
      <c r="K201" s="617"/>
      <c r="L201" s="617"/>
      <c r="M201" s="617"/>
      <c r="N201" s="617"/>
      <c r="O201" s="617"/>
      <c r="P201" s="617"/>
      <c r="Q201" s="617"/>
      <c r="R201" s="617"/>
      <c r="S201" s="617"/>
      <c r="T201" s="617"/>
      <c r="U201" s="617"/>
      <c r="V201" s="617"/>
      <c r="W201" s="617"/>
      <c r="X201" s="617"/>
      <c r="Y201" s="617"/>
      <c r="Z201" s="617"/>
      <c r="AA201" s="617"/>
      <c r="AB201" s="617"/>
      <c r="AC201" s="617"/>
      <c r="AD201" s="617"/>
      <c r="AE201" s="617"/>
      <c r="AF201" s="617"/>
      <c r="AG201" s="617"/>
      <c r="AH201" s="617"/>
      <c r="AI201" s="617"/>
      <c r="AJ201" s="617"/>
      <c r="AK201" s="617"/>
      <c r="AL201" s="617"/>
      <c r="AM201" s="617"/>
      <c r="AN201" s="617"/>
      <c r="AO201" s="617"/>
      <c r="AP201" s="617"/>
      <c r="AQ201" s="618"/>
    </row>
    <row r="202" spans="3:43" s="5" customFormat="1" x14ac:dyDescent="0.15">
      <c r="C202" s="5">
        <v>121</v>
      </c>
      <c r="D202" s="616"/>
      <c r="E202" s="617"/>
      <c r="F202" s="617"/>
      <c r="G202" s="617"/>
      <c r="H202" s="617"/>
      <c r="I202" s="617"/>
      <c r="J202" s="617"/>
      <c r="K202" s="617"/>
      <c r="L202" s="617"/>
      <c r="M202" s="617"/>
      <c r="N202" s="617"/>
      <c r="O202" s="617"/>
      <c r="P202" s="617"/>
      <c r="Q202" s="617"/>
      <c r="R202" s="617"/>
      <c r="S202" s="617"/>
      <c r="T202" s="617"/>
      <c r="U202" s="617"/>
      <c r="V202" s="617"/>
      <c r="W202" s="617"/>
      <c r="X202" s="617"/>
      <c r="Y202" s="617"/>
      <c r="Z202" s="617"/>
      <c r="AA202" s="617"/>
      <c r="AB202" s="617"/>
      <c r="AC202" s="617"/>
      <c r="AD202" s="617"/>
      <c r="AE202" s="617"/>
      <c r="AF202" s="617"/>
      <c r="AG202" s="617"/>
      <c r="AH202" s="617"/>
      <c r="AI202" s="617"/>
      <c r="AJ202" s="617"/>
      <c r="AK202" s="617"/>
      <c r="AL202" s="617"/>
      <c r="AM202" s="617"/>
      <c r="AN202" s="617"/>
      <c r="AO202" s="617"/>
      <c r="AP202" s="617"/>
      <c r="AQ202" s="618"/>
    </row>
    <row r="203" spans="3:43" s="5" customFormat="1" x14ac:dyDescent="0.15">
      <c r="C203" s="5">
        <v>122</v>
      </c>
      <c r="D203" s="616"/>
      <c r="E203" s="617"/>
      <c r="F203" s="617"/>
      <c r="G203" s="617"/>
      <c r="H203" s="617"/>
      <c r="I203" s="617"/>
      <c r="J203" s="617"/>
      <c r="K203" s="617"/>
      <c r="L203" s="617"/>
      <c r="M203" s="617"/>
      <c r="N203" s="617"/>
      <c r="O203" s="617"/>
      <c r="P203" s="617"/>
      <c r="Q203" s="617"/>
      <c r="R203" s="617"/>
      <c r="S203" s="617"/>
      <c r="T203" s="617"/>
      <c r="U203" s="617"/>
      <c r="V203" s="617"/>
      <c r="W203" s="617"/>
      <c r="X203" s="617"/>
      <c r="Y203" s="617"/>
      <c r="Z203" s="617"/>
      <c r="AA203" s="617"/>
      <c r="AB203" s="617"/>
      <c r="AC203" s="617"/>
      <c r="AD203" s="617"/>
      <c r="AE203" s="617"/>
      <c r="AF203" s="617"/>
      <c r="AG203" s="617"/>
      <c r="AH203" s="617"/>
      <c r="AI203" s="617"/>
      <c r="AJ203" s="617"/>
      <c r="AK203" s="617"/>
      <c r="AL203" s="617"/>
      <c r="AM203" s="617"/>
      <c r="AN203" s="617"/>
      <c r="AO203" s="617"/>
      <c r="AP203" s="617"/>
      <c r="AQ203" s="618"/>
    </row>
    <row r="204" spans="3:43" s="5" customFormat="1" x14ac:dyDescent="0.15">
      <c r="C204" s="5">
        <v>123</v>
      </c>
      <c r="D204" s="616"/>
      <c r="E204" s="617"/>
      <c r="F204" s="617"/>
      <c r="G204" s="617"/>
      <c r="H204" s="617"/>
      <c r="I204" s="617"/>
      <c r="J204" s="617"/>
      <c r="K204" s="617"/>
      <c r="L204" s="617"/>
      <c r="M204" s="617"/>
      <c r="N204" s="617"/>
      <c r="O204" s="617"/>
      <c r="P204" s="617"/>
      <c r="Q204" s="617"/>
      <c r="R204" s="617"/>
      <c r="S204" s="617"/>
      <c r="T204" s="617"/>
      <c r="U204" s="617"/>
      <c r="V204" s="617"/>
      <c r="W204" s="617"/>
      <c r="X204" s="617"/>
      <c r="Y204" s="617"/>
      <c r="Z204" s="617"/>
      <c r="AA204" s="617"/>
      <c r="AB204" s="617"/>
      <c r="AC204" s="617"/>
      <c r="AD204" s="617"/>
      <c r="AE204" s="617"/>
      <c r="AF204" s="617"/>
      <c r="AG204" s="617"/>
      <c r="AH204" s="617"/>
      <c r="AI204" s="617"/>
      <c r="AJ204" s="617"/>
      <c r="AK204" s="617"/>
      <c r="AL204" s="617"/>
      <c r="AM204" s="617"/>
      <c r="AN204" s="617"/>
      <c r="AO204" s="617"/>
      <c r="AP204" s="617"/>
      <c r="AQ204" s="618"/>
    </row>
    <row r="205" spans="3:43" s="5" customFormat="1" x14ac:dyDescent="0.15">
      <c r="C205" s="5">
        <v>124</v>
      </c>
      <c r="D205" s="616"/>
      <c r="E205" s="617"/>
      <c r="F205" s="617"/>
      <c r="G205" s="617"/>
      <c r="H205" s="617"/>
      <c r="I205" s="617"/>
      <c r="J205" s="617"/>
      <c r="K205" s="617"/>
      <c r="L205" s="617"/>
      <c r="M205" s="617"/>
      <c r="N205" s="617"/>
      <c r="O205" s="617"/>
      <c r="P205" s="617"/>
      <c r="Q205" s="617"/>
      <c r="R205" s="617"/>
      <c r="S205" s="617"/>
      <c r="T205" s="617"/>
      <c r="U205" s="617"/>
      <c r="V205" s="617"/>
      <c r="W205" s="617"/>
      <c r="X205" s="617"/>
      <c r="Y205" s="617"/>
      <c r="Z205" s="617"/>
      <c r="AA205" s="617"/>
      <c r="AB205" s="617"/>
      <c r="AC205" s="617"/>
      <c r="AD205" s="617"/>
      <c r="AE205" s="617"/>
      <c r="AF205" s="617"/>
      <c r="AG205" s="617"/>
      <c r="AH205" s="617"/>
      <c r="AI205" s="617"/>
      <c r="AJ205" s="617"/>
      <c r="AK205" s="617"/>
      <c r="AL205" s="617"/>
      <c r="AM205" s="617"/>
      <c r="AN205" s="617"/>
      <c r="AO205" s="617"/>
      <c r="AP205" s="617"/>
      <c r="AQ205" s="618"/>
    </row>
    <row r="206" spans="3:43" s="5" customFormat="1" x14ac:dyDescent="0.15">
      <c r="C206" s="5">
        <v>125</v>
      </c>
      <c r="D206" s="616"/>
      <c r="E206" s="617"/>
      <c r="F206" s="617"/>
      <c r="G206" s="617"/>
      <c r="H206" s="617"/>
      <c r="I206" s="617"/>
      <c r="J206" s="617"/>
      <c r="K206" s="617"/>
      <c r="L206" s="617"/>
      <c r="M206" s="617"/>
      <c r="N206" s="617"/>
      <c r="O206" s="617"/>
      <c r="P206" s="617"/>
      <c r="Q206" s="617"/>
      <c r="R206" s="617"/>
      <c r="S206" s="617"/>
      <c r="T206" s="617"/>
      <c r="U206" s="617"/>
      <c r="V206" s="617"/>
      <c r="W206" s="617"/>
      <c r="X206" s="617"/>
      <c r="Y206" s="617"/>
      <c r="Z206" s="617"/>
      <c r="AA206" s="617"/>
      <c r="AB206" s="617"/>
      <c r="AC206" s="617"/>
      <c r="AD206" s="617"/>
      <c r="AE206" s="617"/>
      <c r="AF206" s="617"/>
      <c r="AG206" s="617"/>
      <c r="AH206" s="617"/>
      <c r="AI206" s="617"/>
      <c r="AJ206" s="617"/>
      <c r="AK206" s="617"/>
      <c r="AL206" s="617"/>
      <c r="AM206" s="617"/>
      <c r="AN206" s="617"/>
      <c r="AO206" s="617"/>
      <c r="AP206" s="617"/>
      <c r="AQ206" s="618"/>
    </row>
    <row r="207" spans="3:43" s="5" customFormat="1" x14ac:dyDescent="0.15">
      <c r="C207" s="5">
        <v>126</v>
      </c>
      <c r="D207" s="616"/>
      <c r="E207" s="617"/>
      <c r="F207" s="617"/>
      <c r="G207" s="617"/>
      <c r="H207" s="617"/>
      <c r="I207" s="617"/>
      <c r="J207" s="617"/>
      <c r="K207" s="617"/>
      <c r="L207" s="617"/>
      <c r="M207" s="617"/>
      <c r="N207" s="617"/>
      <c r="O207" s="617"/>
      <c r="P207" s="617"/>
      <c r="Q207" s="617"/>
      <c r="R207" s="617"/>
      <c r="S207" s="617"/>
      <c r="T207" s="617"/>
      <c r="U207" s="617"/>
      <c r="V207" s="617"/>
      <c r="W207" s="617"/>
      <c r="X207" s="617"/>
      <c r="Y207" s="617"/>
      <c r="Z207" s="617"/>
      <c r="AA207" s="617"/>
      <c r="AB207" s="617"/>
      <c r="AC207" s="617"/>
      <c r="AD207" s="617"/>
      <c r="AE207" s="617"/>
      <c r="AF207" s="617"/>
      <c r="AG207" s="617"/>
      <c r="AH207" s="617"/>
      <c r="AI207" s="617"/>
      <c r="AJ207" s="617"/>
      <c r="AK207" s="617"/>
      <c r="AL207" s="617"/>
      <c r="AM207" s="617"/>
      <c r="AN207" s="617"/>
      <c r="AO207" s="617"/>
      <c r="AP207" s="617"/>
      <c r="AQ207" s="618"/>
    </row>
    <row r="208" spans="3:43" s="5" customFormat="1" x14ac:dyDescent="0.15">
      <c r="C208" s="5">
        <v>127</v>
      </c>
      <c r="D208" s="616"/>
      <c r="E208" s="617"/>
      <c r="F208" s="617"/>
      <c r="G208" s="617"/>
      <c r="H208" s="617"/>
      <c r="I208" s="617"/>
      <c r="J208" s="617"/>
      <c r="K208" s="617"/>
      <c r="L208" s="617"/>
      <c r="M208" s="617"/>
      <c r="N208" s="617"/>
      <c r="O208" s="617"/>
      <c r="P208" s="617"/>
      <c r="Q208" s="617"/>
      <c r="R208" s="617"/>
      <c r="S208" s="617"/>
      <c r="T208" s="617"/>
      <c r="U208" s="617"/>
      <c r="V208" s="617"/>
      <c r="W208" s="617"/>
      <c r="X208" s="617"/>
      <c r="Y208" s="617"/>
      <c r="Z208" s="617"/>
      <c r="AA208" s="617"/>
      <c r="AB208" s="617"/>
      <c r="AC208" s="617"/>
      <c r="AD208" s="617"/>
      <c r="AE208" s="617"/>
      <c r="AF208" s="617"/>
      <c r="AG208" s="617"/>
      <c r="AH208" s="617"/>
      <c r="AI208" s="617"/>
      <c r="AJ208" s="617"/>
      <c r="AK208" s="617"/>
      <c r="AL208" s="617"/>
      <c r="AM208" s="617"/>
      <c r="AN208" s="617"/>
      <c r="AO208" s="617"/>
      <c r="AP208" s="617"/>
      <c r="AQ208" s="618"/>
    </row>
    <row r="209" spans="3:43" s="5" customFormat="1" x14ac:dyDescent="0.15">
      <c r="C209" s="5">
        <v>128</v>
      </c>
      <c r="D209" s="616"/>
      <c r="E209" s="617"/>
      <c r="F209" s="617"/>
      <c r="G209" s="617"/>
      <c r="H209" s="617"/>
      <c r="I209" s="617"/>
      <c r="J209" s="617"/>
      <c r="K209" s="617"/>
      <c r="L209" s="617"/>
      <c r="M209" s="617"/>
      <c r="N209" s="617"/>
      <c r="O209" s="617"/>
      <c r="P209" s="617"/>
      <c r="Q209" s="617"/>
      <c r="R209" s="617"/>
      <c r="S209" s="617"/>
      <c r="T209" s="617"/>
      <c r="U209" s="617"/>
      <c r="V209" s="617"/>
      <c r="W209" s="617"/>
      <c r="X209" s="617"/>
      <c r="Y209" s="617"/>
      <c r="Z209" s="617"/>
      <c r="AA209" s="617"/>
      <c r="AB209" s="617"/>
      <c r="AC209" s="617"/>
      <c r="AD209" s="617"/>
      <c r="AE209" s="617"/>
      <c r="AF209" s="617"/>
      <c r="AG209" s="617"/>
      <c r="AH209" s="617"/>
      <c r="AI209" s="617"/>
      <c r="AJ209" s="617"/>
      <c r="AK209" s="617"/>
      <c r="AL209" s="617"/>
      <c r="AM209" s="617"/>
      <c r="AN209" s="617"/>
      <c r="AO209" s="617"/>
      <c r="AP209" s="617"/>
      <c r="AQ209" s="618"/>
    </row>
    <row r="210" spans="3:43" s="5" customFormat="1" x14ac:dyDescent="0.15">
      <c r="C210" s="5">
        <v>129</v>
      </c>
      <c r="D210" s="616"/>
      <c r="E210" s="617"/>
      <c r="F210" s="617"/>
      <c r="G210" s="617"/>
      <c r="H210" s="617"/>
      <c r="I210" s="617"/>
      <c r="J210" s="617"/>
      <c r="K210" s="617"/>
      <c r="L210" s="617"/>
      <c r="M210" s="617"/>
      <c r="N210" s="617"/>
      <c r="O210" s="617"/>
      <c r="P210" s="617"/>
      <c r="Q210" s="617"/>
      <c r="R210" s="617"/>
      <c r="S210" s="617"/>
      <c r="T210" s="617"/>
      <c r="U210" s="617"/>
      <c r="V210" s="617"/>
      <c r="W210" s="617"/>
      <c r="X210" s="617"/>
      <c r="Y210" s="617"/>
      <c r="Z210" s="617"/>
      <c r="AA210" s="617"/>
      <c r="AB210" s="617"/>
      <c r="AC210" s="617"/>
      <c r="AD210" s="617"/>
      <c r="AE210" s="617"/>
      <c r="AF210" s="617"/>
      <c r="AG210" s="617"/>
      <c r="AH210" s="617"/>
      <c r="AI210" s="617"/>
      <c r="AJ210" s="617"/>
      <c r="AK210" s="617"/>
      <c r="AL210" s="617"/>
      <c r="AM210" s="617"/>
      <c r="AN210" s="617"/>
      <c r="AO210" s="617"/>
      <c r="AP210" s="617"/>
      <c r="AQ210" s="618"/>
    </row>
    <row r="211" spans="3:43" s="5" customFormat="1" x14ac:dyDescent="0.15">
      <c r="C211" s="5">
        <v>130</v>
      </c>
      <c r="D211" s="616"/>
      <c r="E211" s="617"/>
      <c r="F211" s="617"/>
      <c r="G211" s="617"/>
      <c r="H211" s="617"/>
      <c r="I211" s="617"/>
      <c r="J211" s="617"/>
      <c r="K211" s="617"/>
      <c r="L211" s="617"/>
      <c r="M211" s="617"/>
      <c r="N211" s="617"/>
      <c r="O211" s="617"/>
      <c r="P211" s="617"/>
      <c r="Q211" s="617"/>
      <c r="R211" s="617"/>
      <c r="S211" s="617"/>
      <c r="T211" s="617"/>
      <c r="U211" s="617"/>
      <c r="V211" s="617"/>
      <c r="W211" s="617"/>
      <c r="X211" s="617"/>
      <c r="Y211" s="617"/>
      <c r="Z211" s="617"/>
      <c r="AA211" s="617"/>
      <c r="AB211" s="617"/>
      <c r="AC211" s="617"/>
      <c r="AD211" s="617"/>
      <c r="AE211" s="617"/>
      <c r="AF211" s="617"/>
      <c r="AG211" s="617"/>
      <c r="AH211" s="617"/>
      <c r="AI211" s="617"/>
      <c r="AJ211" s="617"/>
      <c r="AK211" s="617"/>
      <c r="AL211" s="617"/>
      <c r="AM211" s="617"/>
      <c r="AN211" s="617"/>
      <c r="AO211" s="617"/>
      <c r="AP211" s="617"/>
      <c r="AQ211" s="618"/>
    </row>
    <row r="212" spans="3:43" s="5" customFormat="1" x14ac:dyDescent="0.15">
      <c r="C212" s="5">
        <v>131</v>
      </c>
      <c r="D212" s="616"/>
      <c r="E212" s="617"/>
      <c r="F212" s="617"/>
      <c r="G212" s="617"/>
      <c r="H212" s="617"/>
      <c r="I212" s="617"/>
      <c r="J212" s="617"/>
      <c r="K212" s="617"/>
      <c r="L212" s="617"/>
      <c r="M212" s="617"/>
      <c r="N212" s="617"/>
      <c r="O212" s="617"/>
      <c r="P212" s="617"/>
      <c r="Q212" s="617"/>
      <c r="R212" s="617"/>
      <c r="S212" s="617"/>
      <c r="T212" s="617"/>
      <c r="U212" s="617"/>
      <c r="V212" s="617"/>
      <c r="W212" s="617"/>
      <c r="X212" s="617"/>
      <c r="Y212" s="617"/>
      <c r="Z212" s="617"/>
      <c r="AA212" s="617"/>
      <c r="AB212" s="617"/>
      <c r="AC212" s="617"/>
      <c r="AD212" s="617"/>
      <c r="AE212" s="617"/>
      <c r="AF212" s="617"/>
      <c r="AG212" s="617"/>
      <c r="AH212" s="617"/>
      <c r="AI212" s="617"/>
      <c r="AJ212" s="617"/>
      <c r="AK212" s="617"/>
      <c r="AL212" s="617"/>
      <c r="AM212" s="617"/>
      <c r="AN212" s="617"/>
      <c r="AO212" s="617"/>
      <c r="AP212" s="617"/>
      <c r="AQ212" s="618"/>
    </row>
    <row r="213" spans="3:43" s="5" customFormat="1" x14ac:dyDescent="0.15">
      <c r="C213" s="5">
        <v>132</v>
      </c>
      <c r="D213" s="616"/>
      <c r="E213" s="617"/>
      <c r="F213" s="617"/>
      <c r="G213" s="617"/>
      <c r="H213" s="617"/>
      <c r="I213" s="617"/>
      <c r="J213" s="617"/>
      <c r="K213" s="617"/>
      <c r="L213" s="617"/>
      <c r="M213" s="617"/>
      <c r="N213" s="617"/>
      <c r="O213" s="617"/>
      <c r="P213" s="617"/>
      <c r="Q213" s="617"/>
      <c r="R213" s="617"/>
      <c r="S213" s="617"/>
      <c r="T213" s="617"/>
      <c r="U213" s="617"/>
      <c r="V213" s="617"/>
      <c r="W213" s="617"/>
      <c r="X213" s="617"/>
      <c r="Y213" s="617"/>
      <c r="Z213" s="617"/>
      <c r="AA213" s="617"/>
      <c r="AB213" s="617"/>
      <c r="AC213" s="617"/>
      <c r="AD213" s="617"/>
      <c r="AE213" s="617"/>
      <c r="AF213" s="617"/>
      <c r="AG213" s="617"/>
      <c r="AH213" s="617"/>
      <c r="AI213" s="617"/>
      <c r="AJ213" s="617"/>
      <c r="AK213" s="617"/>
      <c r="AL213" s="617"/>
      <c r="AM213" s="617"/>
      <c r="AN213" s="617"/>
      <c r="AO213" s="617"/>
      <c r="AP213" s="617"/>
      <c r="AQ213" s="618"/>
    </row>
    <row r="214" spans="3:43" s="5" customFormat="1" x14ac:dyDescent="0.15">
      <c r="C214" s="5">
        <v>133</v>
      </c>
      <c r="D214" s="616"/>
      <c r="E214" s="617"/>
      <c r="F214" s="617"/>
      <c r="G214" s="617"/>
      <c r="H214" s="617"/>
      <c r="I214" s="617"/>
      <c r="J214" s="617"/>
      <c r="K214" s="617"/>
      <c r="L214" s="617"/>
      <c r="M214" s="617"/>
      <c r="N214" s="617"/>
      <c r="O214" s="617"/>
      <c r="P214" s="617"/>
      <c r="Q214" s="617"/>
      <c r="R214" s="617"/>
      <c r="S214" s="617"/>
      <c r="T214" s="617"/>
      <c r="U214" s="617"/>
      <c r="V214" s="617"/>
      <c r="W214" s="617"/>
      <c r="X214" s="617"/>
      <c r="Y214" s="617"/>
      <c r="Z214" s="617"/>
      <c r="AA214" s="617"/>
      <c r="AB214" s="617"/>
      <c r="AC214" s="617"/>
      <c r="AD214" s="617"/>
      <c r="AE214" s="617"/>
      <c r="AF214" s="617"/>
      <c r="AG214" s="617"/>
      <c r="AH214" s="617"/>
      <c r="AI214" s="617"/>
      <c r="AJ214" s="617"/>
      <c r="AK214" s="617"/>
      <c r="AL214" s="617"/>
      <c r="AM214" s="617"/>
      <c r="AN214" s="617"/>
      <c r="AO214" s="617"/>
      <c r="AP214" s="617"/>
      <c r="AQ214" s="618"/>
    </row>
    <row r="215" spans="3:43" s="5" customFormat="1" x14ac:dyDescent="0.15">
      <c r="C215" s="5">
        <v>134</v>
      </c>
      <c r="D215" s="616"/>
      <c r="E215" s="617"/>
      <c r="F215" s="617"/>
      <c r="G215" s="617"/>
      <c r="H215" s="617"/>
      <c r="I215" s="617"/>
      <c r="J215" s="617"/>
      <c r="K215" s="617"/>
      <c r="L215" s="617"/>
      <c r="M215" s="617"/>
      <c r="N215" s="617"/>
      <c r="O215" s="617"/>
      <c r="P215" s="617"/>
      <c r="Q215" s="617"/>
      <c r="R215" s="617"/>
      <c r="S215" s="617"/>
      <c r="T215" s="617"/>
      <c r="U215" s="617"/>
      <c r="V215" s="617"/>
      <c r="W215" s="617"/>
      <c r="X215" s="617"/>
      <c r="Y215" s="617"/>
      <c r="Z215" s="617"/>
      <c r="AA215" s="617"/>
      <c r="AB215" s="617"/>
      <c r="AC215" s="617"/>
      <c r="AD215" s="617"/>
      <c r="AE215" s="617"/>
      <c r="AF215" s="617"/>
      <c r="AG215" s="617"/>
      <c r="AH215" s="617"/>
      <c r="AI215" s="617"/>
      <c r="AJ215" s="617"/>
      <c r="AK215" s="617"/>
      <c r="AL215" s="617"/>
      <c r="AM215" s="617"/>
      <c r="AN215" s="617"/>
      <c r="AO215" s="617"/>
      <c r="AP215" s="617"/>
      <c r="AQ215" s="618"/>
    </row>
    <row r="216" spans="3:43" s="5" customFormat="1" x14ac:dyDescent="0.15">
      <c r="C216" s="5">
        <v>135</v>
      </c>
      <c r="D216" s="616"/>
      <c r="E216" s="617"/>
      <c r="F216" s="617"/>
      <c r="G216" s="617"/>
      <c r="H216" s="617"/>
      <c r="I216" s="617"/>
      <c r="J216" s="617"/>
      <c r="K216" s="617"/>
      <c r="L216" s="617"/>
      <c r="M216" s="617"/>
      <c r="N216" s="617"/>
      <c r="O216" s="617"/>
      <c r="P216" s="617"/>
      <c r="Q216" s="617"/>
      <c r="R216" s="617"/>
      <c r="S216" s="617"/>
      <c r="T216" s="617"/>
      <c r="U216" s="617"/>
      <c r="V216" s="617"/>
      <c r="W216" s="617"/>
      <c r="X216" s="617"/>
      <c r="Y216" s="617"/>
      <c r="Z216" s="617"/>
      <c r="AA216" s="617"/>
      <c r="AB216" s="617"/>
      <c r="AC216" s="617"/>
      <c r="AD216" s="617"/>
      <c r="AE216" s="617"/>
      <c r="AF216" s="617"/>
      <c r="AG216" s="617"/>
      <c r="AH216" s="617"/>
      <c r="AI216" s="617"/>
      <c r="AJ216" s="617"/>
      <c r="AK216" s="617"/>
      <c r="AL216" s="617"/>
      <c r="AM216" s="617"/>
      <c r="AN216" s="617"/>
      <c r="AO216" s="617"/>
      <c r="AP216" s="617"/>
      <c r="AQ216" s="618"/>
    </row>
    <row r="217" spans="3:43" s="5" customFormat="1" x14ac:dyDescent="0.15">
      <c r="C217" s="5">
        <v>136</v>
      </c>
      <c r="D217" s="616"/>
      <c r="E217" s="617"/>
      <c r="F217" s="617"/>
      <c r="G217" s="617"/>
      <c r="H217" s="617"/>
      <c r="I217" s="617"/>
      <c r="J217" s="617"/>
      <c r="K217" s="617"/>
      <c r="L217" s="617"/>
      <c r="M217" s="617"/>
      <c r="N217" s="617"/>
      <c r="O217" s="617"/>
      <c r="P217" s="617"/>
      <c r="Q217" s="617"/>
      <c r="R217" s="617"/>
      <c r="S217" s="617"/>
      <c r="T217" s="617"/>
      <c r="U217" s="617"/>
      <c r="V217" s="617"/>
      <c r="W217" s="617"/>
      <c r="X217" s="617"/>
      <c r="Y217" s="617"/>
      <c r="Z217" s="617"/>
      <c r="AA217" s="617"/>
      <c r="AB217" s="617"/>
      <c r="AC217" s="617"/>
      <c r="AD217" s="617"/>
      <c r="AE217" s="617"/>
      <c r="AF217" s="617"/>
      <c r="AG217" s="617"/>
      <c r="AH217" s="617"/>
      <c r="AI217" s="617"/>
      <c r="AJ217" s="617"/>
      <c r="AK217" s="617"/>
      <c r="AL217" s="617"/>
      <c r="AM217" s="617"/>
      <c r="AN217" s="617"/>
      <c r="AO217" s="617"/>
      <c r="AP217" s="617"/>
      <c r="AQ217" s="618"/>
    </row>
    <row r="218" spans="3:43" s="5" customFormat="1" x14ac:dyDescent="0.15">
      <c r="C218" s="5">
        <v>137</v>
      </c>
      <c r="D218" s="616"/>
      <c r="E218" s="617"/>
      <c r="F218" s="617"/>
      <c r="G218" s="617"/>
      <c r="H218" s="617"/>
      <c r="I218" s="617"/>
      <c r="J218" s="617"/>
      <c r="K218" s="617"/>
      <c r="L218" s="617"/>
      <c r="M218" s="617"/>
      <c r="N218" s="617"/>
      <c r="O218" s="617"/>
      <c r="P218" s="617"/>
      <c r="Q218" s="617"/>
      <c r="R218" s="617"/>
      <c r="S218" s="617"/>
      <c r="T218" s="617"/>
      <c r="U218" s="617"/>
      <c r="V218" s="617"/>
      <c r="W218" s="617"/>
      <c r="X218" s="617"/>
      <c r="Y218" s="617"/>
      <c r="Z218" s="617"/>
      <c r="AA218" s="617"/>
      <c r="AB218" s="617"/>
      <c r="AC218" s="617"/>
      <c r="AD218" s="617"/>
      <c r="AE218" s="617"/>
      <c r="AF218" s="617"/>
      <c r="AG218" s="617"/>
      <c r="AH218" s="617"/>
      <c r="AI218" s="617"/>
      <c r="AJ218" s="617"/>
      <c r="AK218" s="617"/>
      <c r="AL218" s="617"/>
      <c r="AM218" s="617"/>
      <c r="AN218" s="617"/>
      <c r="AO218" s="617"/>
      <c r="AP218" s="617"/>
      <c r="AQ218" s="618"/>
    </row>
    <row r="219" spans="3:43" s="5" customFormat="1" x14ac:dyDescent="0.15">
      <c r="C219" s="5">
        <v>138</v>
      </c>
      <c r="D219" s="616"/>
      <c r="E219" s="617"/>
      <c r="F219" s="617"/>
      <c r="G219" s="617"/>
      <c r="H219" s="617"/>
      <c r="I219" s="617"/>
      <c r="J219" s="617"/>
      <c r="K219" s="617"/>
      <c r="L219" s="617"/>
      <c r="M219" s="617"/>
      <c r="N219" s="617"/>
      <c r="O219" s="617"/>
      <c r="P219" s="617"/>
      <c r="Q219" s="617"/>
      <c r="R219" s="617"/>
      <c r="S219" s="617"/>
      <c r="T219" s="617"/>
      <c r="U219" s="617"/>
      <c r="V219" s="617"/>
      <c r="W219" s="617"/>
      <c r="X219" s="617"/>
      <c r="Y219" s="617"/>
      <c r="Z219" s="617"/>
      <c r="AA219" s="617"/>
      <c r="AB219" s="617"/>
      <c r="AC219" s="617"/>
      <c r="AD219" s="617"/>
      <c r="AE219" s="617"/>
      <c r="AF219" s="617"/>
      <c r="AG219" s="617"/>
      <c r="AH219" s="617"/>
      <c r="AI219" s="617"/>
      <c r="AJ219" s="617"/>
      <c r="AK219" s="617"/>
      <c r="AL219" s="617"/>
      <c r="AM219" s="617"/>
      <c r="AN219" s="617"/>
      <c r="AO219" s="617"/>
      <c r="AP219" s="617"/>
      <c r="AQ219" s="618"/>
    </row>
    <row r="220" spans="3:43" s="5" customFormat="1" x14ac:dyDescent="0.15">
      <c r="C220" s="5">
        <v>139</v>
      </c>
      <c r="D220" s="616"/>
      <c r="E220" s="617"/>
      <c r="F220" s="617"/>
      <c r="G220" s="617"/>
      <c r="H220" s="617"/>
      <c r="I220" s="617"/>
      <c r="J220" s="617"/>
      <c r="K220" s="617"/>
      <c r="L220" s="617"/>
      <c r="M220" s="617"/>
      <c r="N220" s="617"/>
      <c r="O220" s="617"/>
      <c r="P220" s="617"/>
      <c r="Q220" s="617"/>
      <c r="R220" s="617"/>
      <c r="S220" s="617"/>
      <c r="T220" s="617"/>
      <c r="U220" s="617"/>
      <c r="V220" s="617"/>
      <c r="W220" s="617"/>
      <c r="X220" s="617"/>
      <c r="Y220" s="617"/>
      <c r="Z220" s="617"/>
      <c r="AA220" s="617"/>
      <c r="AB220" s="617"/>
      <c r="AC220" s="617"/>
      <c r="AD220" s="617"/>
      <c r="AE220" s="617"/>
      <c r="AF220" s="617"/>
      <c r="AG220" s="617"/>
      <c r="AH220" s="617"/>
      <c r="AI220" s="617"/>
      <c r="AJ220" s="617"/>
      <c r="AK220" s="617"/>
      <c r="AL220" s="617"/>
      <c r="AM220" s="617"/>
      <c r="AN220" s="617"/>
      <c r="AO220" s="617"/>
      <c r="AP220" s="617"/>
      <c r="AQ220" s="618"/>
    </row>
    <row r="221" spans="3:43" s="5" customFormat="1" x14ac:dyDescent="0.15">
      <c r="C221" s="5">
        <v>140</v>
      </c>
      <c r="D221" s="616"/>
      <c r="E221" s="617"/>
      <c r="F221" s="617"/>
      <c r="G221" s="617"/>
      <c r="H221" s="617"/>
      <c r="I221" s="617"/>
      <c r="J221" s="617"/>
      <c r="K221" s="617"/>
      <c r="L221" s="617"/>
      <c r="M221" s="617"/>
      <c r="N221" s="617"/>
      <c r="O221" s="617"/>
      <c r="P221" s="617"/>
      <c r="Q221" s="617"/>
      <c r="R221" s="617"/>
      <c r="S221" s="617"/>
      <c r="T221" s="617"/>
      <c r="U221" s="617"/>
      <c r="V221" s="617"/>
      <c r="W221" s="617"/>
      <c r="X221" s="617"/>
      <c r="Y221" s="617"/>
      <c r="Z221" s="617"/>
      <c r="AA221" s="617"/>
      <c r="AB221" s="617"/>
      <c r="AC221" s="617"/>
      <c r="AD221" s="617"/>
      <c r="AE221" s="617"/>
      <c r="AF221" s="617"/>
      <c r="AG221" s="617"/>
      <c r="AH221" s="617"/>
      <c r="AI221" s="617"/>
      <c r="AJ221" s="617"/>
      <c r="AK221" s="617"/>
      <c r="AL221" s="617"/>
      <c r="AM221" s="617"/>
      <c r="AN221" s="617"/>
      <c r="AO221" s="617"/>
      <c r="AP221" s="617"/>
      <c r="AQ221" s="618"/>
    </row>
    <row r="222" spans="3:43" s="5" customFormat="1" x14ac:dyDescent="0.15">
      <c r="C222" s="5">
        <v>141</v>
      </c>
      <c r="D222" s="616"/>
      <c r="E222" s="617"/>
      <c r="F222" s="617"/>
      <c r="G222" s="617"/>
      <c r="H222" s="617"/>
      <c r="I222" s="617"/>
      <c r="J222" s="617"/>
      <c r="K222" s="617"/>
      <c r="L222" s="617"/>
      <c r="M222" s="617"/>
      <c r="N222" s="617"/>
      <c r="O222" s="617"/>
      <c r="P222" s="617"/>
      <c r="Q222" s="617"/>
      <c r="R222" s="617"/>
      <c r="S222" s="617"/>
      <c r="T222" s="617"/>
      <c r="U222" s="617"/>
      <c r="V222" s="617"/>
      <c r="W222" s="617"/>
      <c r="X222" s="617"/>
      <c r="Y222" s="617"/>
      <c r="Z222" s="617"/>
      <c r="AA222" s="617"/>
      <c r="AB222" s="617"/>
      <c r="AC222" s="617"/>
      <c r="AD222" s="617"/>
      <c r="AE222" s="617"/>
      <c r="AF222" s="617"/>
      <c r="AG222" s="617"/>
      <c r="AH222" s="617"/>
      <c r="AI222" s="617"/>
      <c r="AJ222" s="617"/>
      <c r="AK222" s="617"/>
      <c r="AL222" s="617"/>
      <c r="AM222" s="617"/>
      <c r="AN222" s="617"/>
      <c r="AO222" s="617"/>
      <c r="AP222" s="617"/>
      <c r="AQ222" s="618"/>
    </row>
    <row r="223" spans="3:43" s="5" customFormat="1" x14ac:dyDescent="0.15">
      <c r="C223" s="5">
        <v>142</v>
      </c>
      <c r="D223" s="616"/>
      <c r="E223" s="617"/>
      <c r="F223" s="617"/>
      <c r="G223" s="617"/>
      <c r="H223" s="617"/>
      <c r="I223" s="617"/>
      <c r="J223" s="617"/>
      <c r="K223" s="617"/>
      <c r="L223" s="617"/>
      <c r="M223" s="617"/>
      <c r="N223" s="617"/>
      <c r="O223" s="617"/>
      <c r="P223" s="617"/>
      <c r="Q223" s="617"/>
      <c r="R223" s="617"/>
      <c r="S223" s="617"/>
      <c r="T223" s="617"/>
      <c r="U223" s="617"/>
      <c r="V223" s="617"/>
      <c r="W223" s="617"/>
      <c r="X223" s="617"/>
      <c r="Y223" s="617"/>
      <c r="Z223" s="617"/>
      <c r="AA223" s="617"/>
      <c r="AB223" s="617"/>
      <c r="AC223" s="617"/>
      <c r="AD223" s="617"/>
      <c r="AE223" s="617"/>
      <c r="AF223" s="617"/>
      <c r="AG223" s="617"/>
      <c r="AH223" s="617"/>
      <c r="AI223" s="617"/>
      <c r="AJ223" s="617"/>
      <c r="AK223" s="617"/>
      <c r="AL223" s="617"/>
      <c r="AM223" s="617"/>
      <c r="AN223" s="617"/>
      <c r="AO223" s="617"/>
      <c r="AP223" s="617"/>
      <c r="AQ223" s="618"/>
    </row>
    <row r="224" spans="3:43" s="5" customFormat="1" x14ac:dyDescent="0.15">
      <c r="C224" s="5">
        <v>143</v>
      </c>
      <c r="D224" s="616"/>
      <c r="E224" s="617"/>
      <c r="F224" s="617"/>
      <c r="G224" s="617"/>
      <c r="H224" s="617"/>
      <c r="I224" s="617"/>
      <c r="J224" s="617"/>
      <c r="K224" s="617"/>
      <c r="L224" s="617"/>
      <c r="M224" s="617"/>
      <c r="N224" s="617"/>
      <c r="O224" s="617"/>
      <c r="P224" s="617"/>
      <c r="Q224" s="617"/>
      <c r="R224" s="617"/>
      <c r="S224" s="617"/>
      <c r="T224" s="617"/>
      <c r="U224" s="617"/>
      <c r="V224" s="617"/>
      <c r="W224" s="617"/>
      <c r="X224" s="617"/>
      <c r="Y224" s="617"/>
      <c r="Z224" s="617"/>
      <c r="AA224" s="617"/>
      <c r="AB224" s="617"/>
      <c r="AC224" s="617"/>
      <c r="AD224" s="617"/>
      <c r="AE224" s="617"/>
      <c r="AF224" s="617"/>
      <c r="AG224" s="617"/>
      <c r="AH224" s="617"/>
      <c r="AI224" s="617"/>
      <c r="AJ224" s="617"/>
      <c r="AK224" s="617"/>
      <c r="AL224" s="617"/>
      <c r="AM224" s="617"/>
      <c r="AN224" s="617"/>
      <c r="AO224" s="617"/>
      <c r="AP224" s="617"/>
      <c r="AQ224" s="618"/>
    </row>
    <row r="225" spans="3:43" s="5" customFormat="1" x14ac:dyDescent="0.15">
      <c r="C225" s="5">
        <v>144</v>
      </c>
      <c r="D225" s="616"/>
      <c r="E225" s="617"/>
      <c r="F225" s="617"/>
      <c r="G225" s="617"/>
      <c r="H225" s="617"/>
      <c r="I225" s="617"/>
      <c r="J225" s="617"/>
      <c r="K225" s="617"/>
      <c r="L225" s="617"/>
      <c r="M225" s="617"/>
      <c r="N225" s="617"/>
      <c r="O225" s="617"/>
      <c r="P225" s="617"/>
      <c r="Q225" s="617"/>
      <c r="R225" s="617"/>
      <c r="S225" s="617"/>
      <c r="T225" s="617"/>
      <c r="U225" s="617"/>
      <c r="V225" s="617"/>
      <c r="W225" s="617"/>
      <c r="X225" s="617"/>
      <c r="Y225" s="617"/>
      <c r="Z225" s="617"/>
      <c r="AA225" s="617"/>
      <c r="AB225" s="617"/>
      <c r="AC225" s="617"/>
      <c r="AD225" s="617"/>
      <c r="AE225" s="617"/>
      <c r="AF225" s="617"/>
      <c r="AG225" s="617"/>
      <c r="AH225" s="617"/>
      <c r="AI225" s="617"/>
      <c r="AJ225" s="617"/>
      <c r="AK225" s="617"/>
      <c r="AL225" s="617"/>
      <c r="AM225" s="617"/>
      <c r="AN225" s="617"/>
      <c r="AO225" s="617"/>
      <c r="AP225" s="617"/>
      <c r="AQ225" s="618"/>
    </row>
    <row r="226" spans="3:43" s="5" customFormat="1" x14ac:dyDescent="0.15">
      <c r="C226" s="5">
        <v>145</v>
      </c>
      <c r="D226" s="616"/>
      <c r="E226" s="617"/>
      <c r="F226" s="617"/>
      <c r="G226" s="617"/>
      <c r="H226" s="617"/>
      <c r="I226" s="617"/>
      <c r="J226" s="617"/>
      <c r="K226" s="617"/>
      <c r="L226" s="617"/>
      <c r="M226" s="617"/>
      <c r="N226" s="617"/>
      <c r="O226" s="617"/>
      <c r="P226" s="617"/>
      <c r="Q226" s="617"/>
      <c r="R226" s="617"/>
      <c r="S226" s="617"/>
      <c r="T226" s="617"/>
      <c r="U226" s="617"/>
      <c r="V226" s="617"/>
      <c r="W226" s="617"/>
      <c r="X226" s="617"/>
      <c r="Y226" s="617"/>
      <c r="Z226" s="617"/>
      <c r="AA226" s="617"/>
      <c r="AB226" s="617"/>
      <c r="AC226" s="617"/>
      <c r="AD226" s="617"/>
      <c r="AE226" s="617"/>
      <c r="AF226" s="617"/>
      <c r="AG226" s="617"/>
      <c r="AH226" s="617"/>
      <c r="AI226" s="617"/>
      <c r="AJ226" s="617"/>
      <c r="AK226" s="617"/>
      <c r="AL226" s="617"/>
      <c r="AM226" s="617"/>
      <c r="AN226" s="617"/>
      <c r="AO226" s="617"/>
      <c r="AP226" s="617"/>
      <c r="AQ226" s="618"/>
    </row>
    <row r="227" spans="3:43" s="5" customFormat="1" x14ac:dyDescent="0.15">
      <c r="C227" s="5">
        <v>146</v>
      </c>
      <c r="D227" s="616"/>
      <c r="E227" s="617"/>
      <c r="F227" s="617"/>
      <c r="G227" s="617"/>
      <c r="H227" s="617"/>
      <c r="I227" s="617"/>
      <c r="J227" s="617"/>
      <c r="K227" s="617"/>
      <c r="L227" s="617"/>
      <c r="M227" s="617"/>
      <c r="N227" s="617"/>
      <c r="O227" s="617"/>
      <c r="P227" s="617"/>
      <c r="Q227" s="617"/>
      <c r="R227" s="617"/>
      <c r="S227" s="617"/>
      <c r="T227" s="617"/>
      <c r="U227" s="617"/>
      <c r="V227" s="617"/>
      <c r="W227" s="617"/>
      <c r="X227" s="617"/>
      <c r="Y227" s="617"/>
      <c r="Z227" s="617"/>
      <c r="AA227" s="617"/>
      <c r="AB227" s="617"/>
      <c r="AC227" s="617"/>
      <c r="AD227" s="617"/>
      <c r="AE227" s="617"/>
      <c r="AF227" s="617"/>
      <c r="AG227" s="617"/>
      <c r="AH227" s="617"/>
      <c r="AI227" s="617"/>
      <c r="AJ227" s="617"/>
      <c r="AK227" s="617"/>
      <c r="AL227" s="617"/>
      <c r="AM227" s="617"/>
      <c r="AN227" s="617"/>
      <c r="AO227" s="617"/>
      <c r="AP227" s="617"/>
      <c r="AQ227" s="618"/>
    </row>
    <row r="228" spans="3:43" s="5" customFormat="1" x14ac:dyDescent="0.15">
      <c r="C228" s="5">
        <v>147</v>
      </c>
      <c r="D228" s="616"/>
      <c r="E228" s="617"/>
      <c r="F228" s="617"/>
      <c r="G228" s="617"/>
      <c r="H228" s="617"/>
      <c r="I228" s="617"/>
      <c r="J228" s="617"/>
      <c r="K228" s="617"/>
      <c r="L228" s="617"/>
      <c r="M228" s="617"/>
      <c r="N228" s="617"/>
      <c r="O228" s="617"/>
      <c r="P228" s="617"/>
      <c r="Q228" s="617"/>
      <c r="R228" s="617"/>
      <c r="S228" s="617"/>
      <c r="T228" s="617"/>
      <c r="U228" s="617"/>
      <c r="V228" s="617"/>
      <c r="W228" s="617"/>
      <c r="X228" s="617"/>
      <c r="Y228" s="617"/>
      <c r="Z228" s="617"/>
      <c r="AA228" s="617"/>
      <c r="AB228" s="617"/>
      <c r="AC228" s="617"/>
      <c r="AD228" s="617"/>
      <c r="AE228" s="617"/>
      <c r="AF228" s="617"/>
      <c r="AG228" s="617"/>
      <c r="AH228" s="617"/>
      <c r="AI228" s="617"/>
      <c r="AJ228" s="617"/>
      <c r="AK228" s="617"/>
      <c r="AL228" s="617"/>
      <c r="AM228" s="617"/>
      <c r="AN228" s="617"/>
      <c r="AO228" s="617"/>
      <c r="AP228" s="617"/>
      <c r="AQ228" s="618"/>
    </row>
    <row r="229" spans="3:43" s="5" customFormat="1" x14ac:dyDescent="0.15">
      <c r="C229" s="5">
        <v>148</v>
      </c>
      <c r="D229" s="616"/>
      <c r="E229" s="617"/>
      <c r="F229" s="617"/>
      <c r="G229" s="617"/>
      <c r="H229" s="617"/>
      <c r="I229" s="617"/>
      <c r="J229" s="617"/>
      <c r="K229" s="617"/>
      <c r="L229" s="617"/>
      <c r="M229" s="617"/>
      <c r="N229" s="617"/>
      <c r="O229" s="617"/>
      <c r="P229" s="617"/>
      <c r="Q229" s="617"/>
      <c r="R229" s="617"/>
      <c r="S229" s="617"/>
      <c r="T229" s="617"/>
      <c r="U229" s="617"/>
      <c r="V229" s="617"/>
      <c r="W229" s="617"/>
      <c r="X229" s="617"/>
      <c r="Y229" s="617"/>
      <c r="Z229" s="617"/>
      <c r="AA229" s="617"/>
      <c r="AB229" s="617"/>
      <c r="AC229" s="617"/>
      <c r="AD229" s="617"/>
      <c r="AE229" s="617"/>
      <c r="AF229" s="617"/>
      <c r="AG229" s="617"/>
      <c r="AH229" s="617"/>
      <c r="AI229" s="617"/>
      <c r="AJ229" s="617"/>
      <c r="AK229" s="617"/>
      <c r="AL229" s="617"/>
      <c r="AM229" s="617"/>
      <c r="AN229" s="617"/>
      <c r="AO229" s="617"/>
      <c r="AP229" s="617"/>
      <c r="AQ229" s="618"/>
    </row>
    <row r="230" spans="3:43" s="5" customFormat="1" x14ac:dyDescent="0.15">
      <c r="C230" s="5">
        <v>149</v>
      </c>
      <c r="D230" s="616"/>
      <c r="E230" s="617"/>
      <c r="F230" s="617"/>
      <c r="G230" s="617"/>
      <c r="H230" s="617"/>
      <c r="I230" s="617"/>
      <c r="J230" s="617"/>
      <c r="K230" s="617"/>
      <c r="L230" s="617"/>
      <c r="M230" s="617"/>
      <c r="N230" s="617"/>
      <c r="O230" s="617"/>
      <c r="P230" s="617"/>
      <c r="Q230" s="617"/>
      <c r="R230" s="617"/>
      <c r="S230" s="617"/>
      <c r="T230" s="617"/>
      <c r="U230" s="617"/>
      <c r="V230" s="617"/>
      <c r="W230" s="617"/>
      <c r="X230" s="617"/>
      <c r="Y230" s="617"/>
      <c r="Z230" s="617"/>
      <c r="AA230" s="617"/>
      <c r="AB230" s="617"/>
      <c r="AC230" s="617"/>
      <c r="AD230" s="617"/>
      <c r="AE230" s="617"/>
      <c r="AF230" s="617"/>
      <c r="AG230" s="617"/>
      <c r="AH230" s="617"/>
      <c r="AI230" s="617"/>
      <c r="AJ230" s="617"/>
      <c r="AK230" s="617"/>
      <c r="AL230" s="617"/>
      <c r="AM230" s="617"/>
      <c r="AN230" s="617"/>
      <c r="AO230" s="617"/>
      <c r="AP230" s="617"/>
      <c r="AQ230" s="618"/>
    </row>
    <row r="231" spans="3:43" s="5" customFormat="1" x14ac:dyDescent="0.15">
      <c r="C231" s="5">
        <v>150</v>
      </c>
      <c r="D231" s="616"/>
      <c r="E231" s="617"/>
      <c r="F231" s="617"/>
      <c r="G231" s="617"/>
      <c r="H231" s="617"/>
      <c r="I231" s="617"/>
      <c r="J231" s="617"/>
      <c r="K231" s="617"/>
      <c r="L231" s="617"/>
      <c r="M231" s="617"/>
      <c r="N231" s="617"/>
      <c r="O231" s="617"/>
      <c r="P231" s="617"/>
      <c r="Q231" s="617"/>
      <c r="R231" s="617"/>
      <c r="S231" s="617"/>
      <c r="T231" s="617"/>
      <c r="U231" s="617"/>
      <c r="V231" s="617"/>
      <c r="W231" s="617"/>
      <c r="X231" s="617"/>
      <c r="Y231" s="617"/>
      <c r="Z231" s="617"/>
      <c r="AA231" s="617"/>
      <c r="AB231" s="617"/>
      <c r="AC231" s="617"/>
      <c r="AD231" s="617"/>
      <c r="AE231" s="617"/>
      <c r="AF231" s="617"/>
      <c r="AG231" s="617"/>
      <c r="AH231" s="617"/>
      <c r="AI231" s="617"/>
      <c r="AJ231" s="617"/>
      <c r="AK231" s="617"/>
      <c r="AL231" s="617"/>
      <c r="AM231" s="617"/>
      <c r="AN231" s="617"/>
      <c r="AO231" s="617"/>
      <c r="AP231" s="617"/>
      <c r="AQ231" s="618"/>
    </row>
    <row r="232" spans="3:43" s="5" customFormat="1" x14ac:dyDescent="0.15">
      <c r="C232" s="5">
        <v>151</v>
      </c>
      <c r="D232" s="616"/>
      <c r="E232" s="617"/>
      <c r="F232" s="617"/>
      <c r="G232" s="617"/>
      <c r="H232" s="617"/>
      <c r="I232" s="617"/>
      <c r="J232" s="617"/>
      <c r="K232" s="617"/>
      <c r="L232" s="617"/>
      <c r="M232" s="617"/>
      <c r="N232" s="617"/>
      <c r="O232" s="617"/>
      <c r="P232" s="617"/>
      <c r="Q232" s="617"/>
      <c r="R232" s="617"/>
      <c r="S232" s="617"/>
      <c r="T232" s="617"/>
      <c r="U232" s="617"/>
      <c r="V232" s="617"/>
      <c r="W232" s="617"/>
      <c r="X232" s="617"/>
      <c r="Y232" s="617"/>
      <c r="Z232" s="617"/>
      <c r="AA232" s="617"/>
      <c r="AB232" s="617"/>
      <c r="AC232" s="617"/>
      <c r="AD232" s="617"/>
      <c r="AE232" s="617"/>
      <c r="AF232" s="617"/>
      <c r="AG232" s="617"/>
      <c r="AH232" s="617"/>
      <c r="AI232" s="617"/>
      <c r="AJ232" s="617"/>
      <c r="AK232" s="617"/>
      <c r="AL232" s="617"/>
      <c r="AM232" s="617"/>
      <c r="AN232" s="617"/>
      <c r="AO232" s="617"/>
      <c r="AP232" s="617"/>
      <c r="AQ232" s="618"/>
    </row>
    <row r="233" spans="3:43" s="5" customFormat="1" x14ac:dyDescent="0.15">
      <c r="C233" s="5">
        <v>152</v>
      </c>
      <c r="D233" s="616"/>
      <c r="E233" s="617"/>
      <c r="F233" s="617"/>
      <c r="G233" s="617"/>
      <c r="H233" s="617"/>
      <c r="I233" s="617"/>
      <c r="J233" s="617"/>
      <c r="K233" s="617"/>
      <c r="L233" s="617"/>
      <c r="M233" s="617"/>
      <c r="N233" s="617"/>
      <c r="O233" s="617"/>
      <c r="P233" s="617"/>
      <c r="Q233" s="617"/>
      <c r="R233" s="617"/>
      <c r="S233" s="617"/>
      <c r="T233" s="617"/>
      <c r="U233" s="617"/>
      <c r="V233" s="617"/>
      <c r="W233" s="617"/>
      <c r="X233" s="617"/>
      <c r="Y233" s="617"/>
      <c r="Z233" s="617"/>
      <c r="AA233" s="617"/>
      <c r="AB233" s="617"/>
      <c r="AC233" s="617"/>
      <c r="AD233" s="617"/>
      <c r="AE233" s="617"/>
      <c r="AF233" s="617"/>
      <c r="AG233" s="617"/>
      <c r="AH233" s="617"/>
      <c r="AI233" s="617"/>
      <c r="AJ233" s="617"/>
      <c r="AK233" s="617"/>
      <c r="AL233" s="617"/>
      <c r="AM233" s="617"/>
      <c r="AN233" s="617"/>
      <c r="AO233" s="617"/>
      <c r="AP233" s="617"/>
      <c r="AQ233" s="618"/>
    </row>
    <row r="234" spans="3:43" s="5" customFormat="1" x14ac:dyDescent="0.15">
      <c r="C234" s="5">
        <v>153</v>
      </c>
      <c r="D234" s="616"/>
      <c r="E234" s="617"/>
      <c r="F234" s="617"/>
      <c r="G234" s="617"/>
      <c r="H234" s="617"/>
      <c r="I234" s="617"/>
      <c r="J234" s="617"/>
      <c r="K234" s="617"/>
      <c r="L234" s="617"/>
      <c r="M234" s="617"/>
      <c r="N234" s="617"/>
      <c r="O234" s="617"/>
      <c r="P234" s="617"/>
      <c r="Q234" s="617"/>
      <c r="R234" s="617"/>
      <c r="S234" s="617"/>
      <c r="T234" s="617"/>
      <c r="U234" s="617"/>
      <c r="V234" s="617"/>
      <c r="W234" s="617"/>
      <c r="X234" s="617"/>
      <c r="Y234" s="617"/>
      <c r="Z234" s="617"/>
      <c r="AA234" s="617"/>
      <c r="AB234" s="617"/>
      <c r="AC234" s="617"/>
      <c r="AD234" s="617"/>
      <c r="AE234" s="617"/>
      <c r="AF234" s="617"/>
      <c r="AG234" s="617"/>
      <c r="AH234" s="617"/>
      <c r="AI234" s="617"/>
      <c r="AJ234" s="617"/>
      <c r="AK234" s="617"/>
      <c r="AL234" s="617"/>
      <c r="AM234" s="617"/>
      <c r="AN234" s="617"/>
      <c r="AO234" s="617"/>
      <c r="AP234" s="617"/>
      <c r="AQ234" s="618"/>
    </row>
    <row r="235" spans="3:43" s="5" customFormat="1" x14ac:dyDescent="0.15">
      <c r="C235" s="5">
        <v>154</v>
      </c>
      <c r="D235" s="616"/>
      <c r="E235" s="617"/>
      <c r="F235" s="617"/>
      <c r="G235" s="617"/>
      <c r="H235" s="617"/>
      <c r="I235" s="617"/>
      <c r="J235" s="617"/>
      <c r="K235" s="617"/>
      <c r="L235" s="617"/>
      <c r="M235" s="617"/>
      <c r="N235" s="617"/>
      <c r="O235" s="617"/>
      <c r="P235" s="617"/>
      <c r="Q235" s="617"/>
      <c r="R235" s="617"/>
      <c r="S235" s="617"/>
      <c r="T235" s="617"/>
      <c r="U235" s="617"/>
      <c r="V235" s="617"/>
      <c r="W235" s="617"/>
      <c r="X235" s="617"/>
      <c r="Y235" s="617"/>
      <c r="Z235" s="617"/>
      <c r="AA235" s="617"/>
      <c r="AB235" s="617"/>
      <c r="AC235" s="617"/>
      <c r="AD235" s="617"/>
      <c r="AE235" s="617"/>
      <c r="AF235" s="617"/>
      <c r="AG235" s="617"/>
      <c r="AH235" s="617"/>
      <c r="AI235" s="617"/>
      <c r="AJ235" s="617"/>
      <c r="AK235" s="617"/>
      <c r="AL235" s="617"/>
      <c r="AM235" s="617"/>
      <c r="AN235" s="617"/>
      <c r="AO235" s="617"/>
      <c r="AP235" s="617"/>
      <c r="AQ235" s="618"/>
    </row>
    <row r="236" spans="3:43" s="5" customFormat="1" x14ac:dyDescent="0.15">
      <c r="C236" s="5">
        <v>155</v>
      </c>
      <c r="D236" s="616"/>
      <c r="E236" s="617"/>
      <c r="F236" s="617"/>
      <c r="G236" s="617"/>
      <c r="H236" s="617"/>
      <c r="I236" s="617"/>
      <c r="J236" s="617"/>
      <c r="K236" s="617"/>
      <c r="L236" s="617"/>
      <c r="M236" s="617"/>
      <c r="N236" s="617"/>
      <c r="O236" s="617"/>
      <c r="P236" s="617"/>
      <c r="Q236" s="617"/>
      <c r="R236" s="617"/>
      <c r="S236" s="617"/>
      <c r="T236" s="617"/>
      <c r="U236" s="617"/>
      <c r="V236" s="617"/>
      <c r="W236" s="617"/>
      <c r="X236" s="617"/>
      <c r="Y236" s="617"/>
      <c r="Z236" s="617"/>
      <c r="AA236" s="617"/>
      <c r="AB236" s="617"/>
      <c r="AC236" s="617"/>
      <c r="AD236" s="617"/>
      <c r="AE236" s="617"/>
      <c r="AF236" s="617"/>
      <c r="AG236" s="617"/>
      <c r="AH236" s="617"/>
      <c r="AI236" s="617"/>
      <c r="AJ236" s="617"/>
      <c r="AK236" s="617"/>
      <c r="AL236" s="617"/>
      <c r="AM236" s="617"/>
      <c r="AN236" s="617"/>
      <c r="AO236" s="617"/>
      <c r="AP236" s="617"/>
      <c r="AQ236" s="618"/>
    </row>
    <row r="237" spans="3:43" s="5" customFormat="1" x14ac:dyDescent="0.15">
      <c r="C237" s="5">
        <v>156</v>
      </c>
      <c r="D237" s="616"/>
      <c r="E237" s="617"/>
      <c r="F237" s="617"/>
      <c r="G237" s="617"/>
      <c r="H237" s="617"/>
      <c r="I237" s="617"/>
      <c r="J237" s="617"/>
      <c r="K237" s="617"/>
      <c r="L237" s="617"/>
      <c r="M237" s="617"/>
      <c r="N237" s="617"/>
      <c r="O237" s="617"/>
      <c r="P237" s="617"/>
      <c r="Q237" s="617"/>
      <c r="R237" s="617"/>
      <c r="S237" s="617"/>
      <c r="T237" s="617"/>
      <c r="U237" s="617"/>
      <c r="V237" s="617"/>
      <c r="W237" s="617"/>
      <c r="X237" s="617"/>
      <c r="Y237" s="617"/>
      <c r="Z237" s="617"/>
      <c r="AA237" s="617"/>
      <c r="AB237" s="617"/>
      <c r="AC237" s="617"/>
      <c r="AD237" s="617"/>
      <c r="AE237" s="617"/>
      <c r="AF237" s="617"/>
      <c r="AG237" s="617"/>
      <c r="AH237" s="617"/>
      <c r="AI237" s="617"/>
      <c r="AJ237" s="617"/>
      <c r="AK237" s="617"/>
      <c r="AL237" s="617"/>
      <c r="AM237" s="617"/>
      <c r="AN237" s="617"/>
      <c r="AO237" s="617"/>
      <c r="AP237" s="617"/>
      <c r="AQ237" s="618"/>
    </row>
    <row r="238" spans="3:43" s="5" customFormat="1" x14ac:dyDescent="0.15">
      <c r="C238" s="5">
        <v>157</v>
      </c>
      <c r="D238" s="616"/>
      <c r="E238" s="617"/>
      <c r="F238" s="617"/>
      <c r="G238" s="617"/>
      <c r="H238" s="617"/>
      <c r="I238" s="617"/>
      <c r="J238" s="617"/>
      <c r="K238" s="617"/>
      <c r="L238" s="617"/>
      <c r="M238" s="617"/>
      <c r="N238" s="617"/>
      <c r="O238" s="617"/>
      <c r="P238" s="617"/>
      <c r="Q238" s="617"/>
      <c r="R238" s="617"/>
      <c r="S238" s="617"/>
      <c r="T238" s="617"/>
      <c r="U238" s="617"/>
      <c r="V238" s="617"/>
      <c r="W238" s="617"/>
      <c r="X238" s="617"/>
      <c r="Y238" s="617"/>
      <c r="Z238" s="617"/>
      <c r="AA238" s="617"/>
      <c r="AB238" s="617"/>
      <c r="AC238" s="617"/>
      <c r="AD238" s="617"/>
      <c r="AE238" s="617"/>
      <c r="AF238" s="617"/>
      <c r="AG238" s="617"/>
      <c r="AH238" s="617"/>
      <c r="AI238" s="617"/>
      <c r="AJ238" s="617"/>
      <c r="AK238" s="617"/>
      <c r="AL238" s="617"/>
      <c r="AM238" s="617"/>
      <c r="AN238" s="617"/>
      <c r="AO238" s="617"/>
      <c r="AP238" s="617"/>
      <c r="AQ238" s="618"/>
    </row>
    <row r="239" spans="3:43" s="5" customFormat="1" x14ac:dyDescent="0.15">
      <c r="C239" s="5">
        <v>158</v>
      </c>
      <c r="D239" s="616"/>
      <c r="E239" s="617"/>
      <c r="F239" s="617"/>
      <c r="G239" s="617"/>
      <c r="H239" s="617"/>
      <c r="I239" s="617"/>
      <c r="J239" s="617"/>
      <c r="K239" s="617"/>
      <c r="L239" s="617"/>
      <c r="M239" s="617"/>
      <c r="N239" s="617"/>
      <c r="O239" s="617"/>
      <c r="P239" s="617"/>
      <c r="Q239" s="617"/>
      <c r="R239" s="617"/>
      <c r="S239" s="617"/>
      <c r="T239" s="617"/>
      <c r="U239" s="617"/>
      <c r="V239" s="617"/>
      <c r="W239" s="617"/>
      <c r="X239" s="617"/>
      <c r="Y239" s="617"/>
      <c r="Z239" s="617"/>
      <c r="AA239" s="617"/>
      <c r="AB239" s="617"/>
      <c r="AC239" s="617"/>
      <c r="AD239" s="617"/>
      <c r="AE239" s="617"/>
      <c r="AF239" s="617"/>
      <c r="AG239" s="617"/>
      <c r="AH239" s="617"/>
      <c r="AI239" s="617"/>
      <c r="AJ239" s="617"/>
      <c r="AK239" s="617"/>
      <c r="AL239" s="617"/>
      <c r="AM239" s="617"/>
      <c r="AN239" s="617"/>
      <c r="AO239" s="617"/>
      <c r="AP239" s="617"/>
      <c r="AQ239" s="618"/>
    </row>
    <row r="240" spans="3:43" s="5" customFormat="1" x14ac:dyDescent="0.15">
      <c r="C240" s="5">
        <v>159</v>
      </c>
      <c r="D240" s="616"/>
      <c r="E240" s="617"/>
      <c r="F240" s="617"/>
      <c r="G240" s="617"/>
      <c r="H240" s="617"/>
      <c r="I240" s="617"/>
      <c r="J240" s="617"/>
      <c r="K240" s="617"/>
      <c r="L240" s="617"/>
      <c r="M240" s="617"/>
      <c r="N240" s="617"/>
      <c r="O240" s="617"/>
      <c r="P240" s="617"/>
      <c r="Q240" s="617"/>
      <c r="R240" s="617"/>
      <c r="S240" s="617"/>
      <c r="T240" s="617"/>
      <c r="U240" s="617"/>
      <c r="V240" s="617"/>
      <c r="W240" s="617"/>
      <c r="X240" s="617"/>
      <c r="Y240" s="617"/>
      <c r="Z240" s="617"/>
      <c r="AA240" s="617"/>
      <c r="AB240" s="617"/>
      <c r="AC240" s="617"/>
      <c r="AD240" s="617"/>
      <c r="AE240" s="617"/>
      <c r="AF240" s="617"/>
      <c r="AG240" s="617"/>
      <c r="AH240" s="617"/>
      <c r="AI240" s="617"/>
      <c r="AJ240" s="617"/>
      <c r="AK240" s="617"/>
      <c r="AL240" s="617"/>
      <c r="AM240" s="617"/>
      <c r="AN240" s="617"/>
      <c r="AO240" s="617"/>
      <c r="AP240" s="617"/>
      <c r="AQ240" s="618"/>
    </row>
    <row r="241" spans="3:43" s="5" customFormat="1" x14ac:dyDescent="0.15">
      <c r="C241" s="5">
        <v>160</v>
      </c>
      <c r="D241" s="616"/>
      <c r="E241" s="617"/>
      <c r="F241" s="617"/>
      <c r="G241" s="617"/>
      <c r="H241" s="617"/>
      <c r="I241" s="617"/>
      <c r="J241" s="617"/>
      <c r="K241" s="617"/>
      <c r="L241" s="617"/>
      <c r="M241" s="617"/>
      <c r="N241" s="617"/>
      <c r="O241" s="617"/>
      <c r="P241" s="617"/>
      <c r="Q241" s="617"/>
      <c r="R241" s="617"/>
      <c r="S241" s="617"/>
      <c r="T241" s="617"/>
      <c r="U241" s="617"/>
      <c r="V241" s="617"/>
      <c r="W241" s="617"/>
      <c r="X241" s="617"/>
      <c r="Y241" s="617"/>
      <c r="Z241" s="617"/>
      <c r="AA241" s="617"/>
      <c r="AB241" s="617"/>
      <c r="AC241" s="617"/>
      <c r="AD241" s="617"/>
      <c r="AE241" s="617"/>
      <c r="AF241" s="617"/>
      <c r="AG241" s="617"/>
      <c r="AH241" s="617"/>
      <c r="AI241" s="617"/>
      <c r="AJ241" s="617"/>
      <c r="AK241" s="617"/>
      <c r="AL241" s="617"/>
      <c r="AM241" s="617"/>
      <c r="AN241" s="617"/>
      <c r="AO241" s="617"/>
      <c r="AP241" s="617"/>
      <c r="AQ241" s="618"/>
    </row>
    <row r="242" spans="3:43" s="5" customFormat="1" x14ac:dyDescent="0.15">
      <c r="C242" s="5">
        <v>161</v>
      </c>
      <c r="D242" s="616"/>
      <c r="E242" s="617"/>
      <c r="F242" s="617"/>
      <c r="G242" s="617"/>
      <c r="H242" s="617"/>
      <c r="I242" s="617"/>
      <c r="J242" s="617"/>
      <c r="K242" s="617"/>
      <c r="L242" s="617"/>
      <c r="M242" s="617"/>
      <c r="N242" s="617"/>
      <c r="O242" s="617"/>
      <c r="P242" s="617"/>
      <c r="Q242" s="617"/>
      <c r="R242" s="617"/>
      <c r="S242" s="617"/>
      <c r="T242" s="617"/>
      <c r="U242" s="617"/>
      <c r="V242" s="617"/>
      <c r="W242" s="617"/>
      <c r="X242" s="617"/>
      <c r="Y242" s="617"/>
      <c r="Z242" s="617"/>
      <c r="AA242" s="617"/>
      <c r="AB242" s="617"/>
      <c r="AC242" s="617"/>
      <c r="AD242" s="617"/>
      <c r="AE242" s="617"/>
      <c r="AF242" s="617"/>
      <c r="AG242" s="617"/>
      <c r="AH242" s="617"/>
      <c r="AI242" s="617"/>
      <c r="AJ242" s="617"/>
      <c r="AK242" s="617"/>
      <c r="AL242" s="617"/>
      <c r="AM242" s="617"/>
      <c r="AN242" s="617"/>
      <c r="AO242" s="617"/>
      <c r="AP242" s="617"/>
      <c r="AQ242" s="618"/>
    </row>
    <row r="243" spans="3:43" s="5" customFormat="1" x14ac:dyDescent="0.15">
      <c r="C243" s="5">
        <v>162</v>
      </c>
      <c r="D243" s="616"/>
      <c r="E243" s="617"/>
      <c r="F243" s="617"/>
      <c r="G243" s="617"/>
      <c r="H243" s="617"/>
      <c r="I243" s="617"/>
      <c r="J243" s="617"/>
      <c r="K243" s="617"/>
      <c r="L243" s="617"/>
      <c r="M243" s="617"/>
      <c r="N243" s="617"/>
      <c r="O243" s="617"/>
      <c r="P243" s="617"/>
      <c r="Q243" s="617"/>
      <c r="R243" s="617"/>
      <c r="S243" s="617"/>
      <c r="T243" s="617"/>
      <c r="U243" s="617"/>
      <c r="V243" s="617"/>
      <c r="W243" s="617"/>
      <c r="X243" s="617"/>
      <c r="Y243" s="617"/>
      <c r="Z243" s="617"/>
      <c r="AA243" s="617"/>
      <c r="AB243" s="617"/>
      <c r="AC243" s="617"/>
      <c r="AD243" s="617"/>
      <c r="AE243" s="617"/>
      <c r="AF243" s="617"/>
      <c r="AG243" s="617"/>
      <c r="AH243" s="617"/>
      <c r="AI243" s="617"/>
      <c r="AJ243" s="617"/>
      <c r="AK243" s="617"/>
      <c r="AL243" s="617"/>
      <c r="AM243" s="617"/>
      <c r="AN243" s="617"/>
      <c r="AO243" s="617"/>
      <c r="AP243" s="617"/>
      <c r="AQ243" s="618"/>
    </row>
    <row r="244" spans="3:43" s="5" customFormat="1" x14ac:dyDescent="0.15">
      <c r="C244" s="5">
        <v>163</v>
      </c>
      <c r="D244" s="616"/>
      <c r="E244" s="617"/>
      <c r="F244" s="617"/>
      <c r="G244" s="617"/>
      <c r="H244" s="617"/>
      <c r="I244" s="617"/>
      <c r="J244" s="617"/>
      <c r="K244" s="617"/>
      <c r="L244" s="617"/>
      <c r="M244" s="617"/>
      <c r="N244" s="617"/>
      <c r="O244" s="617"/>
      <c r="P244" s="617"/>
      <c r="Q244" s="617"/>
      <c r="R244" s="617"/>
      <c r="S244" s="617"/>
      <c r="T244" s="617"/>
      <c r="U244" s="617"/>
      <c r="V244" s="617"/>
      <c r="W244" s="617"/>
      <c r="X244" s="617"/>
      <c r="Y244" s="617"/>
      <c r="Z244" s="617"/>
      <c r="AA244" s="617"/>
      <c r="AB244" s="617"/>
      <c r="AC244" s="617"/>
      <c r="AD244" s="617"/>
      <c r="AE244" s="617"/>
      <c r="AF244" s="617"/>
      <c r="AG244" s="617"/>
      <c r="AH244" s="617"/>
      <c r="AI244" s="617"/>
      <c r="AJ244" s="617"/>
      <c r="AK244" s="617"/>
      <c r="AL244" s="617"/>
      <c r="AM244" s="617"/>
      <c r="AN244" s="617"/>
      <c r="AO244" s="617"/>
      <c r="AP244" s="617"/>
      <c r="AQ244" s="618"/>
    </row>
    <row r="245" spans="3:43" s="5" customFormat="1" x14ac:dyDescent="0.15">
      <c r="C245" s="5">
        <v>164</v>
      </c>
      <c r="D245" s="616"/>
      <c r="E245" s="617"/>
      <c r="F245" s="617"/>
      <c r="G245" s="617"/>
      <c r="H245" s="617"/>
      <c r="I245" s="617"/>
      <c r="J245" s="617"/>
      <c r="K245" s="617"/>
      <c r="L245" s="617"/>
      <c r="M245" s="617"/>
      <c r="N245" s="617"/>
      <c r="O245" s="617"/>
      <c r="P245" s="617"/>
      <c r="Q245" s="617"/>
      <c r="R245" s="617"/>
      <c r="S245" s="617"/>
      <c r="T245" s="617"/>
      <c r="U245" s="617"/>
      <c r="V245" s="617"/>
      <c r="W245" s="617"/>
      <c r="X245" s="617"/>
      <c r="Y245" s="617"/>
      <c r="Z245" s="617"/>
      <c r="AA245" s="617"/>
      <c r="AB245" s="617"/>
      <c r="AC245" s="617"/>
      <c r="AD245" s="617"/>
      <c r="AE245" s="617"/>
      <c r="AF245" s="617"/>
      <c r="AG245" s="617"/>
      <c r="AH245" s="617"/>
      <c r="AI245" s="617"/>
      <c r="AJ245" s="617"/>
      <c r="AK245" s="617"/>
      <c r="AL245" s="617"/>
      <c r="AM245" s="617"/>
      <c r="AN245" s="617"/>
      <c r="AO245" s="617"/>
      <c r="AP245" s="617"/>
      <c r="AQ245" s="618"/>
    </row>
    <row r="246" spans="3:43" s="5" customFormat="1" x14ac:dyDescent="0.15">
      <c r="C246" s="5">
        <v>165</v>
      </c>
      <c r="D246" s="616"/>
      <c r="E246" s="617"/>
      <c r="F246" s="617"/>
      <c r="G246" s="617"/>
      <c r="H246" s="617"/>
      <c r="I246" s="617"/>
      <c r="J246" s="617"/>
      <c r="K246" s="617"/>
      <c r="L246" s="617"/>
      <c r="M246" s="617"/>
      <c r="N246" s="617"/>
      <c r="O246" s="617"/>
      <c r="P246" s="617"/>
      <c r="Q246" s="617"/>
      <c r="R246" s="617"/>
      <c r="S246" s="617"/>
      <c r="T246" s="617"/>
      <c r="U246" s="617"/>
      <c r="V246" s="617"/>
      <c r="W246" s="617"/>
      <c r="X246" s="617"/>
      <c r="Y246" s="617"/>
      <c r="Z246" s="617"/>
      <c r="AA246" s="617"/>
      <c r="AB246" s="617"/>
      <c r="AC246" s="617"/>
      <c r="AD246" s="617"/>
      <c r="AE246" s="617"/>
      <c r="AF246" s="617"/>
      <c r="AG246" s="617"/>
      <c r="AH246" s="617"/>
      <c r="AI246" s="617"/>
      <c r="AJ246" s="617"/>
      <c r="AK246" s="617"/>
      <c r="AL246" s="617"/>
      <c r="AM246" s="617"/>
      <c r="AN246" s="617"/>
      <c r="AO246" s="617"/>
      <c r="AP246" s="617"/>
      <c r="AQ246" s="618"/>
    </row>
    <row r="247" spans="3:43" s="5" customFormat="1" x14ac:dyDescent="0.15">
      <c r="C247" s="5">
        <v>166</v>
      </c>
      <c r="D247" s="616"/>
      <c r="E247" s="617"/>
      <c r="F247" s="617"/>
      <c r="G247" s="617"/>
      <c r="H247" s="617"/>
      <c r="I247" s="617"/>
      <c r="J247" s="617"/>
      <c r="K247" s="617"/>
      <c r="L247" s="617"/>
      <c r="M247" s="617"/>
      <c r="N247" s="617"/>
      <c r="O247" s="617"/>
      <c r="P247" s="617"/>
      <c r="Q247" s="617"/>
      <c r="R247" s="617"/>
      <c r="S247" s="617"/>
      <c r="T247" s="617"/>
      <c r="U247" s="617"/>
      <c r="V247" s="617"/>
      <c r="W247" s="617"/>
      <c r="X247" s="617"/>
      <c r="Y247" s="617"/>
      <c r="Z247" s="617"/>
      <c r="AA247" s="617"/>
      <c r="AB247" s="617"/>
      <c r="AC247" s="617"/>
      <c r="AD247" s="617"/>
      <c r="AE247" s="617"/>
      <c r="AF247" s="617"/>
      <c r="AG247" s="617"/>
      <c r="AH247" s="617"/>
      <c r="AI247" s="617"/>
      <c r="AJ247" s="617"/>
      <c r="AK247" s="617"/>
      <c r="AL247" s="617"/>
      <c r="AM247" s="617"/>
      <c r="AN247" s="617"/>
      <c r="AO247" s="617"/>
      <c r="AP247" s="617"/>
      <c r="AQ247" s="618"/>
    </row>
    <row r="248" spans="3:43" s="5" customFormat="1" x14ac:dyDescent="0.15">
      <c r="C248" s="5">
        <v>167</v>
      </c>
      <c r="D248" s="616"/>
      <c r="E248" s="617"/>
      <c r="F248" s="617"/>
      <c r="G248" s="617"/>
      <c r="H248" s="617"/>
      <c r="I248" s="617"/>
      <c r="J248" s="617"/>
      <c r="K248" s="617"/>
      <c r="L248" s="617"/>
      <c r="M248" s="617"/>
      <c r="N248" s="617"/>
      <c r="O248" s="617"/>
      <c r="P248" s="617"/>
      <c r="Q248" s="617"/>
      <c r="R248" s="617"/>
      <c r="S248" s="617"/>
      <c r="T248" s="617"/>
      <c r="U248" s="617"/>
      <c r="V248" s="617"/>
      <c r="W248" s="617"/>
      <c r="X248" s="617"/>
      <c r="Y248" s="617"/>
      <c r="Z248" s="617"/>
      <c r="AA248" s="617"/>
      <c r="AB248" s="617"/>
      <c r="AC248" s="617"/>
      <c r="AD248" s="617"/>
      <c r="AE248" s="617"/>
      <c r="AF248" s="617"/>
      <c r="AG248" s="617"/>
      <c r="AH248" s="617"/>
      <c r="AI248" s="617"/>
      <c r="AJ248" s="617"/>
      <c r="AK248" s="617"/>
      <c r="AL248" s="617"/>
      <c r="AM248" s="617"/>
      <c r="AN248" s="617"/>
      <c r="AO248" s="617"/>
      <c r="AP248" s="617"/>
      <c r="AQ248" s="618"/>
    </row>
    <row r="249" spans="3:43" s="5" customFormat="1" x14ac:dyDescent="0.15">
      <c r="C249" s="5">
        <v>168</v>
      </c>
      <c r="D249" s="616"/>
      <c r="E249" s="617"/>
      <c r="F249" s="617"/>
      <c r="G249" s="617"/>
      <c r="H249" s="617"/>
      <c r="I249" s="617"/>
      <c r="J249" s="617"/>
      <c r="K249" s="617"/>
      <c r="L249" s="617"/>
      <c r="M249" s="617"/>
      <c r="N249" s="617"/>
      <c r="O249" s="617"/>
      <c r="P249" s="617"/>
      <c r="Q249" s="617"/>
      <c r="R249" s="617"/>
      <c r="S249" s="617"/>
      <c r="T249" s="617"/>
      <c r="U249" s="617"/>
      <c r="V249" s="617"/>
      <c r="W249" s="617"/>
      <c r="X249" s="617"/>
      <c r="Y249" s="617"/>
      <c r="Z249" s="617"/>
      <c r="AA249" s="617"/>
      <c r="AB249" s="617"/>
      <c r="AC249" s="617"/>
      <c r="AD249" s="617"/>
      <c r="AE249" s="617"/>
      <c r="AF249" s="617"/>
      <c r="AG249" s="617"/>
      <c r="AH249" s="617"/>
      <c r="AI249" s="617"/>
      <c r="AJ249" s="617"/>
      <c r="AK249" s="617"/>
      <c r="AL249" s="617"/>
      <c r="AM249" s="617"/>
      <c r="AN249" s="617"/>
      <c r="AO249" s="617"/>
      <c r="AP249" s="617"/>
      <c r="AQ249" s="618"/>
    </row>
    <row r="250" spans="3:43" s="5" customFormat="1" x14ac:dyDescent="0.15">
      <c r="C250" s="5">
        <v>169</v>
      </c>
      <c r="D250" s="616"/>
      <c r="E250" s="617"/>
      <c r="F250" s="617"/>
      <c r="G250" s="617"/>
      <c r="H250" s="617"/>
      <c r="I250" s="617"/>
      <c r="J250" s="617"/>
      <c r="K250" s="617"/>
      <c r="L250" s="617"/>
      <c r="M250" s="617"/>
      <c r="N250" s="617"/>
      <c r="O250" s="617"/>
      <c r="P250" s="617"/>
      <c r="Q250" s="617"/>
      <c r="R250" s="617"/>
      <c r="S250" s="617"/>
      <c r="T250" s="617"/>
      <c r="U250" s="617"/>
      <c r="V250" s="617"/>
      <c r="W250" s="617"/>
      <c r="X250" s="617"/>
      <c r="Y250" s="617"/>
      <c r="Z250" s="617"/>
      <c r="AA250" s="617"/>
      <c r="AB250" s="617"/>
      <c r="AC250" s="617"/>
      <c r="AD250" s="617"/>
      <c r="AE250" s="617"/>
      <c r="AF250" s="617"/>
      <c r="AG250" s="617"/>
      <c r="AH250" s="617"/>
      <c r="AI250" s="617"/>
      <c r="AJ250" s="617"/>
      <c r="AK250" s="617"/>
      <c r="AL250" s="617"/>
      <c r="AM250" s="617"/>
      <c r="AN250" s="617"/>
      <c r="AO250" s="617"/>
      <c r="AP250" s="617"/>
      <c r="AQ250" s="618"/>
    </row>
    <row r="251" spans="3:43" s="5" customFormat="1" x14ac:dyDescent="0.15">
      <c r="C251" s="5">
        <v>170</v>
      </c>
      <c r="D251" s="616"/>
      <c r="E251" s="617"/>
      <c r="F251" s="617"/>
      <c r="G251" s="617"/>
      <c r="H251" s="617"/>
      <c r="I251" s="617"/>
      <c r="J251" s="617"/>
      <c r="K251" s="617"/>
      <c r="L251" s="617"/>
      <c r="M251" s="617"/>
      <c r="N251" s="617"/>
      <c r="O251" s="617"/>
      <c r="P251" s="617"/>
      <c r="Q251" s="617"/>
      <c r="R251" s="617"/>
      <c r="S251" s="617"/>
      <c r="T251" s="617"/>
      <c r="U251" s="617"/>
      <c r="V251" s="617"/>
      <c r="W251" s="617"/>
      <c r="X251" s="617"/>
      <c r="Y251" s="617"/>
      <c r="Z251" s="617"/>
      <c r="AA251" s="617"/>
      <c r="AB251" s="617"/>
      <c r="AC251" s="617"/>
      <c r="AD251" s="617"/>
      <c r="AE251" s="617"/>
      <c r="AF251" s="617"/>
      <c r="AG251" s="617"/>
      <c r="AH251" s="617"/>
      <c r="AI251" s="617"/>
      <c r="AJ251" s="617"/>
      <c r="AK251" s="617"/>
      <c r="AL251" s="617"/>
      <c r="AM251" s="617"/>
      <c r="AN251" s="617"/>
      <c r="AO251" s="617"/>
      <c r="AP251" s="617"/>
      <c r="AQ251" s="618"/>
    </row>
    <row r="252" spans="3:43" s="5" customFormat="1" x14ac:dyDescent="0.15">
      <c r="C252" s="5">
        <v>171</v>
      </c>
      <c r="D252" s="616"/>
      <c r="E252" s="617"/>
      <c r="F252" s="617"/>
      <c r="G252" s="617"/>
      <c r="H252" s="617"/>
      <c r="I252" s="617"/>
      <c r="J252" s="617"/>
      <c r="K252" s="617"/>
      <c r="L252" s="617"/>
      <c r="M252" s="617"/>
      <c r="N252" s="617"/>
      <c r="O252" s="617"/>
      <c r="P252" s="617"/>
      <c r="Q252" s="617"/>
      <c r="R252" s="617"/>
      <c r="S252" s="617"/>
      <c r="T252" s="617"/>
      <c r="U252" s="617"/>
      <c r="V252" s="617"/>
      <c r="W252" s="617"/>
      <c r="X252" s="617"/>
      <c r="Y252" s="617"/>
      <c r="Z252" s="617"/>
      <c r="AA252" s="617"/>
      <c r="AB252" s="617"/>
      <c r="AC252" s="617"/>
      <c r="AD252" s="617"/>
      <c r="AE252" s="617"/>
      <c r="AF252" s="617"/>
      <c r="AG252" s="617"/>
      <c r="AH252" s="617"/>
      <c r="AI252" s="617"/>
      <c r="AJ252" s="617"/>
      <c r="AK252" s="617"/>
      <c r="AL252" s="617"/>
      <c r="AM252" s="617"/>
      <c r="AN252" s="617"/>
      <c r="AO252" s="617"/>
      <c r="AP252" s="617"/>
      <c r="AQ252" s="618"/>
    </row>
    <row r="253" spans="3:43" s="5" customFormat="1" x14ac:dyDescent="0.15">
      <c r="C253" s="5">
        <v>172</v>
      </c>
      <c r="D253" s="616"/>
      <c r="E253" s="617"/>
      <c r="F253" s="617"/>
      <c r="G253" s="617"/>
      <c r="H253" s="617"/>
      <c r="I253" s="617"/>
      <c r="J253" s="617"/>
      <c r="K253" s="617"/>
      <c r="L253" s="617"/>
      <c r="M253" s="617"/>
      <c r="N253" s="617"/>
      <c r="O253" s="617"/>
      <c r="P253" s="617"/>
      <c r="Q253" s="617"/>
      <c r="R253" s="617"/>
      <c r="S253" s="617"/>
      <c r="T253" s="617"/>
      <c r="U253" s="617"/>
      <c r="V253" s="617"/>
      <c r="W253" s="617"/>
      <c r="X253" s="617"/>
      <c r="Y253" s="617"/>
      <c r="Z253" s="617"/>
      <c r="AA253" s="617"/>
      <c r="AB253" s="617"/>
      <c r="AC253" s="617"/>
      <c r="AD253" s="617"/>
      <c r="AE253" s="617"/>
      <c r="AF253" s="617"/>
      <c r="AG253" s="617"/>
      <c r="AH253" s="617"/>
      <c r="AI253" s="617"/>
      <c r="AJ253" s="617"/>
      <c r="AK253" s="617"/>
      <c r="AL253" s="617"/>
      <c r="AM253" s="617"/>
      <c r="AN253" s="617"/>
      <c r="AO253" s="617"/>
      <c r="AP253" s="617"/>
      <c r="AQ253" s="618"/>
    </row>
    <row r="254" spans="3:43" s="5" customFormat="1" x14ac:dyDescent="0.15">
      <c r="C254" s="5">
        <v>173</v>
      </c>
      <c r="D254" s="616"/>
      <c r="E254" s="617"/>
      <c r="F254" s="617"/>
      <c r="G254" s="617"/>
      <c r="H254" s="617"/>
      <c r="I254" s="617"/>
      <c r="J254" s="617"/>
      <c r="K254" s="617"/>
      <c r="L254" s="617"/>
      <c r="M254" s="617"/>
      <c r="N254" s="617"/>
      <c r="O254" s="617"/>
      <c r="P254" s="617"/>
      <c r="Q254" s="617"/>
      <c r="R254" s="617"/>
      <c r="S254" s="617"/>
      <c r="T254" s="617"/>
      <c r="U254" s="617"/>
      <c r="V254" s="617"/>
      <c r="W254" s="617"/>
      <c r="X254" s="617"/>
      <c r="Y254" s="617"/>
      <c r="Z254" s="617"/>
      <c r="AA254" s="617"/>
      <c r="AB254" s="617"/>
      <c r="AC254" s="617"/>
      <c r="AD254" s="617"/>
      <c r="AE254" s="617"/>
      <c r="AF254" s="617"/>
      <c r="AG254" s="617"/>
      <c r="AH254" s="617"/>
      <c r="AI254" s="617"/>
      <c r="AJ254" s="617"/>
      <c r="AK254" s="617"/>
      <c r="AL254" s="617"/>
      <c r="AM254" s="617"/>
      <c r="AN254" s="617"/>
      <c r="AO254" s="617"/>
      <c r="AP254" s="617"/>
      <c r="AQ254" s="618"/>
    </row>
    <row r="255" spans="3:43" s="5" customFormat="1" x14ac:dyDescent="0.15">
      <c r="C255" s="5">
        <v>174</v>
      </c>
      <c r="D255" s="616"/>
      <c r="E255" s="617"/>
      <c r="F255" s="617"/>
      <c r="G255" s="617"/>
      <c r="H255" s="617"/>
      <c r="I255" s="617"/>
      <c r="J255" s="617"/>
      <c r="K255" s="617"/>
      <c r="L255" s="617"/>
      <c r="M255" s="617"/>
      <c r="N255" s="617"/>
      <c r="O255" s="617"/>
      <c r="P255" s="617"/>
      <c r="Q255" s="617"/>
      <c r="R255" s="617"/>
      <c r="S255" s="617"/>
      <c r="T255" s="617"/>
      <c r="U255" s="617"/>
      <c r="V255" s="617"/>
      <c r="W255" s="617"/>
      <c r="X255" s="617"/>
      <c r="Y255" s="617"/>
      <c r="Z255" s="617"/>
      <c r="AA255" s="617"/>
      <c r="AB255" s="617"/>
      <c r="AC255" s="617"/>
      <c r="AD255" s="617"/>
      <c r="AE255" s="617"/>
      <c r="AF255" s="617"/>
      <c r="AG255" s="617"/>
      <c r="AH255" s="617"/>
      <c r="AI255" s="617"/>
      <c r="AJ255" s="617"/>
      <c r="AK255" s="617"/>
      <c r="AL255" s="617"/>
      <c r="AM255" s="617"/>
      <c r="AN255" s="617"/>
      <c r="AO255" s="617"/>
      <c r="AP255" s="617"/>
      <c r="AQ255" s="618"/>
    </row>
    <row r="256" spans="3:43" s="5" customFormat="1" x14ac:dyDescent="0.15">
      <c r="C256" s="5">
        <v>175</v>
      </c>
      <c r="D256" s="616"/>
      <c r="E256" s="617"/>
      <c r="F256" s="617"/>
      <c r="G256" s="617"/>
      <c r="H256" s="617"/>
      <c r="I256" s="617"/>
      <c r="J256" s="617"/>
      <c r="K256" s="617"/>
      <c r="L256" s="617"/>
      <c r="M256" s="617"/>
      <c r="N256" s="617"/>
      <c r="O256" s="617"/>
      <c r="P256" s="617"/>
      <c r="Q256" s="617"/>
      <c r="R256" s="617"/>
      <c r="S256" s="617"/>
      <c r="T256" s="617"/>
      <c r="U256" s="617"/>
      <c r="V256" s="617"/>
      <c r="W256" s="617"/>
      <c r="X256" s="617"/>
      <c r="Y256" s="617"/>
      <c r="Z256" s="617"/>
      <c r="AA256" s="617"/>
      <c r="AB256" s="617"/>
      <c r="AC256" s="617"/>
      <c r="AD256" s="617"/>
      <c r="AE256" s="617"/>
      <c r="AF256" s="617"/>
      <c r="AG256" s="617"/>
      <c r="AH256" s="617"/>
      <c r="AI256" s="617"/>
      <c r="AJ256" s="617"/>
      <c r="AK256" s="617"/>
      <c r="AL256" s="617"/>
      <c r="AM256" s="617"/>
      <c r="AN256" s="617"/>
      <c r="AO256" s="617"/>
      <c r="AP256" s="617"/>
      <c r="AQ256" s="618"/>
    </row>
    <row r="257" spans="3:43" s="5" customFormat="1" x14ac:dyDescent="0.15">
      <c r="C257" s="5">
        <v>176</v>
      </c>
      <c r="D257" s="616"/>
      <c r="E257" s="617"/>
      <c r="F257" s="617"/>
      <c r="G257" s="617"/>
      <c r="H257" s="617"/>
      <c r="I257" s="617"/>
      <c r="J257" s="617"/>
      <c r="K257" s="617"/>
      <c r="L257" s="617"/>
      <c r="M257" s="617"/>
      <c r="N257" s="617"/>
      <c r="O257" s="617"/>
      <c r="P257" s="617"/>
      <c r="Q257" s="617"/>
      <c r="R257" s="617"/>
      <c r="S257" s="617"/>
      <c r="T257" s="617"/>
      <c r="U257" s="617"/>
      <c r="V257" s="617"/>
      <c r="W257" s="617"/>
      <c r="X257" s="617"/>
      <c r="Y257" s="617"/>
      <c r="Z257" s="617"/>
      <c r="AA257" s="617"/>
      <c r="AB257" s="617"/>
      <c r="AC257" s="617"/>
      <c r="AD257" s="617"/>
      <c r="AE257" s="617"/>
      <c r="AF257" s="617"/>
      <c r="AG257" s="617"/>
      <c r="AH257" s="617"/>
      <c r="AI257" s="617"/>
      <c r="AJ257" s="617"/>
      <c r="AK257" s="617"/>
      <c r="AL257" s="617"/>
      <c r="AM257" s="617"/>
      <c r="AN257" s="617"/>
      <c r="AO257" s="617"/>
      <c r="AP257" s="617"/>
      <c r="AQ257" s="618"/>
    </row>
    <row r="258" spans="3:43" s="5" customFormat="1" x14ac:dyDescent="0.15">
      <c r="C258" s="5">
        <v>177</v>
      </c>
      <c r="D258" s="616"/>
      <c r="E258" s="617"/>
      <c r="F258" s="617"/>
      <c r="G258" s="617"/>
      <c r="H258" s="617"/>
      <c r="I258" s="617"/>
      <c r="J258" s="617"/>
      <c r="K258" s="617"/>
      <c r="L258" s="617"/>
      <c r="M258" s="617"/>
      <c r="N258" s="617"/>
      <c r="O258" s="617"/>
      <c r="P258" s="617"/>
      <c r="Q258" s="617"/>
      <c r="R258" s="617"/>
      <c r="S258" s="617"/>
      <c r="T258" s="617"/>
      <c r="U258" s="617"/>
      <c r="V258" s="617"/>
      <c r="W258" s="617"/>
      <c r="X258" s="617"/>
      <c r="Y258" s="617"/>
      <c r="Z258" s="617"/>
      <c r="AA258" s="617"/>
      <c r="AB258" s="617"/>
      <c r="AC258" s="617"/>
      <c r="AD258" s="617"/>
      <c r="AE258" s="617"/>
      <c r="AF258" s="617"/>
      <c r="AG258" s="617"/>
      <c r="AH258" s="617"/>
      <c r="AI258" s="617"/>
      <c r="AJ258" s="617"/>
      <c r="AK258" s="617"/>
      <c r="AL258" s="617"/>
      <c r="AM258" s="617"/>
      <c r="AN258" s="617"/>
      <c r="AO258" s="617"/>
      <c r="AP258" s="617"/>
      <c r="AQ258" s="618"/>
    </row>
    <row r="259" spans="3:43" s="5" customFormat="1" x14ac:dyDescent="0.15">
      <c r="C259" s="5">
        <v>178</v>
      </c>
      <c r="D259" s="616"/>
      <c r="E259" s="617"/>
      <c r="F259" s="617"/>
      <c r="G259" s="617"/>
      <c r="H259" s="617"/>
      <c r="I259" s="617"/>
      <c r="J259" s="617"/>
      <c r="K259" s="617"/>
      <c r="L259" s="617"/>
      <c r="M259" s="617"/>
      <c r="N259" s="617"/>
      <c r="O259" s="617"/>
      <c r="P259" s="617"/>
      <c r="Q259" s="617"/>
      <c r="R259" s="617"/>
      <c r="S259" s="617"/>
      <c r="T259" s="617"/>
      <c r="U259" s="617"/>
      <c r="V259" s="617"/>
      <c r="W259" s="617"/>
      <c r="X259" s="617"/>
      <c r="Y259" s="617"/>
      <c r="Z259" s="617"/>
      <c r="AA259" s="617"/>
      <c r="AB259" s="617"/>
      <c r="AC259" s="617"/>
      <c r="AD259" s="617"/>
      <c r="AE259" s="617"/>
      <c r="AF259" s="617"/>
      <c r="AG259" s="617"/>
      <c r="AH259" s="617"/>
      <c r="AI259" s="617"/>
      <c r="AJ259" s="617"/>
      <c r="AK259" s="617"/>
      <c r="AL259" s="617"/>
      <c r="AM259" s="617"/>
      <c r="AN259" s="617"/>
      <c r="AO259" s="617"/>
      <c r="AP259" s="617"/>
      <c r="AQ259" s="618"/>
    </row>
    <row r="260" spans="3:43" s="5" customFormat="1" x14ac:dyDescent="0.15">
      <c r="C260" s="5">
        <v>179</v>
      </c>
      <c r="D260" s="616"/>
      <c r="E260" s="617"/>
      <c r="F260" s="617"/>
      <c r="G260" s="617"/>
      <c r="H260" s="617"/>
      <c r="I260" s="617"/>
      <c r="J260" s="617"/>
      <c r="K260" s="617"/>
      <c r="L260" s="617"/>
      <c r="M260" s="617"/>
      <c r="N260" s="617"/>
      <c r="O260" s="617"/>
      <c r="P260" s="617"/>
      <c r="Q260" s="617"/>
      <c r="R260" s="617"/>
      <c r="S260" s="617"/>
      <c r="T260" s="617"/>
      <c r="U260" s="617"/>
      <c r="V260" s="617"/>
      <c r="W260" s="617"/>
      <c r="X260" s="617"/>
      <c r="Y260" s="617"/>
      <c r="Z260" s="617"/>
      <c r="AA260" s="617"/>
      <c r="AB260" s="617"/>
      <c r="AC260" s="617"/>
      <c r="AD260" s="617"/>
      <c r="AE260" s="617"/>
      <c r="AF260" s="617"/>
      <c r="AG260" s="617"/>
      <c r="AH260" s="617"/>
      <c r="AI260" s="617"/>
      <c r="AJ260" s="617"/>
      <c r="AK260" s="617"/>
      <c r="AL260" s="617"/>
      <c r="AM260" s="617"/>
      <c r="AN260" s="617"/>
      <c r="AO260" s="617"/>
      <c r="AP260" s="617"/>
      <c r="AQ260" s="618"/>
    </row>
    <row r="261" spans="3:43" s="5" customFormat="1" x14ac:dyDescent="0.15">
      <c r="C261" s="5">
        <v>180</v>
      </c>
      <c r="D261" s="616"/>
      <c r="E261" s="617"/>
      <c r="F261" s="617"/>
      <c r="G261" s="617"/>
      <c r="H261" s="617"/>
      <c r="I261" s="617"/>
      <c r="J261" s="617"/>
      <c r="K261" s="617"/>
      <c r="L261" s="617"/>
      <c r="M261" s="617"/>
      <c r="N261" s="617"/>
      <c r="O261" s="617"/>
      <c r="P261" s="617"/>
      <c r="Q261" s="617"/>
      <c r="R261" s="617"/>
      <c r="S261" s="617"/>
      <c r="T261" s="617"/>
      <c r="U261" s="617"/>
      <c r="V261" s="617"/>
      <c r="W261" s="617"/>
      <c r="X261" s="617"/>
      <c r="Y261" s="617"/>
      <c r="Z261" s="617"/>
      <c r="AA261" s="617"/>
      <c r="AB261" s="617"/>
      <c r="AC261" s="617"/>
      <c r="AD261" s="617"/>
      <c r="AE261" s="617"/>
      <c r="AF261" s="617"/>
      <c r="AG261" s="617"/>
      <c r="AH261" s="617"/>
      <c r="AI261" s="617"/>
      <c r="AJ261" s="617"/>
      <c r="AK261" s="617"/>
      <c r="AL261" s="617"/>
      <c r="AM261" s="617"/>
      <c r="AN261" s="617"/>
      <c r="AO261" s="617"/>
      <c r="AP261" s="617"/>
      <c r="AQ261" s="618"/>
    </row>
    <row r="262" spans="3:43" s="5" customFormat="1" x14ac:dyDescent="0.15">
      <c r="C262" s="5">
        <v>181</v>
      </c>
      <c r="D262" s="616"/>
      <c r="E262" s="617"/>
      <c r="F262" s="617"/>
      <c r="G262" s="617"/>
      <c r="H262" s="617"/>
      <c r="I262" s="617"/>
      <c r="J262" s="617"/>
      <c r="K262" s="617"/>
      <c r="L262" s="617"/>
      <c r="M262" s="617"/>
      <c r="N262" s="617"/>
      <c r="O262" s="617"/>
      <c r="P262" s="617"/>
      <c r="Q262" s="617"/>
      <c r="R262" s="617"/>
      <c r="S262" s="617"/>
      <c r="T262" s="617"/>
      <c r="U262" s="617"/>
      <c r="V262" s="617"/>
      <c r="W262" s="617"/>
      <c r="X262" s="617"/>
      <c r="Y262" s="617"/>
      <c r="Z262" s="617"/>
      <c r="AA262" s="617"/>
      <c r="AB262" s="617"/>
      <c r="AC262" s="617"/>
      <c r="AD262" s="617"/>
      <c r="AE262" s="617"/>
      <c r="AF262" s="617"/>
      <c r="AG262" s="617"/>
      <c r="AH262" s="617"/>
      <c r="AI262" s="617"/>
      <c r="AJ262" s="617"/>
      <c r="AK262" s="617"/>
      <c r="AL262" s="617"/>
      <c r="AM262" s="617"/>
      <c r="AN262" s="617"/>
      <c r="AO262" s="617"/>
      <c r="AP262" s="617"/>
      <c r="AQ262" s="618"/>
    </row>
    <row r="263" spans="3:43" s="5" customFormat="1" x14ac:dyDescent="0.15">
      <c r="C263" s="5">
        <v>182</v>
      </c>
      <c r="D263" s="616"/>
      <c r="E263" s="617"/>
      <c r="F263" s="617"/>
      <c r="G263" s="617"/>
      <c r="H263" s="617"/>
      <c r="I263" s="617"/>
      <c r="J263" s="617"/>
      <c r="K263" s="617"/>
      <c r="L263" s="617"/>
      <c r="M263" s="617"/>
      <c r="N263" s="617"/>
      <c r="O263" s="617"/>
      <c r="P263" s="617"/>
      <c r="Q263" s="617"/>
      <c r="R263" s="617"/>
      <c r="S263" s="617"/>
      <c r="T263" s="617"/>
      <c r="U263" s="617"/>
      <c r="V263" s="617"/>
      <c r="W263" s="617"/>
      <c r="X263" s="617"/>
      <c r="Y263" s="617"/>
      <c r="Z263" s="617"/>
      <c r="AA263" s="617"/>
      <c r="AB263" s="617"/>
      <c r="AC263" s="617"/>
      <c r="AD263" s="617"/>
      <c r="AE263" s="617"/>
      <c r="AF263" s="617"/>
      <c r="AG263" s="617"/>
      <c r="AH263" s="617"/>
      <c r="AI263" s="617"/>
      <c r="AJ263" s="617"/>
      <c r="AK263" s="617"/>
      <c r="AL263" s="617"/>
      <c r="AM263" s="617"/>
      <c r="AN263" s="617"/>
      <c r="AO263" s="617"/>
      <c r="AP263" s="617"/>
      <c r="AQ263" s="618"/>
    </row>
    <row r="264" spans="3:43" s="5" customFormat="1" x14ac:dyDescent="0.15">
      <c r="C264" s="5">
        <v>183</v>
      </c>
      <c r="D264" s="616"/>
      <c r="E264" s="617"/>
      <c r="F264" s="617"/>
      <c r="G264" s="617"/>
      <c r="H264" s="617"/>
      <c r="I264" s="617"/>
      <c r="J264" s="617"/>
      <c r="K264" s="617"/>
      <c r="L264" s="617"/>
      <c r="M264" s="617"/>
      <c r="N264" s="617"/>
      <c r="O264" s="617"/>
      <c r="P264" s="617"/>
      <c r="Q264" s="617"/>
      <c r="R264" s="617"/>
      <c r="S264" s="617"/>
      <c r="T264" s="617"/>
      <c r="U264" s="617"/>
      <c r="V264" s="617"/>
      <c r="W264" s="617"/>
      <c r="X264" s="617"/>
      <c r="Y264" s="617"/>
      <c r="Z264" s="617"/>
      <c r="AA264" s="617"/>
      <c r="AB264" s="617"/>
      <c r="AC264" s="617"/>
      <c r="AD264" s="617"/>
      <c r="AE264" s="617"/>
      <c r="AF264" s="617"/>
      <c r="AG264" s="617"/>
      <c r="AH264" s="617"/>
      <c r="AI264" s="617"/>
      <c r="AJ264" s="617"/>
      <c r="AK264" s="617"/>
      <c r="AL264" s="617"/>
      <c r="AM264" s="617"/>
      <c r="AN264" s="617"/>
      <c r="AO264" s="617"/>
      <c r="AP264" s="617"/>
      <c r="AQ264" s="618"/>
    </row>
    <row r="265" spans="3:43" s="5" customFormat="1" x14ac:dyDescent="0.15">
      <c r="C265" s="5">
        <v>184</v>
      </c>
      <c r="D265" s="616"/>
      <c r="E265" s="617"/>
      <c r="F265" s="617"/>
      <c r="G265" s="617"/>
      <c r="H265" s="617"/>
      <c r="I265" s="617"/>
      <c r="J265" s="617"/>
      <c r="K265" s="617"/>
      <c r="L265" s="617"/>
      <c r="M265" s="617"/>
      <c r="N265" s="617"/>
      <c r="O265" s="617"/>
      <c r="P265" s="617"/>
      <c r="Q265" s="617"/>
      <c r="R265" s="617"/>
      <c r="S265" s="617"/>
      <c r="T265" s="617"/>
      <c r="U265" s="617"/>
      <c r="V265" s="617"/>
      <c r="W265" s="617"/>
      <c r="X265" s="617"/>
      <c r="Y265" s="617"/>
      <c r="Z265" s="617"/>
      <c r="AA265" s="617"/>
      <c r="AB265" s="617"/>
      <c r="AC265" s="617"/>
      <c r="AD265" s="617"/>
      <c r="AE265" s="617"/>
      <c r="AF265" s="617"/>
      <c r="AG265" s="617"/>
      <c r="AH265" s="617"/>
      <c r="AI265" s="617"/>
      <c r="AJ265" s="617"/>
      <c r="AK265" s="617"/>
      <c r="AL265" s="617"/>
      <c r="AM265" s="617"/>
      <c r="AN265" s="617"/>
      <c r="AO265" s="617"/>
      <c r="AP265" s="617"/>
      <c r="AQ265" s="618"/>
    </row>
    <row r="266" spans="3:43" s="5" customFormat="1" x14ac:dyDescent="0.15">
      <c r="C266" s="5">
        <v>185</v>
      </c>
      <c r="D266" s="616"/>
      <c r="E266" s="617"/>
      <c r="F266" s="617"/>
      <c r="G266" s="617"/>
      <c r="H266" s="617"/>
      <c r="I266" s="617"/>
      <c r="J266" s="617"/>
      <c r="K266" s="617"/>
      <c r="L266" s="617"/>
      <c r="M266" s="617"/>
      <c r="N266" s="617"/>
      <c r="O266" s="617"/>
      <c r="P266" s="617"/>
      <c r="Q266" s="617"/>
      <c r="R266" s="617"/>
      <c r="S266" s="617"/>
      <c r="T266" s="617"/>
      <c r="U266" s="617"/>
      <c r="V266" s="617"/>
      <c r="W266" s="617"/>
      <c r="X266" s="617"/>
      <c r="Y266" s="617"/>
      <c r="Z266" s="617"/>
      <c r="AA266" s="617"/>
      <c r="AB266" s="617"/>
      <c r="AC266" s="617"/>
      <c r="AD266" s="617"/>
      <c r="AE266" s="617"/>
      <c r="AF266" s="617"/>
      <c r="AG266" s="617"/>
      <c r="AH266" s="617"/>
      <c r="AI266" s="617"/>
      <c r="AJ266" s="617"/>
      <c r="AK266" s="617"/>
      <c r="AL266" s="617"/>
      <c r="AM266" s="617"/>
      <c r="AN266" s="617"/>
      <c r="AO266" s="617"/>
      <c r="AP266" s="617"/>
      <c r="AQ266" s="618"/>
    </row>
    <row r="267" spans="3:43" s="5" customFormat="1" x14ac:dyDescent="0.15">
      <c r="C267" s="5">
        <v>186</v>
      </c>
      <c r="D267" s="616"/>
      <c r="E267" s="617"/>
      <c r="F267" s="617"/>
      <c r="G267" s="617"/>
      <c r="H267" s="617"/>
      <c r="I267" s="617"/>
      <c r="J267" s="617"/>
      <c r="K267" s="617"/>
      <c r="L267" s="617"/>
      <c r="M267" s="617"/>
      <c r="N267" s="617"/>
      <c r="O267" s="617"/>
      <c r="P267" s="617"/>
      <c r="Q267" s="617"/>
      <c r="R267" s="617"/>
      <c r="S267" s="617"/>
      <c r="T267" s="617"/>
      <c r="U267" s="617"/>
      <c r="V267" s="617"/>
      <c r="W267" s="617"/>
      <c r="X267" s="617"/>
      <c r="Y267" s="617"/>
      <c r="Z267" s="617"/>
      <c r="AA267" s="617"/>
      <c r="AB267" s="617"/>
      <c r="AC267" s="617"/>
      <c r="AD267" s="617"/>
      <c r="AE267" s="617"/>
      <c r="AF267" s="617"/>
      <c r="AG267" s="617"/>
      <c r="AH267" s="617"/>
      <c r="AI267" s="617"/>
      <c r="AJ267" s="617"/>
      <c r="AK267" s="617"/>
      <c r="AL267" s="617"/>
      <c r="AM267" s="617"/>
      <c r="AN267" s="617"/>
      <c r="AO267" s="617"/>
      <c r="AP267" s="617"/>
      <c r="AQ267" s="618"/>
    </row>
    <row r="268" spans="3:43" x14ac:dyDescent="0.15">
      <c r="C268" s="5">
        <v>187</v>
      </c>
      <c r="D268" s="53"/>
      <c r="E268" s="56"/>
      <c r="F268" s="56"/>
      <c r="G268" s="56"/>
      <c r="H268" s="56"/>
      <c r="I268" s="56"/>
      <c r="J268" s="56"/>
      <c r="K268" s="56"/>
      <c r="L268" s="56"/>
      <c r="M268" s="56"/>
      <c r="N268" s="56"/>
      <c r="O268" s="56"/>
      <c r="P268" s="56"/>
      <c r="Q268" s="56"/>
      <c r="R268" s="56"/>
      <c r="S268" s="56"/>
      <c r="T268" s="56"/>
      <c r="U268" s="56"/>
      <c r="V268" s="56"/>
      <c r="W268" s="56"/>
      <c r="X268" s="56"/>
      <c r="Y268" s="56"/>
      <c r="Z268" s="56"/>
      <c r="AA268" s="56"/>
      <c r="AB268" s="56"/>
      <c r="AC268" s="56"/>
      <c r="AD268" s="56"/>
      <c r="AE268" s="56"/>
      <c r="AF268" s="56"/>
      <c r="AG268" s="56"/>
      <c r="AH268" s="56"/>
      <c r="AI268" s="56"/>
      <c r="AJ268" s="56"/>
      <c r="AK268" s="56"/>
      <c r="AL268" s="56"/>
      <c r="AM268" s="56"/>
      <c r="AN268" s="56"/>
      <c r="AO268" s="56"/>
      <c r="AP268" s="56"/>
      <c r="AQ268" s="41"/>
    </row>
    <row r="269" spans="3:43" x14ac:dyDescent="0.15">
      <c r="C269" s="5">
        <v>188</v>
      </c>
      <c r="D269" s="53"/>
      <c r="E269" s="56"/>
      <c r="F269" s="56"/>
      <c r="G269" s="56"/>
      <c r="H269" s="56"/>
      <c r="I269" s="56"/>
      <c r="J269" s="56"/>
      <c r="K269" s="56"/>
      <c r="L269" s="56"/>
      <c r="M269" s="56"/>
      <c r="N269" s="56"/>
      <c r="O269" s="56"/>
      <c r="P269" s="56"/>
      <c r="Q269" s="56"/>
      <c r="R269" s="56"/>
      <c r="S269" s="56"/>
      <c r="T269" s="56"/>
      <c r="U269" s="56"/>
      <c r="V269" s="56"/>
      <c r="W269" s="56"/>
      <c r="X269" s="56"/>
      <c r="Y269" s="56"/>
      <c r="Z269" s="56"/>
      <c r="AA269" s="56"/>
      <c r="AB269" s="56"/>
      <c r="AC269" s="56"/>
      <c r="AD269" s="56"/>
      <c r="AE269" s="56"/>
      <c r="AF269" s="56"/>
      <c r="AG269" s="56"/>
      <c r="AH269" s="56"/>
      <c r="AI269" s="56"/>
      <c r="AJ269" s="56"/>
      <c r="AK269" s="56"/>
      <c r="AL269" s="56"/>
      <c r="AM269" s="56"/>
      <c r="AN269" s="56"/>
      <c r="AO269" s="56"/>
      <c r="AP269" s="56"/>
      <c r="AQ269" s="41"/>
    </row>
    <row r="270" spans="3:43" x14ac:dyDescent="0.15">
      <c r="C270" s="5">
        <v>189</v>
      </c>
      <c r="D270" s="53"/>
      <c r="E270" s="56"/>
      <c r="F270" s="56"/>
      <c r="G270" s="56"/>
      <c r="H270" s="56"/>
      <c r="I270" s="56"/>
      <c r="J270" s="56"/>
      <c r="K270" s="56"/>
      <c r="L270" s="56"/>
      <c r="M270" s="56"/>
      <c r="N270" s="56"/>
      <c r="O270" s="56"/>
      <c r="P270" s="56"/>
      <c r="Q270" s="56"/>
      <c r="R270" s="56"/>
      <c r="S270" s="56"/>
      <c r="T270" s="56"/>
      <c r="U270" s="56"/>
      <c r="V270" s="56"/>
      <c r="W270" s="56"/>
      <c r="X270" s="56"/>
      <c r="Y270" s="56"/>
      <c r="Z270" s="56"/>
      <c r="AA270" s="56"/>
      <c r="AB270" s="56"/>
      <c r="AC270" s="56"/>
      <c r="AD270" s="56"/>
      <c r="AE270" s="56"/>
      <c r="AF270" s="56"/>
      <c r="AG270" s="56"/>
      <c r="AH270" s="56"/>
      <c r="AI270" s="56"/>
      <c r="AJ270" s="56"/>
      <c r="AK270" s="56"/>
      <c r="AL270" s="56"/>
      <c r="AM270" s="56"/>
      <c r="AN270" s="56"/>
      <c r="AO270" s="56"/>
      <c r="AP270" s="56"/>
      <c r="AQ270" s="41"/>
    </row>
    <row r="271" spans="3:43" x14ac:dyDescent="0.15">
      <c r="C271" s="5">
        <v>190</v>
      </c>
      <c r="D271" s="53"/>
      <c r="E271" s="56"/>
      <c r="F271" s="56"/>
      <c r="G271" s="56"/>
      <c r="H271" s="56"/>
      <c r="I271" s="56"/>
      <c r="J271" s="56"/>
      <c r="K271" s="56"/>
      <c r="L271" s="56"/>
      <c r="M271" s="56"/>
      <c r="N271" s="56"/>
      <c r="O271" s="56"/>
      <c r="P271" s="56"/>
      <c r="Q271" s="56"/>
      <c r="R271" s="56"/>
      <c r="S271" s="56"/>
      <c r="T271" s="56"/>
      <c r="U271" s="56"/>
      <c r="V271" s="56"/>
      <c r="W271" s="56"/>
      <c r="X271" s="56"/>
      <c r="Y271" s="56"/>
      <c r="Z271" s="56"/>
      <c r="AA271" s="56"/>
      <c r="AB271" s="56"/>
      <c r="AC271" s="56"/>
      <c r="AD271" s="56"/>
      <c r="AE271" s="56"/>
      <c r="AF271" s="56"/>
      <c r="AG271" s="56"/>
      <c r="AH271" s="56"/>
      <c r="AI271" s="56"/>
      <c r="AJ271" s="56"/>
      <c r="AK271" s="56"/>
      <c r="AL271" s="56"/>
      <c r="AM271" s="56"/>
      <c r="AN271" s="56"/>
      <c r="AO271" s="56"/>
      <c r="AP271" s="56"/>
      <c r="AQ271" s="41"/>
    </row>
    <row r="272" spans="3:43" x14ac:dyDescent="0.15">
      <c r="C272" s="5">
        <v>191</v>
      </c>
      <c r="D272" s="53"/>
      <c r="E272" s="56"/>
      <c r="F272" s="56"/>
      <c r="G272" s="56"/>
      <c r="H272" s="56"/>
      <c r="I272" s="56"/>
      <c r="J272" s="56"/>
      <c r="K272" s="56"/>
      <c r="L272" s="56"/>
      <c r="M272" s="56"/>
      <c r="N272" s="56"/>
      <c r="O272" s="56"/>
      <c r="P272" s="56"/>
      <c r="Q272" s="56"/>
      <c r="R272" s="56"/>
      <c r="S272" s="56"/>
      <c r="T272" s="56"/>
      <c r="U272" s="56"/>
      <c r="V272" s="56"/>
      <c r="W272" s="56"/>
      <c r="X272" s="56"/>
      <c r="Y272" s="56"/>
      <c r="Z272" s="56"/>
      <c r="AA272" s="56"/>
      <c r="AB272" s="56"/>
      <c r="AC272" s="56"/>
      <c r="AD272" s="56"/>
      <c r="AE272" s="56"/>
      <c r="AF272" s="56"/>
      <c r="AG272" s="56"/>
      <c r="AH272" s="56"/>
      <c r="AI272" s="56"/>
      <c r="AJ272" s="56"/>
      <c r="AK272" s="56"/>
      <c r="AL272" s="56"/>
      <c r="AM272" s="56"/>
      <c r="AN272" s="56"/>
      <c r="AO272" s="56"/>
      <c r="AP272" s="56"/>
      <c r="AQ272" s="41"/>
    </row>
    <row r="273" spans="3:43" x14ac:dyDescent="0.15">
      <c r="C273" s="5">
        <v>192</v>
      </c>
      <c r="D273" s="53"/>
      <c r="E273" s="56"/>
      <c r="F273" s="56"/>
      <c r="G273" s="56"/>
      <c r="H273" s="56"/>
      <c r="I273" s="56"/>
      <c r="J273" s="56"/>
      <c r="K273" s="56"/>
      <c r="L273" s="56"/>
      <c r="M273" s="56"/>
      <c r="N273" s="56"/>
      <c r="O273" s="56"/>
      <c r="P273" s="56"/>
      <c r="Q273" s="56"/>
      <c r="R273" s="56"/>
      <c r="S273" s="56"/>
      <c r="T273" s="56"/>
      <c r="U273" s="56"/>
      <c r="V273" s="56"/>
      <c r="W273" s="56"/>
      <c r="X273" s="56"/>
      <c r="Y273" s="56"/>
      <c r="Z273" s="56"/>
      <c r="AA273" s="56"/>
      <c r="AB273" s="56"/>
      <c r="AC273" s="56"/>
      <c r="AD273" s="56"/>
      <c r="AE273" s="56"/>
      <c r="AF273" s="56"/>
      <c r="AG273" s="56"/>
      <c r="AH273" s="56"/>
      <c r="AI273" s="56"/>
      <c r="AJ273" s="56"/>
      <c r="AK273" s="56"/>
      <c r="AL273" s="56"/>
      <c r="AM273" s="56"/>
      <c r="AN273" s="56"/>
      <c r="AO273" s="56"/>
      <c r="AP273" s="56"/>
      <c r="AQ273" s="41"/>
    </row>
    <row r="274" spans="3:43" x14ac:dyDescent="0.15">
      <c r="C274" s="5">
        <v>193</v>
      </c>
      <c r="D274" s="53"/>
      <c r="E274" s="56"/>
      <c r="F274" s="56"/>
      <c r="G274" s="56"/>
      <c r="H274" s="56"/>
      <c r="I274" s="56"/>
      <c r="J274" s="56"/>
      <c r="K274" s="56"/>
      <c r="L274" s="56"/>
      <c r="M274" s="56"/>
      <c r="N274" s="56"/>
      <c r="O274" s="56"/>
      <c r="P274" s="56"/>
      <c r="Q274" s="56"/>
      <c r="R274" s="56"/>
      <c r="S274" s="56"/>
      <c r="T274" s="56"/>
      <c r="U274" s="56"/>
      <c r="V274" s="56"/>
      <c r="W274" s="56"/>
      <c r="X274" s="56"/>
      <c r="Y274" s="56"/>
      <c r="Z274" s="56"/>
      <c r="AA274" s="56"/>
      <c r="AB274" s="56"/>
      <c r="AC274" s="56"/>
      <c r="AD274" s="56"/>
      <c r="AE274" s="56"/>
      <c r="AF274" s="56"/>
      <c r="AG274" s="56"/>
      <c r="AH274" s="56"/>
      <c r="AI274" s="56"/>
      <c r="AJ274" s="56"/>
      <c r="AK274" s="56"/>
      <c r="AL274" s="56"/>
      <c r="AM274" s="56"/>
      <c r="AN274" s="56"/>
      <c r="AO274" s="56"/>
      <c r="AP274" s="56"/>
      <c r="AQ274" s="41"/>
    </row>
    <row r="275" spans="3:43" x14ac:dyDescent="0.15">
      <c r="C275" s="5">
        <v>194</v>
      </c>
      <c r="D275" s="53"/>
      <c r="E275" s="56"/>
      <c r="F275" s="56"/>
      <c r="G275" s="56"/>
      <c r="H275" s="56"/>
      <c r="I275" s="56"/>
      <c r="J275" s="56"/>
      <c r="K275" s="56"/>
      <c r="L275" s="56"/>
      <c r="M275" s="56"/>
      <c r="N275" s="56"/>
      <c r="O275" s="56"/>
      <c r="P275" s="56"/>
      <c r="Q275" s="56"/>
      <c r="R275" s="56"/>
      <c r="S275" s="56"/>
      <c r="T275" s="56"/>
      <c r="U275" s="56"/>
      <c r="V275" s="56"/>
      <c r="W275" s="56"/>
      <c r="X275" s="56"/>
      <c r="Y275" s="56"/>
      <c r="Z275" s="56"/>
      <c r="AA275" s="56"/>
      <c r="AB275" s="56"/>
      <c r="AC275" s="56"/>
      <c r="AD275" s="56"/>
      <c r="AE275" s="56"/>
      <c r="AF275" s="56"/>
      <c r="AG275" s="56"/>
      <c r="AH275" s="56"/>
      <c r="AI275" s="56"/>
      <c r="AJ275" s="56"/>
      <c r="AK275" s="56"/>
      <c r="AL275" s="56"/>
      <c r="AM275" s="56"/>
      <c r="AN275" s="56"/>
      <c r="AO275" s="56"/>
      <c r="AP275" s="56"/>
      <c r="AQ275" s="41"/>
    </row>
    <row r="276" spans="3:43" x14ac:dyDescent="0.15">
      <c r="C276" s="5">
        <v>195</v>
      </c>
      <c r="D276" s="53"/>
      <c r="E276" s="56"/>
      <c r="F276" s="56"/>
      <c r="G276" s="56"/>
      <c r="H276" s="56"/>
      <c r="I276" s="56"/>
      <c r="J276" s="56"/>
      <c r="K276" s="56"/>
      <c r="L276" s="56"/>
      <c r="M276" s="56"/>
      <c r="N276" s="56"/>
      <c r="O276" s="56"/>
      <c r="P276" s="56"/>
      <c r="Q276" s="56"/>
      <c r="R276" s="56"/>
      <c r="S276" s="56"/>
      <c r="T276" s="56"/>
      <c r="U276" s="56"/>
      <c r="V276" s="56"/>
      <c r="W276" s="56"/>
      <c r="X276" s="56"/>
      <c r="Y276" s="56"/>
      <c r="Z276" s="56"/>
      <c r="AA276" s="56"/>
      <c r="AB276" s="56"/>
      <c r="AC276" s="56"/>
      <c r="AD276" s="56"/>
      <c r="AE276" s="56"/>
      <c r="AF276" s="56"/>
      <c r="AG276" s="56"/>
      <c r="AH276" s="56"/>
      <c r="AI276" s="56"/>
      <c r="AJ276" s="56"/>
      <c r="AK276" s="56"/>
      <c r="AL276" s="56"/>
      <c r="AM276" s="56"/>
      <c r="AN276" s="56"/>
      <c r="AO276" s="56"/>
      <c r="AP276" s="56"/>
      <c r="AQ276" s="41"/>
    </row>
    <row r="277" spans="3:43" x14ac:dyDescent="0.15">
      <c r="C277" s="5">
        <v>196</v>
      </c>
      <c r="D277" s="53"/>
      <c r="E277" s="56"/>
      <c r="F277" s="56"/>
      <c r="G277" s="56"/>
      <c r="H277" s="56"/>
      <c r="I277" s="56"/>
      <c r="J277" s="56"/>
      <c r="K277" s="56"/>
      <c r="L277" s="56"/>
      <c r="M277" s="56"/>
      <c r="N277" s="56"/>
      <c r="O277" s="56"/>
      <c r="P277" s="56"/>
      <c r="Q277" s="56"/>
      <c r="R277" s="56"/>
      <c r="S277" s="56"/>
      <c r="T277" s="56"/>
      <c r="U277" s="56"/>
      <c r="V277" s="56"/>
      <c r="W277" s="56"/>
      <c r="X277" s="56"/>
      <c r="Y277" s="56"/>
      <c r="Z277" s="56"/>
      <c r="AA277" s="56"/>
      <c r="AB277" s="56"/>
      <c r="AC277" s="56"/>
      <c r="AD277" s="56"/>
      <c r="AE277" s="56"/>
      <c r="AF277" s="56"/>
      <c r="AG277" s="56"/>
      <c r="AH277" s="56"/>
      <c r="AI277" s="56"/>
      <c r="AJ277" s="56"/>
      <c r="AK277" s="56"/>
      <c r="AL277" s="56"/>
      <c r="AM277" s="56"/>
      <c r="AN277" s="56"/>
      <c r="AO277" s="56"/>
      <c r="AP277" s="56"/>
      <c r="AQ277" s="41"/>
    </row>
    <row r="278" spans="3:43" x14ac:dyDescent="0.15">
      <c r="C278" s="5">
        <v>197</v>
      </c>
      <c r="D278" s="53"/>
      <c r="E278" s="56"/>
      <c r="F278" s="56"/>
      <c r="G278" s="56"/>
      <c r="H278" s="56"/>
      <c r="I278" s="56"/>
      <c r="J278" s="56"/>
      <c r="K278" s="56"/>
      <c r="L278" s="56"/>
      <c r="M278" s="56"/>
      <c r="N278" s="56"/>
      <c r="O278" s="56"/>
      <c r="P278" s="56"/>
      <c r="Q278" s="56"/>
      <c r="R278" s="56"/>
      <c r="S278" s="56"/>
      <c r="T278" s="56"/>
      <c r="U278" s="56"/>
      <c r="V278" s="56"/>
      <c r="W278" s="56"/>
      <c r="X278" s="56"/>
      <c r="Y278" s="56"/>
      <c r="Z278" s="56"/>
      <c r="AA278" s="56"/>
      <c r="AB278" s="56"/>
      <c r="AC278" s="56"/>
      <c r="AD278" s="56"/>
      <c r="AE278" s="56"/>
      <c r="AF278" s="56"/>
      <c r="AG278" s="56"/>
      <c r="AH278" s="56"/>
      <c r="AI278" s="56"/>
      <c r="AJ278" s="56"/>
      <c r="AK278" s="56"/>
      <c r="AL278" s="56"/>
      <c r="AM278" s="56"/>
      <c r="AN278" s="56"/>
      <c r="AO278" s="56"/>
      <c r="AP278" s="56"/>
      <c r="AQ278" s="41"/>
    </row>
    <row r="279" spans="3:43" x14ac:dyDescent="0.15">
      <c r="C279" s="5">
        <v>198</v>
      </c>
      <c r="D279" s="53"/>
      <c r="E279" s="56"/>
      <c r="F279" s="56"/>
      <c r="G279" s="56"/>
      <c r="H279" s="56"/>
      <c r="I279" s="56"/>
      <c r="J279" s="56"/>
      <c r="K279" s="56"/>
      <c r="L279" s="56"/>
      <c r="M279" s="56"/>
      <c r="N279" s="56"/>
      <c r="O279" s="56"/>
      <c r="P279" s="56"/>
      <c r="Q279" s="56"/>
      <c r="R279" s="56"/>
      <c r="S279" s="56"/>
      <c r="T279" s="56"/>
      <c r="U279" s="56"/>
      <c r="V279" s="56"/>
      <c r="W279" s="56"/>
      <c r="X279" s="56"/>
      <c r="Y279" s="56"/>
      <c r="Z279" s="56"/>
      <c r="AA279" s="56"/>
      <c r="AB279" s="56"/>
      <c r="AC279" s="56"/>
      <c r="AD279" s="56"/>
      <c r="AE279" s="56"/>
      <c r="AF279" s="56"/>
      <c r="AG279" s="56"/>
      <c r="AH279" s="56"/>
      <c r="AI279" s="56"/>
      <c r="AJ279" s="56"/>
      <c r="AK279" s="56"/>
      <c r="AL279" s="56"/>
      <c r="AM279" s="56"/>
      <c r="AN279" s="56"/>
      <c r="AO279" s="56"/>
      <c r="AP279" s="56"/>
      <c r="AQ279" s="41"/>
    </row>
    <row r="280" spans="3:43" x14ac:dyDescent="0.15">
      <c r="C280" s="5">
        <v>199</v>
      </c>
      <c r="D280" s="53"/>
      <c r="E280" s="56"/>
      <c r="F280" s="56"/>
      <c r="G280" s="56"/>
      <c r="H280" s="56"/>
      <c r="I280" s="56"/>
      <c r="J280" s="56"/>
      <c r="K280" s="56"/>
      <c r="L280" s="56"/>
      <c r="M280" s="56"/>
      <c r="N280" s="56"/>
      <c r="O280" s="56"/>
      <c r="P280" s="56"/>
      <c r="Q280" s="56"/>
      <c r="R280" s="56"/>
      <c r="S280" s="56"/>
      <c r="T280" s="56"/>
      <c r="U280" s="56"/>
      <c r="V280" s="56"/>
      <c r="W280" s="56"/>
      <c r="X280" s="56"/>
      <c r="Y280" s="56"/>
      <c r="Z280" s="56"/>
      <c r="AA280" s="56"/>
      <c r="AB280" s="56"/>
      <c r="AC280" s="56"/>
      <c r="AD280" s="56"/>
      <c r="AE280" s="56"/>
      <c r="AF280" s="56"/>
      <c r="AG280" s="56"/>
      <c r="AH280" s="56"/>
      <c r="AI280" s="56"/>
      <c r="AJ280" s="56"/>
      <c r="AK280" s="56"/>
      <c r="AL280" s="56"/>
      <c r="AM280" s="56"/>
      <c r="AN280" s="56"/>
      <c r="AO280" s="56"/>
      <c r="AP280" s="56"/>
      <c r="AQ280" s="41"/>
    </row>
    <row r="281" spans="3:43" x14ac:dyDescent="0.15">
      <c r="C281" s="5">
        <v>200</v>
      </c>
      <c r="D281" s="53"/>
      <c r="E281" s="56"/>
      <c r="F281" s="56"/>
      <c r="G281" s="56"/>
      <c r="H281" s="56"/>
      <c r="I281" s="56"/>
      <c r="J281" s="56"/>
      <c r="K281" s="56"/>
      <c r="L281" s="56"/>
      <c r="M281" s="56"/>
      <c r="N281" s="56"/>
      <c r="O281" s="56"/>
      <c r="P281" s="56"/>
      <c r="Q281" s="56"/>
      <c r="R281" s="56"/>
      <c r="S281" s="56"/>
      <c r="T281" s="56"/>
      <c r="U281" s="56"/>
      <c r="V281" s="56"/>
      <c r="W281" s="56"/>
      <c r="X281" s="56"/>
      <c r="Y281" s="56"/>
      <c r="Z281" s="56"/>
      <c r="AA281" s="56"/>
      <c r="AB281" s="56"/>
      <c r="AC281" s="56"/>
      <c r="AD281" s="56"/>
      <c r="AE281" s="56"/>
      <c r="AF281" s="56"/>
      <c r="AG281" s="56"/>
      <c r="AH281" s="56"/>
      <c r="AI281" s="56"/>
      <c r="AJ281" s="56"/>
      <c r="AK281" s="56"/>
      <c r="AL281" s="56"/>
      <c r="AM281" s="56"/>
      <c r="AN281" s="56"/>
      <c r="AO281" s="56"/>
      <c r="AP281" s="56"/>
      <c r="AQ281" s="41"/>
    </row>
    <row r="282" spans="3:43" x14ac:dyDescent="0.15">
      <c r="C282" s="5">
        <v>201</v>
      </c>
      <c r="D282" s="53"/>
      <c r="E282" s="56"/>
      <c r="F282" s="56"/>
      <c r="G282" s="56"/>
      <c r="H282" s="56"/>
      <c r="I282" s="56"/>
      <c r="J282" s="56"/>
      <c r="K282" s="56"/>
      <c r="L282" s="56"/>
      <c r="M282" s="56"/>
      <c r="N282" s="56"/>
      <c r="O282" s="56"/>
      <c r="P282" s="56"/>
      <c r="Q282" s="56"/>
      <c r="R282" s="56"/>
      <c r="S282" s="56"/>
      <c r="T282" s="56"/>
      <c r="U282" s="56"/>
      <c r="V282" s="56"/>
      <c r="W282" s="56"/>
      <c r="X282" s="56"/>
      <c r="Y282" s="56"/>
      <c r="Z282" s="56"/>
      <c r="AA282" s="56"/>
      <c r="AB282" s="56"/>
      <c r="AC282" s="56"/>
      <c r="AD282" s="56"/>
      <c r="AE282" s="56"/>
      <c r="AF282" s="56"/>
      <c r="AG282" s="56"/>
      <c r="AH282" s="56"/>
      <c r="AI282" s="56"/>
      <c r="AJ282" s="56"/>
      <c r="AK282" s="56"/>
      <c r="AL282" s="56"/>
      <c r="AM282" s="56"/>
      <c r="AN282" s="56"/>
      <c r="AO282" s="56"/>
      <c r="AP282" s="56"/>
      <c r="AQ282" s="41"/>
    </row>
    <row r="283" spans="3:43" x14ac:dyDescent="0.15">
      <c r="C283" s="5">
        <v>202</v>
      </c>
      <c r="D283" s="53"/>
      <c r="E283" s="56"/>
      <c r="F283" s="56"/>
      <c r="G283" s="56"/>
      <c r="H283" s="56"/>
      <c r="I283" s="56"/>
      <c r="J283" s="56"/>
      <c r="K283" s="56"/>
      <c r="L283" s="56"/>
      <c r="M283" s="56"/>
      <c r="N283" s="56"/>
      <c r="O283" s="56"/>
      <c r="P283" s="56"/>
      <c r="Q283" s="56"/>
      <c r="R283" s="56"/>
      <c r="S283" s="56"/>
      <c r="T283" s="56"/>
      <c r="U283" s="56"/>
      <c r="V283" s="56"/>
      <c r="W283" s="56"/>
      <c r="X283" s="56"/>
      <c r="Y283" s="56"/>
      <c r="Z283" s="56"/>
      <c r="AA283" s="56"/>
      <c r="AB283" s="56"/>
      <c r="AC283" s="56"/>
      <c r="AD283" s="56"/>
      <c r="AE283" s="56"/>
      <c r="AF283" s="56"/>
      <c r="AG283" s="56"/>
      <c r="AH283" s="56"/>
      <c r="AI283" s="56"/>
      <c r="AJ283" s="56"/>
      <c r="AK283" s="56"/>
      <c r="AL283" s="56"/>
      <c r="AM283" s="56"/>
      <c r="AN283" s="56"/>
      <c r="AO283" s="56"/>
      <c r="AP283" s="56"/>
      <c r="AQ283" s="41"/>
    </row>
    <row r="284" spans="3:43" x14ac:dyDescent="0.15">
      <c r="C284" s="5">
        <v>203</v>
      </c>
      <c r="D284" s="53"/>
      <c r="E284" s="56"/>
      <c r="F284" s="56"/>
      <c r="G284" s="56"/>
      <c r="H284" s="56"/>
      <c r="I284" s="56"/>
      <c r="J284" s="56"/>
      <c r="K284" s="56"/>
      <c r="L284" s="56"/>
      <c r="M284" s="56"/>
      <c r="N284" s="56"/>
      <c r="O284" s="56"/>
      <c r="P284" s="56"/>
      <c r="Q284" s="56"/>
      <c r="R284" s="56"/>
      <c r="S284" s="56"/>
      <c r="T284" s="56"/>
      <c r="U284" s="56"/>
      <c r="V284" s="56"/>
      <c r="W284" s="56"/>
      <c r="X284" s="56"/>
      <c r="Y284" s="56"/>
      <c r="Z284" s="56"/>
      <c r="AA284" s="56"/>
      <c r="AB284" s="56"/>
      <c r="AC284" s="56"/>
      <c r="AD284" s="56"/>
      <c r="AE284" s="56"/>
      <c r="AF284" s="56"/>
      <c r="AG284" s="56"/>
      <c r="AH284" s="56"/>
      <c r="AI284" s="56"/>
      <c r="AJ284" s="56"/>
      <c r="AK284" s="56"/>
      <c r="AL284" s="56"/>
      <c r="AM284" s="56"/>
      <c r="AN284" s="56"/>
      <c r="AO284" s="56"/>
      <c r="AP284" s="56"/>
      <c r="AQ284" s="41"/>
    </row>
    <row r="285" spans="3:43" x14ac:dyDescent="0.15">
      <c r="C285" s="5">
        <v>204</v>
      </c>
      <c r="D285" s="53"/>
      <c r="E285" s="56"/>
      <c r="F285" s="56"/>
      <c r="G285" s="56"/>
      <c r="H285" s="56"/>
      <c r="I285" s="56"/>
      <c r="J285" s="56"/>
      <c r="K285" s="56"/>
      <c r="L285" s="56"/>
      <c r="M285" s="56"/>
      <c r="N285" s="56"/>
      <c r="O285" s="56"/>
      <c r="P285" s="56"/>
      <c r="Q285" s="56"/>
      <c r="R285" s="56"/>
      <c r="S285" s="56"/>
      <c r="T285" s="56"/>
      <c r="U285" s="56"/>
      <c r="V285" s="56"/>
      <c r="W285" s="56"/>
      <c r="X285" s="56"/>
      <c r="Y285" s="56"/>
      <c r="Z285" s="56"/>
      <c r="AA285" s="56"/>
      <c r="AB285" s="56"/>
      <c r="AC285" s="56"/>
      <c r="AD285" s="56"/>
      <c r="AE285" s="56"/>
      <c r="AF285" s="56"/>
      <c r="AG285" s="56"/>
      <c r="AH285" s="56"/>
      <c r="AI285" s="56"/>
      <c r="AJ285" s="56"/>
      <c r="AK285" s="56"/>
      <c r="AL285" s="56"/>
      <c r="AM285" s="56"/>
      <c r="AN285" s="56"/>
      <c r="AO285" s="56"/>
      <c r="AP285" s="56"/>
      <c r="AQ285" s="41"/>
    </row>
    <row r="286" spans="3:43" x14ac:dyDescent="0.15">
      <c r="C286" s="5">
        <v>205</v>
      </c>
      <c r="D286" s="53"/>
      <c r="E286" s="56"/>
      <c r="F286" s="56"/>
      <c r="G286" s="56"/>
      <c r="H286" s="56"/>
      <c r="I286" s="56"/>
      <c r="J286" s="56"/>
      <c r="K286" s="56"/>
      <c r="L286" s="56"/>
      <c r="M286" s="56"/>
      <c r="N286" s="56"/>
      <c r="O286" s="56"/>
      <c r="P286" s="56"/>
      <c r="Q286" s="56"/>
      <c r="R286" s="56"/>
      <c r="S286" s="56"/>
      <c r="T286" s="56"/>
      <c r="U286" s="56"/>
      <c r="V286" s="56"/>
      <c r="W286" s="56"/>
      <c r="X286" s="56"/>
      <c r="Y286" s="56"/>
      <c r="Z286" s="56"/>
      <c r="AA286" s="56"/>
      <c r="AB286" s="56"/>
      <c r="AC286" s="56"/>
      <c r="AD286" s="56"/>
      <c r="AE286" s="56"/>
      <c r="AF286" s="56"/>
      <c r="AG286" s="56"/>
      <c r="AH286" s="56"/>
      <c r="AI286" s="56"/>
      <c r="AJ286" s="56"/>
      <c r="AK286" s="56"/>
      <c r="AL286" s="56"/>
      <c r="AM286" s="56"/>
      <c r="AN286" s="56"/>
      <c r="AO286" s="56"/>
      <c r="AP286" s="56"/>
      <c r="AQ286" s="41"/>
    </row>
    <row r="287" spans="3:43" x14ac:dyDescent="0.15">
      <c r="C287" s="5">
        <v>206</v>
      </c>
      <c r="D287" s="53"/>
      <c r="E287" s="56"/>
      <c r="F287" s="56"/>
      <c r="G287" s="56"/>
      <c r="H287" s="56"/>
      <c r="I287" s="56"/>
      <c r="J287" s="56"/>
      <c r="K287" s="56"/>
      <c r="L287" s="56"/>
      <c r="M287" s="56"/>
      <c r="N287" s="56"/>
      <c r="O287" s="56"/>
      <c r="P287" s="56"/>
      <c r="Q287" s="56"/>
      <c r="R287" s="56"/>
      <c r="S287" s="56"/>
      <c r="T287" s="56"/>
      <c r="U287" s="56"/>
      <c r="V287" s="56"/>
      <c r="W287" s="56"/>
      <c r="X287" s="56"/>
      <c r="Y287" s="56"/>
      <c r="Z287" s="56"/>
      <c r="AA287" s="56"/>
      <c r="AB287" s="56"/>
      <c r="AC287" s="56"/>
      <c r="AD287" s="56"/>
      <c r="AE287" s="56"/>
      <c r="AF287" s="56"/>
      <c r="AG287" s="56"/>
      <c r="AH287" s="56"/>
      <c r="AI287" s="56"/>
      <c r="AJ287" s="56"/>
      <c r="AK287" s="56"/>
      <c r="AL287" s="56"/>
      <c r="AM287" s="56"/>
      <c r="AN287" s="56"/>
      <c r="AO287" s="56"/>
      <c r="AP287" s="56"/>
      <c r="AQ287" s="41"/>
    </row>
    <row r="288" spans="3:43" x14ac:dyDescent="0.15">
      <c r="C288" s="5">
        <v>207</v>
      </c>
      <c r="D288" s="53"/>
      <c r="E288" s="56"/>
      <c r="F288" s="56"/>
      <c r="G288" s="56"/>
      <c r="H288" s="56"/>
      <c r="I288" s="56"/>
      <c r="J288" s="56"/>
      <c r="K288" s="56"/>
      <c r="L288" s="56"/>
      <c r="M288" s="56"/>
      <c r="N288" s="56"/>
      <c r="O288" s="56"/>
      <c r="P288" s="56"/>
      <c r="Q288" s="56"/>
      <c r="R288" s="56"/>
      <c r="S288" s="56"/>
      <c r="T288" s="56"/>
      <c r="U288" s="56"/>
      <c r="V288" s="56"/>
      <c r="W288" s="56"/>
      <c r="X288" s="56"/>
      <c r="Y288" s="56"/>
      <c r="Z288" s="56"/>
      <c r="AA288" s="56"/>
      <c r="AB288" s="56"/>
      <c r="AC288" s="56"/>
      <c r="AD288" s="56"/>
      <c r="AE288" s="56"/>
      <c r="AF288" s="56"/>
      <c r="AG288" s="56"/>
      <c r="AH288" s="56"/>
      <c r="AI288" s="56"/>
      <c r="AJ288" s="56"/>
      <c r="AK288" s="56"/>
      <c r="AL288" s="56"/>
      <c r="AM288" s="56"/>
      <c r="AN288" s="56"/>
      <c r="AO288" s="56"/>
      <c r="AP288" s="56"/>
      <c r="AQ288" s="41"/>
    </row>
    <row r="289" spans="3:43" x14ac:dyDescent="0.15">
      <c r="C289" s="5">
        <v>208</v>
      </c>
      <c r="D289" s="53"/>
      <c r="E289" s="56"/>
      <c r="F289" s="56"/>
      <c r="G289" s="56"/>
      <c r="H289" s="56"/>
      <c r="I289" s="56"/>
      <c r="J289" s="56"/>
      <c r="K289" s="56"/>
      <c r="L289" s="56"/>
      <c r="M289" s="56"/>
      <c r="N289" s="56"/>
      <c r="O289" s="56"/>
      <c r="P289" s="56"/>
      <c r="Q289" s="56"/>
      <c r="R289" s="56"/>
      <c r="S289" s="56"/>
      <c r="T289" s="56"/>
      <c r="U289" s="56"/>
      <c r="V289" s="56"/>
      <c r="W289" s="56"/>
      <c r="X289" s="56"/>
      <c r="Y289" s="56"/>
      <c r="Z289" s="56"/>
      <c r="AA289" s="56"/>
      <c r="AB289" s="56"/>
      <c r="AC289" s="56"/>
      <c r="AD289" s="56"/>
      <c r="AE289" s="56"/>
      <c r="AF289" s="56"/>
      <c r="AG289" s="56"/>
      <c r="AH289" s="56"/>
      <c r="AI289" s="56"/>
      <c r="AJ289" s="56"/>
      <c r="AK289" s="56"/>
      <c r="AL289" s="56"/>
      <c r="AM289" s="56"/>
      <c r="AN289" s="56"/>
      <c r="AO289" s="56"/>
      <c r="AP289" s="56"/>
      <c r="AQ289" s="41"/>
    </row>
    <row r="290" spans="3:43" x14ac:dyDescent="0.15">
      <c r="C290" s="5">
        <v>209</v>
      </c>
      <c r="D290" s="53"/>
      <c r="E290" s="56"/>
      <c r="F290" s="56"/>
      <c r="G290" s="56"/>
      <c r="H290" s="56"/>
      <c r="I290" s="56"/>
      <c r="J290" s="56"/>
      <c r="K290" s="56"/>
      <c r="L290" s="56"/>
      <c r="M290" s="56"/>
      <c r="N290" s="56"/>
      <c r="O290" s="56"/>
      <c r="P290" s="56"/>
      <c r="Q290" s="56"/>
      <c r="R290" s="56"/>
      <c r="S290" s="56"/>
      <c r="T290" s="56"/>
      <c r="U290" s="56"/>
      <c r="V290" s="56"/>
      <c r="W290" s="56"/>
      <c r="X290" s="56"/>
      <c r="Y290" s="56"/>
      <c r="Z290" s="56"/>
      <c r="AA290" s="56"/>
      <c r="AB290" s="56"/>
      <c r="AC290" s="56"/>
      <c r="AD290" s="56"/>
      <c r="AE290" s="56"/>
      <c r="AF290" s="56"/>
      <c r="AG290" s="56"/>
      <c r="AH290" s="56"/>
      <c r="AI290" s="56"/>
      <c r="AJ290" s="56"/>
      <c r="AK290" s="56"/>
      <c r="AL290" s="56"/>
      <c r="AM290" s="56"/>
      <c r="AN290" s="56"/>
      <c r="AO290" s="56"/>
      <c r="AP290" s="56"/>
      <c r="AQ290" s="41"/>
    </row>
    <row r="291" spans="3:43" x14ac:dyDescent="0.15">
      <c r="C291" s="5">
        <v>210</v>
      </c>
      <c r="D291" s="53"/>
      <c r="E291" s="56"/>
      <c r="F291" s="56"/>
      <c r="G291" s="56"/>
      <c r="H291" s="56"/>
      <c r="I291" s="56"/>
      <c r="J291" s="56"/>
      <c r="K291" s="56"/>
      <c r="L291" s="56"/>
      <c r="M291" s="56"/>
      <c r="N291" s="56"/>
      <c r="O291" s="56"/>
      <c r="P291" s="56"/>
      <c r="Q291" s="56"/>
      <c r="R291" s="56"/>
      <c r="S291" s="56"/>
      <c r="T291" s="56"/>
      <c r="U291" s="56"/>
      <c r="V291" s="56"/>
      <c r="W291" s="56"/>
      <c r="X291" s="56"/>
      <c r="Y291" s="56"/>
      <c r="Z291" s="56"/>
      <c r="AA291" s="56"/>
      <c r="AB291" s="56"/>
      <c r="AC291" s="56"/>
      <c r="AD291" s="56"/>
      <c r="AE291" s="56"/>
      <c r="AF291" s="56"/>
      <c r="AG291" s="56"/>
      <c r="AH291" s="56"/>
      <c r="AI291" s="56"/>
      <c r="AJ291" s="56"/>
      <c r="AK291" s="56"/>
      <c r="AL291" s="56"/>
      <c r="AM291" s="56"/>
      <c r="AN291" s="56"/>
      <c r="AO291" s="56"/>
      <c r="AP291" s="56"/>
      <c r="AQ291" s="41"/>
    </row>
    <row r="292" spans="3:43" x14ac:dyDescent="0.15">
      <c r="C292" s="5">
        <v>211</v>
      </c>
      <c r="D292" s="53"/>
      <c r="E292" s="56"/>
      <c r="F292" s="56"/>
      <c r="G292" s="56"/>
      <c r="H292" s="56"/>
      <c r="I292" s="56"/>
      <c r="J292" s="56"/>
      <c r="K292" s="56"/>
      <c r="L292" s="56"/>
      <c r="M292" s="56"/>
      <c r="N292" s="56"/>
      <c r="O292" s="56"/>
      <c r="P292" s="56"/>
      <c r="Q292" s="56"/>
      <c r="R292" s="56"/>
      <c r="S292" s="56"/>
      <c r="T292" s="56"/>
      <c r="U292" s="56"/>
      <c r="V292" s="56"/>
      <c r="W292" s="56"/>
      <c r="X292" s="56"/>
      <c r="Y292" s="56"/>
      <c r="Z292" s="56"/>
      <c r="AA292" s="56"/>
      <c r="AB292" s="56"/>
      <c r="AC292" s="56"/>
      <c r="AD292" s="56"/>
      <c r="AE292" s="56"/>
      <c r="AF292" s="56"/>
      <c r="AG292" s="56"/>
      <c r="AH292" s="56"/>
      <c r="AI292" s="56"/>
      <c r="AJ292" s="56"/>
      <c r="AK292" s="56"/>
      <c r="AL292" s="56"/>
      <c r="AM292" s="56"/>
      <c r="AN292" s="56"/>
      <c r="AO292" s="56"/>
      <c r="AP292" s="56"/>
      <c r="AQ292" s="41"/>
    </row>
    <row r="293" spans="3:43" x14ac:dyDescent="0.15">
      <c r="C293" s="5">
        <v>212</v>
      </c>
      <c r="D293" s="53"/>
      <c r="E293" s="56"/>
      <c r="F293" s="56"/>
      <c r="G293" s="56"/>
      <c r="H293" s="56"/>
      <c r="I293" s="56"/>
      <c r="J293" s="56"/>
      <c r="K293" s="56"/>
      <c r="L293" s="56"/>
      <c r="M293" s="56"/>
      <c r="N293" s="56"/>
      <c r="O293" s="56"/>
      <c r="P293" s="56"/>
      <c r="Q293" s="56"/>
      <c r="R293" s="56"/>
      <c r="S293" s="56"/>
      <c r="T293" s="56"/>
      <c r="U293" s="56"/>
      <c r="V293" s="56"/>
      <c r="W293" s="56"/>
      <c r="X293" s="56"/>
      <c r="Y293" s="56"/>
      <c r="Z293" s="56"/>
      <c r="AA293" s="56"/>
      <c r="AB293" s="56"/>
      <c r="AC293" s="56"/>
      <c r="AD293" s="56"/>
      <c r="AE293" s="56"/>
      <c r="AF293" s="56"/>
      <c r="AG293" s="56"/>
      <c r="AH293" s="56"/>
      <c r="AI293" s="56"/>
      <c r="AJ293" s="56"/>
      <c r="AK293" s="56"/>
      <c r="AL293" s="56"/>
      <c r="AM293" s="56"/>
      <c r="AN293" s="56"/>
      <c r="AO293" s="56"/>
      <c r="AP293" s="56"/>
      <c r="AQ293" s="41"/>
    </row>
    <row r="294" spans="3:43" x14ac:dyDescent="0.15">
      <c r="C294" s="5">
        <v>213</v>
      </c>
      <c r="D294" s="53"/>
      <c r="E294" s="56"/>
      <c r="F294" s="56"/>
      <c r="G294" s="56"/>
      <c r="H294" s="56"/>
      <c r="I294" s="56"/>
      <c r="J294" s="56"/>
      <c r="K294" s="56"/>
      <c r="L294" s="56"/>
      <c r="M294" s="56"/>
      <c r="N294" s="56"/>
      <c r="O294" s="56"/>
      <c r="P294" s="56"/>
      <c r="Q294" s="56"/>
      <c r="R294" s="56"/>
      <c r="S294" s="56"/>
      <c r="T294" s="56"/>
      <c r="U294" s="56"/>
      <c r="V294" s="56"/>
      <c r="W294" s="56"/>
      <c r="X294" s="56"/>
      <c r="Y294" s="56"/>
      <c r="Z294" s="56"/>
      <c r="AA294" s="56"/>
      <c r="AB294" s="56"/>
      <c r="AC294" s="56"/>
      <c r="AD294" s="56"/>
      <c r="AE294" s="56"/>
      <c r="AF294" s="56"/>
      <c r="AG294" s="56"/>
      <c r="AH294" s="56"/>
      <c r="AI294" s="56"/>
      <c r="AJ294" s="56"/>
      <c r="AK294" s="56"/>
      <c r="AL294" s="56"/>
      <c r="AM294" s="56"/>
      <c r="AN294" s="56"/>
      <c r="AO294" s="56"/>
      <c r="AP294" s="56"/>
      <c r="AQ294" s="41"/>
    </row>
    <row r="295" spans="3:43" x14ac:dyDescent="0.15">
      <c r="C295" s="5">
        <v>214</v>
      </c>
      <c r="D295" s="53"/>
      <c r="E295" s="56"/>
      <c r="F295" s="56"/>
      <c r="G295" s="56"/>
      <c r="H295" s="56"/>
      <c r="I295" s="56"/>
      <c r="J295" s="56"/>
      <c r="K295" s="56"/>
      <c r="L295" s="56"/>
      <c r="M295" s="56"/>
      <c r="N295" s="56"/>
      <c r="O295" s="56"/>
      <c r="P295" s="56"/>
      <c r="Q295" s="56"/>
      <c r="R295" s="56"/>
      <c r="S295" s="56"/>
      <c r="T295" s="56"/>
      <c r="U295" s="56"/>
      <c r="V295" s="56"/>
      <c r="W295" s="56"/>
      <c r="X295" s="56"/>
      <c r="Y295" s="56"/>
      <c r="Z295" s="56"/>
      <c r="AA295" s="56"/>
      <c r="AB295" s="56"/>
      <c r="AC295" s="56"/>
      <c r="AD295" s="56"/>
      <c r="AE295" s="56"/>
      <c r="AF295" s="56"/>
      <c r="AG295" s="56"/>
      <c r="AH295" s="56"/>
      <c r="AI295" s="56"/>
      <c r="AJ295" s="56"/>
      <c r="AK295" s="56"/>
      <c r="AL295" s="56"/>
      <c r="AM295" s="56"/>
      <c r="AN295" s="56"/>
      <c r="AO295" s="56"/>
      <c r="AP295" s="56"/>
      <c r="AQ295" s="41"/>
    </row>
    <row r="296" spans="3:43" x14ac:dyDescent="0.15">
      <c r="C296" s="5">
        <v>215</v>
      </c>
      <c r="D296" s="53"/>
      <c r="E296" s="56"/>
      <c r="F296" s="56"/>
      <c r="G296" s="56"/>
      <c r="H296" s="56"/>
      <c r="I296" s="56"/>
      <c r="J296" s="56"/>
      <c r="K296" s="56"/>
      <c r="L296" s="56"/>
      <c r="M296" s="56"/>
      <c r="N296" s="56"/>
      <c r="O296" s="56"/>
      <c r="P296" s="56"/>
      <c r="Q296" s="56"/>
      <c r="R296" s="56"/>
      <c r="S296" s="56"/>
      <c r="T296" s="56"/>
      <c r="U296" s="56"/>
      <c r="V296" s="56"/>
      <c r="W296" s="56"/>
      <c r="X296" s="56"/>
      <c r="Y296" s="56"/>
      <c r="Z296" s="56"/>
      <c r="AA296" s="56"/>
      <c r="AB296" s="56"/>
      <c r="AC296" s="56"/>
      <c r="AD296" s="56"/>
      <c r="AE296" s="56"/>
      <c r="AF296" s="56"/>
      <c r="AG296" s="56"/>
      <c r="AH296" s="56"/>
      <c r="AI296" s="56"/>
      <c r="AJ296" s="56"/>
      <c r="AK296" s="56"/>
      <c r="AL296" s="56"/>
      <c r="AM296" s="56"/>
      <c r="AN296" s="56"/>
      <c r="AO296" s="56"/>
      <c r="AP296" s="56"/>
      <c r="AQ296" s="41"/>
    </row>
    <row r="297" spans="3:43" x14ac:dyDescent="0.15">
      <c r="C297" s="5">
        <v>216</v>
      </c>
      <c r="D297" s="53"/>
      <c r="E297" s="56"/>
      <c r="F297" s="56"/>
      <c r="G297" s="56"/>
      <c r="H297" s="56"/>
      <c r="I297" s="56"/>
      <c r="J297" s="56"/>
      <c r="K297" s="56"/>
      <c r="L297" s="56"/>
      <c r="M297" s="56"/>
      <c r="N297" s="56"/>
      <c r="O297" s="56"/>
      <c r="P297" s="56"/>
      <c r="Q297" s="56"/>
      <c r="R297" s="56"/>
      <c r="S297" s="56"/>
      <c r="T297" s="56"/>
      <c r="U297" s="56"/>
      <c r="V297" s="56"/>
      <c r="W297" s="56"/>
      <c r="X297" s="56"/>
      <c r="Y297" s="56"/>
      <c r="Z297" s="56"/>
      <c r="AA297" s="56"/>
      <c r="AB297" s="56"/>
      <c r="AC297" s="56"/>
      <c r="AD297" s="56"/>
      <c r="AE297" s="56"/>
      <c r="AF297" s="56"/>
      <c r="AG297" s="56"/>
      <c r="AH297" s="56"/>
      <c r="AI297" s="56"/>
      <c r="AJ297" s="56"/>
      <c r="AK297" s="56"/>
      <c r="AL297" s="56"/>
      <c r="AM297" s="56"/>
      <c r="AN297" s="56"/>
      <c r="AO297" s="56"/>
      <c r="AP297" s="56"/>
      <c r="AQ297" s="41"/>
    </row>
    <row r="298" spans="3:43" x14ac:dyDescent="0.15">
      <c r="C298" s="5">
        <v>217</v>
      </c>
      <c r="D298" s="53"/>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41"/>
    </row>
    <row r="299" spans="3:43" x14ac:dyDescent="0.15">
      <c r="C299" s="5">
        <v>218</v>
      </c>
      <c r="D299" s="53"/>
      <c r="E299" s="56"/>
      <c r="F299" s="56"/>
      <c r="G299" s="56"/>
      <c r="H299" s="56"/>
      <c r="I299" s="56"/>
      <c r="J299" s="56"/>
      <c r="K299" s="56"/>
      <c r="L299" s="56"/>
      <c r="M299" s="56"/>
      <c r="N299" s="56"/>
      <c r="O299" s="56"/>
      <c r="P299" s="56"/>
      <c r="Q299" s="56"/>
      <c r="R299" s="56"/>
      <c r="S299" s="56"/>
      <c r="T299" s="56"/>
      <c r="U299" s="56"/>
      <c r="V299" s="56"/>
      <c r="W299" s="56"/>
      <c r="X299" s="56"/>
      <c r="Y299" s="56"/>
      <c r="Z299" s="56"/>
      <c r="AA299" s="56"/>
      <c r="AB299" s="56"/>
      <c r="AC299" s="56"/>
      <c r="AD299" s="56"/>
      <c r="AE299" s="56"/>
      <c r="AF299" s="56"/>
      <c r="AG299" s="56"/>
      <c r="AH299" s="56"/>
      <c r="AI299" s="56"/>
      <c r="AJ299" s="56"/>
      <c r="AK299" s="56"/>
      <c r="AL299" s="56"/>
      <c r="AM299" s="56"/>
      <c r="AN299" s="56"/>
      <c r="AO299" s="56"/>
      <c r="AP299" s="56"/>
      <c r="AQ299" s="41"/>
    </row>
    <row r="300" spans="3:43" x14ac:dyDescent="0.15">
      <c r="C300" s="5">
        <v>219</v>
      </c>
      <c r="D300" s="53"/>
      <c r="E300" s="56"/>
      <c r="F300" s="56"/>
      <c r="G300" s="56"/>
      <c r="H300" s="56"/>
      <c r="I300" s="56"/>
      <c r="J300" s="56"/>
      <c r="K300" s="56"/>
      <c r="L300" s="56"/>
      <c r="M300" s="56"/>
      <c r="N300" s="56"/>
      <c r="O300" s="56"/>
      <c r="P300" s="56"/>
      <c r="Q300" s="56"/>
      <c r="R300" s="56"/>
      <c r="S300" s="56"/>
      <c r="T300" s="56"/>
      <c r="U300" s="56"/>
      <c r="V300" s="56"/>
      <c r="W300" s="56"/>
      <c r="X300" s="56"/>
      <c r="Y300" s="56"/>
      <c r="Z300" s="56"/>
      <c r="AA300" s="56"/>
      <c r="AB300" s="56"/>
      <c r="AC300" s="56"/>
      <c r="AD300" s="56"/>
      <c r="AE300" s="56"/>
      <c r="AF300" s="56"/>
      <c r="AG300" s="56"/>
      <c r="AH300" s="56"/>
      <c r="AI300" s="56"/>
      <c r="AJ300" s="56"/>
      <c r="AK300" s="56"/>
      <c r="AL300" s="56"/>
      <c r="AM300" s="56"/>
      <c r="AN300" s="56"/>
      <c r="AO300" s="56"/>
      <c r="AP300" s="56"/>
      <c r="AQ300" s="41"/>
    </row>
    <row r="301" spans="3:43" x14ac:dyDescent="0.15">
      <c r="C301" s="5">
        <v>220</v>
      </c>
      <c r="D301" s="53"/>
      <c r="E301" s="56"/>
      <c r="F301" s="56"/>
      <c r="G301" s="56"/>
      <c r="H301" s="56"/>
      <c r="I301" s="56"/>
      <c r="J301" s="56"/>
      <c r="K301" s="56"/>
      <c r="L301" s="56"/>
      <c r="M301" s="56"/>
      <c r="N301" s="56"/>
      <c r="O301" s="56"/>
      <c r="P301" s="56"/>
      <c r="Q301" s="56"/>
      <c r="R301" s="56"/>
      <c r="S301" s="56"/>
      <c r="T301" s="56"/>
      <c r="U301" s="56"/>
      <c r="V301" s="56"/>
      <c r="W301" s="56"/>
      <c r="X301" s="56"/>
      <c r="Y301" s="56"/>
      <c r="Z301" s="56"/>
      <c r="AA301" s="56"/>
      <c r="AB301" s="56"/>
      <c r="AC301" s="56"/>
      <c r="AD301" s="56"/>
      <c r="AE301" s="56"/>
      <c r="AF301" s="56"/>
      <c r="AG301" s="56"/>
      <c r="AH301" s="56"/>
      <c r="AI301" s="56"/>
      <c r="AJ301" s="56"/>
      <c r="AK301" s="56"/>
      <c r="AL301" s="56"/>
      <c r="AM301" s="56"/>
      <c r="AN301" s="56"/>
      <c r="AO301" s="56"/>
      <c r="AP301" s="56"/>
      <c r="AQ301" s="41"/>
    </row>
    <row r="302" spans="3:43" x14ac:dyDescent="0.15">
      <c r="C302" s="5">
        <v>221</v>
      </c>
      <c r="D302" s="53"/>
      <c r="E302" s="56"/>
      <c r="F302" s="56"/>
      <c r="G302" s="56"/>
      <c r="H302" s="56"/>
      <c r="I302" s="56"/>
      <c r="J302" s="56"/>
      <c r="K302" s="56"/>
      <c r="L302" s="56"/>
      <c r="M302" s="56"/>
      <c r="N302" s="56"/>
      <c r="O302" s="56"/>
      <c r="P302" s="56"/>
      <c r="Q302" s="56"/>
      <c r="R302" s="56"/>
      <c r="S302" s="56"/>
      <c r="T302" s="56"/>
      <c r="U302" s="56"/>
      <c r="V302" s="56"/>
      <c r="W302" s="56"/>
      <c r="X302" s="56"/>
      <c r="Y302" s="56"/>
      <c r="Z302" s="56"/>
      <c r="AA302" s="56"/>
      <c r="AB302" s="56"/>
      <c r="AC302" s="56"/>
      <c r="AD302" s="56"/>
      <c r="AE302" s="56"/>
      <c r="AF302" s="56"/>
      <c r="AG302" s="56"/>
      <c r="AH302" s="56"/>
      <c r="AI302" s="56"/>
      <c r="AJ302" s="56"/>
      <c r="AK302" s="56"/>
      <c r="AL302" s="56"/>
      <c r="AM302" s="56"/>
      <c r="AN302" s="56"/>
      <c r="AO302" s="56"/>
      <c r="AP302" s="56"/>
      <c r="AQ302" s="41"/>
    </row>
    <row r="303" spans="3:43" x14ac:dyDescent="0.15">
      <c r="C303" s="5">
        <v>222</v>
      </c>
      <c r="D303" s="53"/>
      <c r="E303" s="56"/>
      <c r="F303" s="56"/>
      <c r="G303" s="56"/>
      <c r="H303" s="56"/>
      <c r="I303" s="56"/>
      <c r="J303" s="56"/>
      <c r="K303" s="56"/>
      <c r="L303" s="56"/>
      <c r="M303" s="56"/>
      <c r="N303" s="56"/>
      <c r="O303" s="56"/>
      <c r="P303" s="56"/>
      <c r="Q303" s="56"/>
      <c r="R303" s="56"/>
      <c r="S303" s="56"/>
      <c r="T303" s="56"/>
      <c r="U303" s="56"/>
      <c r="V303" s="56"/>
      <c r="W303" s="56"/>
      <c r="X303" s="56"/>
      <c r="Y303" s="56"/>
      <c r="Z303" s="56"/>
      <c r="AA303" s="56"/>
      <c r="AB303" s="56"/>
      <c r="AC303" s="56"/>
      <c r="AD303" s="56"/>
      <c r="AE303" s="56"/>
      <c r="AF303" s="56"/>
      <c r="AG303" s="56"/>
      <c r="AH303" s="56"/>
      <c r="AI303" s="56"/>
      <c r="AJ303" s="56"/>
      <c r="AK303" s="56"/>
      <c r="AL303" s="56"/>
      <c r="AM303" s="56"/>
      <c r="AN303" s="56"/>
      <c r="AO303" s="56"/>
      <c r="AP303" s="56"/>
      <c r="AQ303" s="41"/>
    </row>
    <row r="304" spans="3:43" x14ac:dyDescent="0.15">
      <c r="C304" s="5">
        <v>223</v>
      </c>
      <c r="D304" s="53"/>
      <c r="E304" s="56"/>
      <c r="F304" s="56"/>
      <c r="G304" s="56"/>
      <c r="H304" s="56"/>
      <c r="I304" s="56"/>
      <c r="J304" s="56"/>
      <c r="K304" s="56"/>
      <c r="L304" s="56"/>
      <c r="M304" s="56"/>
      <c r="N304" s="56"/>
      <c r="O304" s="56"/>
      <c r="P304" s="56"/>
      <c r="Q304" s="56"/>
      <c r="R304" s="56"/>
      <c r="S304" s="56"/>
      <c r="T304" s="56"/>
      <c r="U304" s="56"/>
      <c r="V304" s="56"/>
      <c r="W304" s="56"/>
      <c r="X304" s="56"/>
      <c r="Y304" s="56"/>
      <c r="Z304" s="56"/>
      <c r="AA304" s="56"/>
      <c r="AB304" s="56"/>
      <c r="AC304" s="56"/>
      <c r="AD304" s="56"/>
      <c r="AE304" s="56"/>
      <c r="AF304" s="56"/>
      <c r="AG304" s="56"/>
      <c r="AH304" s="56"/>
      <c r="AI304" s="56"/>
      <c r="AJ304" s="56"/>
      <c r="AK304" s="56"/>
      <c r="AL304" s="56"/>
      <c r="AM304" s="56"/>
      <c r="AN304" s="56"/>
      <c r="AO304" s="56"/>
      <c r="AP304" s="56"/>
      <c r="AQ304" s="41"/>
    </row>
    <row r="305" spans="3:43" x14ac:dyDescent="0.15">
      <c r="C305" s="5">
        <v>224</v>
      </c>
      <c r="D305" s="53"/>
      <c r="E305" s="56"/>
      <c r="F305" s="56"/>
      <c r="G305" s="56"/>
      <c r="H305" s="56"/>
      <c r="I305" s="56"/>
      <c r="J305" s="56"/>
      <c r="K305" s="56"/>
      <c r="L305" s="56"/>
      <c r="M305" s="56"/>
      <c r="N305" s="56"/>
      <c r="O305" s="56"/>
      <c r="P305" s="56"/>
      <c r="Q305" s="56"/>
      <c r="R305" s="56"/>
      <c r="S305" s="56"/>
      <c r="T305" s="56"/>
      <c r="U305" s="56"/>
      <c r="V305" s="56"/>
      <c r="W305" s="56"/>
      <c r="X305" s="56"/>
      <c r="Y305" s="56"/>
      <c r="Z305" s="56"/>
      <c r="AA305" s="56"/>
      <c r="AB305" s="56"/>
      <c r="AC305" s="56"/>
      <c r="AD305" s="56"/>
      <c r="AE305" s="56"/>
      <c r="AF305" s="56"/>
      <c r="AG305" s="56"/>
      <c r="AH305" s="56"/>
      <c r="AI305" s="56"/>
      <c r="AJ305" s="56"/>
      <c r="AK305" s="56"/>
      <c r="AL305" s="56"/>
      <c r="AM305" s="56"/>
      <c r="AN305" s="56"/>
      <c r="AO305" s="56"/>
      <c r="AP305" s="56"/>
      <c r="AQ305" s="41"/>
    </row>
    <row r="306" spans="3:43" x14ac:dyDescent="0.15">
      <c r="C306" s="5">
        <v>225</v>
      </c>
      <c r="D306" s="53"/>
      <c r="E306" s="56"/>
      <c r="F306" s="56"/>
      <c r="G306" s="56"/>
      <c r="H306" s="56"/>
      <c r="I306" s="56"/>
      <c r="J306" s="56"/>
      <c r="K306" s="56"/>
      <c r="L306" s="56"/>
      <c r="M306" s="56"/>
      <c r="N306" s="56"/>
      <c r="O306" s="56"/>
      <c r="P306" s="56"/>
      <c r="Q306" s="56"/>
      <c r="R306" s="56"/>
      <c r="S306" s="56"/>
      <c r="T306" s="56"/>
      <c r="U306" s="56"/>
      <c r="V306" s="56"/>
      <c r="W306" s="56"/>
      <c r="X306" s="56"/>
      <c r="Y306" s="56"/>
      <c r="Z306" s="56"/>
      <c r="AA306" s="56"/>
      <c r="AB306" s="56"/>
      <c r="AC306" s="56"/>
      <c r="AD306" s="56"/>
      <c r="AE306" s="56"/>
      <c r="AF306" s="56"/>
      <c r="AG306" s="56"/>
      <c r="AH306" s="56"/>
      <c r="AI306" s="56"/>
      <c r="AJ306" s="56"/>
      <c r="AK306" s="56"/>
      <c r="AL306" s="56"/>
      <c r="AM306" s="56"/>
      <c r="AN306" s="56"/>
      <c r="AO306" s="56"/>
      <c r="AP306" s="56"/>
      <c r="AQ306" s="41"/>
    </row>
    <row r="307" spans="3:43" x14ac:dyDescent="0.15">
      <c r="C307" s="5">
        <v>226</v>
      </c>
      <c r="D307" s="53"/>
      <c r="E307" s="56"/>
      <c r="F307" s="56"/>
      <c r="G307" s="56"/>
      <c r="H307" s="56"/>
      <c r="I307" s="56"/>
      <c r="J307" s="56"/>
      <c r="K307" s="56"/>
      <c r="L307" s="56"/>
      <c r="M307" s="56"/>
      <c r="N307" s="56"/>
      <c r="O307" s="56"/>
      <c r="P307" s="56"/>
      <c r="Q307" s="56"/>
      <c r="R307" s="56"/>
      <c r="S307" s="56"/>
      <c r="T307" s="56"/>
      <c r="U307" s="56"/>
      <c r="V307" s="56"/>
      <c r="W307" s="56"/>
      <c r="X307" s="56"/>
      <c r="Y307" s="56"/>
      <c r="Z307" s="56"/>
      <c r="AA307" s="56"/>
      <c r="AB307" s="56"/>
      <c r="AC307" s="56"/>
      <c r="AD307" s="56"/>
      <c r="AE307" s="56"/>
      <c r="AF307" s="56"/>
      <c r="AG307" s="56"/>
      <c r="AH307" s="56"/>
      <c r="AI307" s="56"/>
      <c r="AJ307" s="56"/>
      <c r="AK307" s="56"/>
      <c r="AL307" s="56"/>
      <c r="AM307" s="56"/>
      <c r="AN307" s="56"/>
      <c r="AO307" s="56"/>
      <c r="AP307" s="56"/>
      <c r="AQ307" s="41"/>
    </row>
    <row r="308" spans="3:43" x14ac:dyDescent="0.15">
      <c r="C308" s="5">
        <v>227</v>
      </c>
      <c r="D308" s="53"/>
      <c r="E308" s="56"/>
      <c r="F308" s="56"/>
      <c r="G308" s="56"/>
      <c r="H308" s="56"/>
      <c r="I308" s="56"/>
      <c r="J308" s="56"/>
      <c r="K308" s="56"/>
      <c r="L308" s="56"/>
      <c r="M308" s="56"/>
      <c r="N308" s="56"/>
      <c r="O308" s="56"/>
      <c r="P308" s="56"/>
      <c r="Q308" s="56"/>
      <c r="R308" s="56"/>
      <c r="S308" s="56"/>
      <c r="T308" s="56"/>
      <c r="U308" s="56"/>
      <c r="V308" s="56"/>
      <c r="W308" s="56"/>
      <c r="X308" s="56"/>
      <c r="Y308" s="56"/>
      <c r="Z308" s="56"/>
      <c r="AA308" s="56"/>
      <c r="AB308" s="56"/>
      <c r="AC308" s="56"/>
      <c r="AD308" s="56"/>
      <c r="AE308" s="56"/>
      <c r="AF308" s="56"/>
      <c r="AG308" s="56"/>
      <c r="AH308" s="56"/>
      <c r="AI308" s="56"/>
      <c r="AJ308" s="56"/>
      <c r="AK308" s="56"/>
      <c r="AL308" s="56"/>
      <c r="AM308" s="56"/>
      <c r="AN308" s="56"/>
      <c r="AO308" s="56"/>
      <c r="AP308" s="56"/>
      <c r="AQ308" s="41"/>
    </row>
    <row r="309" spans="3:43" x14ac:dyDescent="0.15">
      <c r="C309" s="5">
        <v>228</v>
      </c>
      <c r="D309" s="53"/>
      <c r="E309" s="56"/>
      <c r="F309" s="56"/>
      <c r="G309" s="56"/>
      <c r="H309" s="56"/>
      <c r="I309" s="56"/>
      <c r="J309" s="56"/>
      <c r="K309" s="56"/>
      <c r="L309" s="56"/>
      <c r="M309" s="56"/>
      <c r="N309" s="56"/>
      <c r="O309" s="56"/>
      <c r="P309" s="56"/>
      <c r="Q309" s="56"/>
      <c r="R309" s="56"/>
      <c r="S309" s="56"/>
      <c r="T309" s="56"/>
      <c r="U309" s="56"/>
      <c r="V309" s="56"/>
      <c r="W309" s="56"/>
      <c r="X309" s="56"/>
      <c r="Y309" s="56"/>
      <c r="Z309" s="56"/>
      <c r="AA309" s="56"/>
      <c r="AB309" s="56"/>
      <c r="AC309" s="56"/>
      <c r="AD309" s="56"/>
      <c r="AE309" s="56"/>
      <c r="AF309" s="56"/>
      <c r="AG309" s="56"/>
      <c r="AH309" s="56"/>
      <c r="AI309" s="56"/>
      <c r="AJ309" s="56"/>
      <c r="AK309" s="56"/>
      <c r="AL309" s="56"/>
      <c r="AM309" s="56"/>
      <c r="AN309" s="56"/>
      <c r="AO309" s="56"/>
      <c r="AP309" s="56"/>
      <c r="AQ309" s="41"/>
    </row>
    <row r="310" spans="3:43" x14ac:dyDescent="0.15">
      <c r="C310" s="5">
        <v>229</v>
      </c>
      <c r="D310" s="53"/>
      <c r="E310" s="56"/>
      <c r="F310" s="56"/>
      <c r="G310" s="56"/>
      <c r="H310" s="56"/>
      <c r="I310" s="56"/>
      <c r="J310" s="56"/>
      <c r="K310" s="56"/>
      <c r="L310" s="56"/>
      <c r="M310" s="56"/>
      <c r="N310" s="56"/>
      <c r="O310" s="56"/>
      <c r="P310" s="56"/>
      <c r="Q310" s="56"/>
      <c r="R310" s="56"/>
      <c r="S310" s="56"/>
      <c r="T310" s="56"/>
      <c r="U310" s="56"/>
      <c r="V310" s="56"/>
      <c r="W310" s="56"/>
      <c r="X310" s="56"/>
      <c r="Y310" s="56"/>
      <c r="Z310" s="56"/>
      <c r="AA310" s="56"/>
      <c r="AB310" s="56"/>
      <c r="AC310" s="56"/>
      <c r="AD310" s="56"/>
      <c r="AE310" s="56"/>
      <c r="AF310" s="56"/>
      <c r="AG310" s="56"/>
      <c r="AH310" s="56"/>
      <c r="AI310" s="56"/>
      <c r="AJ310" s="56"/>
      <c r="AK310" s="56"/>
      <c r="AL310" s="56"/>
      <c r="AM310" s="56"/>
      <c r="AN310" s="56"/>
      <c r="AO310" s="56"/>
      <c r="AP310" s="56"/>
      <c r="AQ310" s="41"/>
    </row>
    <row r="311" spans="3:43" x14ac:dyDescent="0.15">
      <c r="C311" s="5">
        <v>230</v>
      </c>
      <c r="D311" s="53"/>
      <c r="E311" s="56"/>
      <c r="F311" s="56"/>
      <c r="G311" s="56"/>
      <c r="H311" s="56"/>
      <c r="I311" s="56"/>
      <c r="J311" s="56"/>
      <c r="K311" s="56"/>
      <c r="L311" s="56"/>
      <c r="M311" s="56"/>
      <c r="N311" s="56"/>
      <c r="O311" s="56"/>
      <c r="P311" s="56"/>
      <c r="Q311" s="56"/>
      <c r="R311" s="56"/>
      <c r="S311" s="56"/>
      <c r="T311" s="56"/>
      <c r="U311" s="56"/>
      <c r="V311" s="56"/>
      <c r="W311" s="56"/>
      <c r="X311" s="56"/>
      <c r="Y311" s="56"/>
      <c r="Z311" s="56"/>
      <c r="AA311" s="56"/>
      <c r="AB311" s="56"/>
      <c r="AC311" s="56"/>
      <c r="AD311" s="56"/>
      <c r="AE311" s="56"/>
      <c r="AF311" s="56"/>
      <c r="AG311" s="56"/>
      <c r="AH311" s="56"/>
      <c r="AI311" s="56"/>
      <c r="AJ311" s="56"/>
      <c r="AK311" s="56"/>
      <c r="AL311" s="56"/>
      <c r="AM311" s="56"/>
      <c r="AN311" s="56"/>
      <c r="AO311" s="56"/>
      <c r="AP311" s="56"/>
      <c r="AQ311" s="41"/>
    </row>
    <row r="312" spans="3:43" x14ac:dyDescent="0.15">
      <c r="C312" s="5">
        <v>231</v>
      </c>
      <c r="D312" s="53"/>
      <c r="E312" s="56"/>
      <c r="F312" s="56"/>
      <c r="G312" s="56"/>
      <c r="H312" s="56"/>
      <c r="I312" s="56"/>
      <c r="J312" s="56"/>
      <c r="K312" s="56"/>
      <c r="L312" s="56"/>
      <c r="M312" s="56"/>
      <c r="N312" s="56"/>
      <c r="O312" s="56"/>
      <c r="P312" s="56"/>
      <c r="Q312" s="56"/>
      <c r="R312" s="56"/>
      <c r="S312" s="56"/>
      <c r="T312" s="56"/>
      <c r="U312" s="56"/>
      <c r="V312" s="56"/>
      <c r="W312" s="56"/>
      <c r="X312" s="56"/>
      <c r="Y312" s="56"/>
      <c r="Z312" s="56"/>
      <c r="AA312" s="56"/>
      <c r="AB312" s="56"/>
      <c r="AC312" s="56"/>
      <c r="AD312" s="56"/>
      <c r="AE312" s="56"/>
      <c r="AF312" s="56"/>
      <c r="AG312" s="56"/>
      <c r="AH312" s="56"/>
      <c r="AI312" s="56"/>
      <c r="AJ312" s="56"/>
      <c r="AK312" s="56"/>
      <c r="AL312" s="56"/>
      <c r="AM312" s="56"/>
      <c r="AN312" s="56"/>
      <c r="AO312" s="56"/>
      <c r="AP312" s="56"/>
      <c r="AQ312" s="41"/>
    </row>
    <row r="313" spans="3:43" x14ac:dyDescent="0.15">
      <c r="C313" s="5">
        <v>232</v>
      </c>
      <c r="D313" s="53"/>
      <c r="E313" s="56"/>
      <c r="F313" s="56"/>
      <c r="G313" s="56"/>
      <c r="H313" s="56"/>
      <c r="I313" s="56"/>
      <c r="J313" s="56"/>
      <c r="K313" s="56"/>
      <c r="L313" s="56"/>
      <c r="M313" s="56"/>
      <c r="N313" s="56"/>
      <c r="O313" s="56"/>
      <c r="P313" s="56"/>
      <c r="Q313" s="56"/>
      <c r="R313" s="56"/>
      <c r="S313" s="56"/>
      <c r="T313" s="56"/>
      <c r="U313" s="56"/>
      <c r="V313" s="56"/>
      <c r="W313" s="56"/>
      <c r="X313" s="56"/>
      <c r="Y313" s="56"/>
      <c r="Z313" s="56"/>
      <c r="AA313" s="56"/>
      <c r="AB313" s="56"/>
      <c r="AC313" s="56"/>
      <c r="AD313" s="56"/>
      <c r="AE313" s="56"/>
      <c r="AF313" s="56"/>
      <c r="AG313" s="56"/>
      <c r="AH313" s="56"/>
      <c r="AI313" s="56"/>
      <c r="AJ313" s="56"/>
      <c r="AK313" s="56"/>
      <c r="AL313" s="56"/>
      <c r="AM313" s="56"/>
      <c r="AN313" s="56"/>
      <c r="AO313" s="56"/>
      <c r="AP313" s="56"/>
      <c r="AQ313" s="41"/>
    </row>
    <row r="314" spans="3:43" x14ac:dyDescent="0.15">
      <c r="C314" s="5">
        <v>233</v>
      </c>
      <c r="D314" s="53"/>
      <c r="E314" s="56"/>
      <c r="F314" s="56"/>
      <c r="G314" s="56"/>
      <c r="H314" s="56"/>
      <c r="I314" s="56"/>
      <c r="J314" s="56"/>
      <c r="K314" s="56"/>
      <c r="L314" s="56"/>
      <c r="M314" s="56"/>
      <c r="N314" s="56"/>
      <c r="O314" s="56"/>
      <c r="P314" s="56"/>
      <c r="Q314" s="56"/>
      <c r="R314" s="56"/>
      <c r="S314" s="56"/>
      <c r="T314" s="56"/>
      <c r="U314" s="56"/>
      <c r="V314" s="56"/>
      <c r="W314" s="56"/>
      <c r="X314" s="56"/>
      <c r="Y314" s="56"/>
      <c r="Z314" s="56"/>
      <c r="AA314" s="56"/>
      <c r="AB314" s="56"/>
      <c r="AC314" s="56"/>
      <c r="AD314" s="56"/>
      <c r="AE314" s="56"/>
      <c r="AF314" s="56"/>
      <c r="AG314" s="56"/>
      <c r="AH314" s="56"/>
      <c r="AI314" s="56"/>
      <c r="AJ314" s="56"/>
      <c r="AK314" s="56"/>
      <c r="AL314" s="56"/>
      <c r="AM314" s="56"/>
      <c r="AN314" s="56"/>
      <c r="AO314" s="56"/>
      <c r="AP314" s="56"/>
      <c r="AQ314" s="41"/>
    </row>
    <row r="315" spans="3:43" x14ac:dyDescent="0.15">
      <c r="C315" s="5">
        <v>234</v>
      </c>
      <c r="D315" s="53"/>
      <c r="E315" s="56"/>
      <c r="F315" s="56"/>
      <c r="G315" s="56"/>
      <c r="H315" s="56"/>
      <c r="I315" s="56"/>
      <c r="J315" s="56"/>
      <c r="K315" s="56"/>
      <c r="L315" s="56"/>
      <c r="M315" s="56"/>
      <c r="N315" s="56"/>
      <c r="O315" s="56"/>
      <c r="P315" s="56"/>
      <c r="Q315" s="56"/>
      <c r="R315" s="56"/>
      <c r="S315" s="56"/>
      <c r="T315" s="56"/>
      <c r="U315" s="56"/>
      <c r="V315" s="56"/>
      <c r="W315" s="56"/>
      <c r="X315" s="56"/>
      <c r="Y315" s="56"/>
      <c r="Z315" s="56"/>
      <c r="AA315" s="56"/>
      <c r="AB315" s="56"/>
      <c r="AC315" s="56"/>
      <c r="AD315" s="56"/>
      <c r="AE315" s="56"/>
      <c r="AF315" s="56"/>
      <c r="AG315" s="56"/>
      <c r="AH315" s="56"/>
      <c r="AI315" s="56"/>
      <c r="AJ315" s="56"/>
      <c r="AK315" s="56"/>
      <c r="AL315" s="56"/>
      <c r="AM315" s="56"/>
      <c r="AN315" s="56"/>
      <c r="AO315" s="56"/>
      <c r="AP315" s="56"/>
      <c r="AQ315" s="41"/>
    </row>
    <row r="316" spans="3:43" x14ac:dyDescent="0.15">
      <c r="C316" s="5">
        <v>235</v>
      </c>
      <c r="D316" s="53"/>
      <c r="E316" s="56"/>
      <c r="F316" s="56"/>
      <c r="G316" s="56"/>
      <c r="H316" s="56"/>
      <c r="I316" s="56"/>
      <c r="J316" s="56"/>
      <c r="K316" s="56"/>
      <c r="L316" s="56"/>
      <c r="M316" s="56"/>
      <c r="N316" s="56"/>
      <c r="O316" s="56"/>
      <c r="P316" s="56"/>
      <c r="Q316" s="56"/>
      <c r="R316" s="56"/>
      <c r="S316" s="56"/>
      <c r="T316" s="56"/>
      <c r="U316" s="56"/>
      <c r="V316" s="56"/>
      <c r="W316" s="56"/>
      <c r="X316" s="56"/>
      <c r="Y316" s="56"/>
      <c r="Z316" s="56"/>
      <c r="AA316" s="56"/>
      <c r="AB316" s="56"/>
      <c r="AC316" s="56"/>
      <c r="AD316" s="56"/>
      <c r="AE316" s="56"/>
      <c r="AF316" s="56"/>
      <c r="AG316" s="56"/>
      <c r="AH316" s="56"/>
      <c r="AI316" s="56"/>
      <c r="AJ316" s="56"/>
      <c r="AK316" s="56"/>
      <c r="AL316" s="56"/>
      <c r="AM316" s="56"/>
      <c r="AN316" s="56"/>
      <c r="AO316" s="56"/>
      <c r="AP316" s="56"/>
      <c r="AQ316" s="41"/>
    </row>
    <row r="317" spans="3:43" x14ac:dyDescent="0.15">
      <c r="C317" s="5">
        <v>236</v>
      </c>
      <c r="D317" s="53"/>
      <c r="E317" s="56"/>
      <c r="F317" s="56"/>
      <c r="G317" s="56"/>
      <c r="H317" s="56"/>
      <c r="I317" s="56"/>
      <c r="J317" s="56"/>
      <c r="K317" s="56"/>
      <c r="L317" s="56"/>
      <c r="M317" s="56"/>
      <c r="N317" s="56"/>
      <c r="O317" s="56"/>
      <c r="P317" s="56"/>
      <c r="Q317" s="56"/>
      <c r="R317" s="56"/>
      <c r="S317" s="56"/>
      <c r="T317" s="56"/>
      <c r="U317" s="56"/>
      <c r="V317" s="56"/>
      <c r="W317" s="56"/>
      <c r="X317" s="56"/>
      <c r="Y317" s="56"/>
      <c r="Z317" s="56"/>
      <c r="AA317" s="56"/>
      <c r="AB317" s="56"/>
      <c r="AC317" s="56"/>
      <c r="AD317" s="56"/>
      <c r="AE317" s="56"/>
      <c r="AF317" s="56"/>
      <c r="AG317" s="56"/>
      <c r="AH317" s="56"/>
      <c r="AI317" s="56"/>
      <c r="AJ317" s="56"/>
      <c r="AK317" s="56"/>
      <c r="AL317" s="56"/>
      <c r="AM317" s="56"/>
      <c r="AN317" s="56"/>
      <c r="AO317" s="56"/>
      <c r="AP317" s="56"/>
      <c r="AQ317" s="41"/>
    </row>
    <row r="318" spans="3:43" x14ac:dyDescent="0.15">
      <c r="C318" s="5">
        <v>237</v>
      </c>
      <c r="D318" s="53"/>
      <c r="E318" s="56"/>
      <c r="F318" s="56"/>
      <c r="G318" s="56"/>
      <c r="H318" s="56"/>
      <c r="I318" s="56"/>
      <c r="J318" s="56"/>
      <c r="K318" s="56"/>
      <c r="L318" s="56"/>
      <c r="M318" s="56"/>
      <c r="N318" s="56"/>
      <c r="O318" s="56"/>
      <c r="P318" s="56"/>
      <c r="Q318" s="56"/>
      <c r="R318" s="56"/>
      <c r="S318" s="56"/>
      <c r="T318" s="56"/>
      <c r="U318" s="56"/>
      <c r="V318" s="56"/>
      <c r="W318" s="56"/>
      <c r="X318" s="56"/>
      <c r="Y318" s="56"/>
      <c r="Z318" s="56"/>
      <c r="AA318" s="56"/>
      <c r="AB318" s="56"/>
      <c r="AC318" s="56"/>
      <c r="AD318" s="56"/>
      <c r="AE318" s="56"/>
      <c r="AF318" s="56"/>
      <c r="AG318" s="56"/>
      <c r="AH318" s="56"/>
      <c r="AI318" s="56"/>
      <c r="AJ318" s="56"/>
      <c r="AK318" s="56"/>
      <c r="AL318" s="56"/>
      <c r="AM318" s="56"/>
      <c r="AN318" s="56"/>
      <c r="AO318" s="56"/>
      <c r="AP318" s="56"/>
      <c r="AQ318" s="41"/>
    </row>
    <row r="319" spans="3:43" x14ac:dyDescent="0.15">
      <c r="C319" s="5">
        <v>238</v>
      </c>
      <c r="D319" s="53"/>
      <c r="E319" s="56"/>
      <c r="F319" s="56"/>
      <c r="G319" s="56"/>
      <c r="H319" s="56"/>
      <c r="I319" s="56"/>
      <c r="J319" s="56"/>
      <c r="K319" s="56"/>
      <c r="L319" s="56"/>
      <c r="M319" s="56"/>
      <c r="N319" s="56"/>
      <c r="O319" s="56"/>
      <c r="P319" s="56"/>
      <c r="Q319" s="56"/>
      <c r="R319" s="56"/>
      <c r="S319" s="56"/>
      <c r="T319" s="56"/>
      <c r="U319" s="56"/>
      <c r="V319" s="56"/>
      <c r="W319" s="56"/>
      <c r="X319" s="56"/>
      <c r="Y319" s="56"/>
      <c r="Z319" s="56"/>
      <c r="AA319" s="56"/>
      <c r="AB319" s="56"/>
      <c r="AC319" s="56"/>
      <c r="AD319" s="56"/>
      <c r="AE319" s="56"/>
      <c r="AF319" s="56"/>
      <c r="AG319" s="56"/>
      <c r="AH319" s="56"/>
      <c r="AI319" s="56"/>
      <c r="AJ319" s="56"/>
      <c r="AK319" s="56"/>
      <c r="AL319" s="56"/>
      <c r="AM319" s="56"/>
      <c r="AN319" s="56"/>
      <c r="AO319" s="56"/>
      <c r="AP319" s="56"/>
      <c r="AQ319" s="41"/>
    </row>
    <row r="320" spans="3:43" x14ac:dyDescent="0.15">
      <c r="C320" s="5">
        <v>239</v>
      </c>
      <c r="D320" s="53"/>
      <c r="E320" s="56"/>
      <c r="F320" s="56"/>
      <c r="G320" s="56"/>
      <c r="H320" s="56"/>
      <c r="I320" s="56"/>
      <c r="J320" s="56"/>
      <c r="K320" s="56"/>
      <c r="L320" s="56"/>
      <c r="M320" s="56"/>
      <c r="N320" s="56"/>
      <c r="O320" s="56"/>
      <c r="P320" s="56"/>
      <c r="Q320" s="56"/>
      <c r="R320" s="56"/>
      <c r="S320" s="56"/>
      <c r="T320" s="56"/>
      <c r="U320" s="56"/>
      <c r="V320" s="56"/>
      <c r="W320" s="56"/>
      <c r="X320" s="56"/>
      <c r="Y320" s="56"/>
      <c r="Z320" s="56"/>
      <c r="AA320" s="56"/>
      <c r="AB320" s="56"/>
      <c r="AC320" s="56"/>
      <c r="AD320" s="56"/>
      <c r="AE320" s="56"/>
      <c r="AF320" s="56"/>
      <c r="AG320" s="56"/>
      <c r="AH320" s="56"/>
      <c r="AI320" s="56"/>
      <c r="AJ320" s="56"/>
      <c r="AK320" s="56"/>
      <c r="AL320" s="56"/>
      <c r="AM320" s="56"/>
      <c r="AN320" s="56"/>
      <c r="AO320" s="56"/>
      <c r="AP320" s="56"/>
      <c r="AQ320" s="41"/>
    </row>
    <row r="321" spans="3:43" x14ac:dyDescent="0.15">
      <c r="C321" s="5">
        <v>240</v>
      </c>
      <c r="D321" s="53"/>
      <c r="E321" s="56"/>
      <c r="F321" s="56"/>
      <c r="G321" s="56"/>
      <c r="H321" s="56"/>
      <c r="I321" s="56"/>
      <c r="J321" s="56"/>
      <c r="K321" s="56"/>
      <c r="L321" s="56"/>
      <c r="M321" s="56"/>
      <c r="N321" s="56"/>
      <c r="O321" s="56"/>
      <c r="P321" s="56"/>
      <c r="Q321" s="56"/>
      <c r="R321" s="56"/>
      <c r="S321" s="56"/>
      <c r="T321" s="56"/>
      <c r="U321" s="56"/>
      <c r="V321" s="56"/>
      <c r="W321" s="56"/>
      <c r="X321" s="56"/>
      <c r="Y321" s="56"/>
      <c r="Z321" s="56"/>
      <c r="AA321" s="56"/>
      <c r="AB321" s="56"/>
      <c r="AC321" s="56"/>
      <c r="AD321" s="56"/>
      <c r="AE321" s="56"/>
      <c r="AF321" s="56"/>
      <c r="AG321" s="56"/>
      <c r="AH321" s="56"/>
      <c r="AI321" s="56"/>
      <c r="AJ321" s="56"/>
      <c r="AK321" s="56"/>
      <c r="AL321" s="56"/>
      <c r="AM321" s="56"/>
      <c r="AN321" s="56"/>
      <c r="AO321" s="56"/>
      <c r="AP321" s="56"/>
      <c r="AQ321" s="41"/>
    </row>
    <row r="322" spans="3:43" x14ac:dyDescent="0.15">
      <c r="C322" s="5">
        <v>241</v>
      </c>
      <c r="D322" s="53"/>
      <c r="E322" s="56"/>
      <c r="F322" s="56"/>
      <c r="G322" s="56"/>
      <c r="H322" s="56"/>
      <c r="I322" s="56"/>
      <c r="J322" s="56"/>
      <c r="K322" s="56"/>
      <c r="L322" s="56"/>
      <c r="M322" s="56"/>
      <c r="N322" s="56"/>
      <c r="O322" s="56"/>
      <c r="P322" s="56"/>
      <c r="Q322" s="56"/>
      <c r="R322" s="56"/>
      <c r="S322" s="56"/>
      <c r="T322" s="56"/>
      <c r="U322" s="56"/>
      <c r="V322" s="56"/>
      <c r="W322" s="56"/>
      <c r="X322" s="56"/>
      <c r="Y322" s="56"/>
      <c r="Z322" s="56"/>
      <c r="AA322" s="56"/>
      <c r="AB322" s="56"/>
      <c r="AC322" s="56"/>
      <c r="AD322" s="56"/>
      <c r="AE322" s="56"/>
      <c r="AF322" s="56"/>
      <c r="AG322" s="56"/>
      <c r="AH322" s="56"/>
      <c r="AI322" s="56"/>
      <c r="AJ322" s="56"/>
      <c r="AK322" s="56"/>
      <c r="AL322" s="56"/>
      <c r="AM322" s="56"/>
      <c r="AN322" s="56"/>
      <c r="AO322" s="56"/>
      <c r="AP322" s="56"/>
      <c r="AQ322" s="41"/>
    </row>
    <row r="323" spans="3:43" x14ac:dyDescent="0.15">
      <c r="C323" s="5">
        <v>242</v>
      </c>
      <c r="D323" s="53"/>
      <c r="E323" s="56"/>
      <c r="F323" s="56"/>
      <c r="G323" s="56"/>
      <c r="H323" s="56"/>
      <c r="I323" s="56"/>
      <c r="J323" s="56"/>
      <c r="K323" s="56"/>
      <c r="L323" s="56"/>
      <c r="M323" s="56"/>
      <c r="N323" s="56"/>
      <c r="O323" s="56"/>
      <c r="P323" s="56"/>
      <c r="Q323" s="56"/>
      <c r="R323" s="56"/>
      <c r="S323" s="56"/>
      <c r="T323" s="56"/>
      <c r="U323" s="56"/>
      <c r="V323" s="56"/>
      <c r="W323" s="56"/>
      <c r="X323" s="56"/>
      <c r="Y323" s="56"/>
      <c r="Z323" s="56"/>
      <c r="AA323" s="56"/>
      <c r="AB323" s="56"/>
      <c r="AC323" s="56"/>
      <c r="AD323" s="56"/>
      <c r="AE323" s="56"/>
      <c r="AF323" s="56"/>
      <c r="AG323" s="56"/>
      <c r="AH323" s="56"/>
      <c r="AI323" s="56"/>
      <c r="AJ323" s="56"/>
      <c r="AK323" s="56"/>
      <c r="AL323" s="56"/>
      <c r="AM323" s="56"/>
      <c r="AN323" s="56"/>
      <c r="AO323" s="56"/>
      <c r="AP323" s="56"/>
      <c r="AQ323" s="41"/>
    </row>
    <row r="324" spans="3:43" x14ac:dyDescent="0.15">
      <c r="C324" s="5">
        <v>243</v>
      </c>
      <c r="D324" s="53"/>
      <c r="E324" s="56"/>
      <c r="F324" s="56"/>
      <c r="G324" s="56"/>
      <c r="H324" s="56"/>
      <c r="I324" s="56"/>
      <c r="J324" s="56"/>
      <c r="K324" s="56"/>
      <c r="L324" s="56"/>
      <c r="M324" s="56"/>
      <c r="N324" s="56"/>
      <c r="O324" s="56"/>
      <c r="P324" s="56"/>
      <c r="Q324" s="56"/>
      <c r="R324" s="56"/>
      <c r="S324" s="56"/>
      <c r="T324" s="56"/>
      <c r="U324" s="56"/>
      <c r="V324" s="56"/>
      <c r="W324" s="56"/>
      <c r="X324" s="56"/>
      <c r="Y324" s="56"/>
      <c r="Z324" s="56"/>
      <c r="AA324" s="56"/>
      <c r="AB324" s="56"/>
      <c r="AC324" s="56"/>
      <c r="AD324" s="56"/>
      <c r="AE324" s="56"/>
      <c r="AF324" s="56"/>
      <c r="AG324" s="56"/>
      <c r="AH324" s="56"/>
      <c r="AI324" s="56"/>
      <c r="AJ324" s="56"/>
      <c r="AK324" s="56"/>
      <c r="AL324" s="56"/>
      <c r="AM324" s="56"/>
      <c r="AN324" s="56"/>
      <c r="AO324" s="56"/>
      <c r="AP324" s="56"/>
      <c r="AQ324" s="41"/>
    </row>
    <row r="325" spans="3:43" x14ac:dyDescent="0.15">
      <c r="C325" s="5">
        <v>244</v>
      </c>
      <c r="D325" s="53"/>
      <c r="E325" s="56"/>
      <c r="F325" s="56"/>
      <c r="G325" s="56"/>
      <c r="H325" s="56"/>
      <c r="I325" s="56"/>
      <c r="J325" s="56"/>
      <c r="K325" s="56"/>
      <c r="L325" s="56"/>
      <c r="M325" s="56"/>
      <c r="N325" s="56"/>
      <c r="O325" s="56"/>
      <c r="P325" s="56"/>
      <c r="Q325" s="56"/>
      <c r="R325" s="56"/>
      <c r="S325" s="56"/>
      <c r="T325" s="56"/>
      <c r="U325" s="56"/>
      <c r="V325" s="56"/>
      <c r="W325" s="56"/>
      <c r="X325" s="56"/>
      <c r="Y325" s="56"/>
      <c r="Z325" s="56"/>
      <c r="AA325" s="56"/>
      <c r="AB325" s="56"/>
      <c r="AC325" s="56"/>
      <c r="AD325" s="56"/>
      <c r="AE325" s="56"/>
      <c r="AF325" s="56"/>
      <c r="AG325" s="56"/>
      <c r="AH325" s="56"/>
      <c r="AI325" s="56"/>
      <c r="AJ325" s="56"/>
      <c r="AK325" s="56"/>
      <c r="AL325" s="56"/>
      <c r="AM325" s="56"/>
      <c r="AN325" s="56"/>
      <c r="AO325" s="56"/>
      <c r="AP325" s="56"/>
      <c r="AQ325" s="41"/>
    </row>
    <row r="326" spans="3:43" x14ac:dyDescent="0.15">
      <c r="C326" s="5">
        <v>245</v>
      </c>
      <c r="D326" s="53"/>
      <c r="E326" s="56"/>
      <c r="F326" s="56"/>
      <c r="G326" s="56"/>
      <c r="H326" s="56"/>
      <c r="I326" s="56"/>
      <c r="J326" s="56"/>
      <c r="K326" s="56"/>
      <c r="L326" s="56"/>
      <c r="M326" s="56"/>
      <c r="N326" s="56"/>
      <c r="O326" s="56"/>
      <c r="P326" s="56"/>
      <c r="Q326" s="56"/>
      <c r="R326" s="56"/>
      <c r="S326" s="56"/>
      <c r="T326" s="56"/>
      <c r="U326" s="56"/>
      <c r="V326" s="56"/>
      <c r="W326" s="56"/>
      <c r="X326" s="56"/>
      <c r="Y326" s="56"/>
      <c r="Z326" s="56"/>
      <c r="AA326" s="56"/>
      <c r="AB326" s="56"/>
      <c r="AC326" s="56"/>
      <c r="AD326" s="56"/>
      <c r="AE326" s="56"/>
      <c r="AF326" s="56"/>
      <c r="AG326" s="56"/>
      <c r="AH326" s="56"/>
      <c r="AI326" s="56"/>
      <c r="AJ326" s="56"/>
      <c r="AK326" s="56"/>
      <c r="AL326" s="56"/>
      <c r="AM326" s="56"/>
      <c r="AN326" s="56"/>
      <c r="AO326" s="56"/>
      <c r="AP326" s="56"/>
      <c r="AQ326" s="41"/>
    </row>
    <row r="327" spans="3:43" x14ac:dyDescent="0.15">
      <c r="C327" s="5">
        <v>246</v>
      </c>
      <c r="D327" s="53"/>
      <c r="E327" s="56"/>
      <c r="F327" s="56"/>
      <c r="G327" s="56"/>
      <c r="H327" s="56"/>
      <c r="I327" s="56"/>
      <c r="J327" s="56"/>
      <c r="K327" s="56"/>
      <c r="L327" s="56"/>
      <c r="M327" s="56"/>
      <c r="N327" s="56"/>
      <c r="O327" s="56"/>
      <c r="P327" s="56"/>
      <c r="Q327" s="56"/>
      <c r="R327" s="56"/>
      <c r="S327" s="56"/>
      <c r="T327" s="56"/>
      <c r="U327" s="56"/>
      <c r="V327" s="56"/>
      <c r="W327" s="56"/>
      <c r="X327" s="56"/>
      <c r="Y327" s="56"/>
      <c r="Z327" s="56"/>
      <c r="AA327" s="56"/>
      <c r="AB327" s="56"/>
      <c r="AC327" s="56"/>
      <c r="AD327" s="56"/>
      <c r="AE327" s="56"/>
      <c r="AF327" s="56"/>
      <c r="AG327" s="56"/>
      <c r="AH327" s="56"/>
      <c r="AI327" s="56"/>
      <c r="AJ327" s="56"/>
      <c r="AK327" s="56"/>
      <c r="AL327" s="56"/>
      <c r="AM327" s="56"/>
      <c r="AN327" s="56"/>
      <c r="AO327" s="56"/>
      <c r="AP327" s="56"/>
      <c r="AQ327" s="41"/>
    </row>
    <row r="328" spans="3:43" x14ac:dyDescent="0.15">
      <c r="C328" s="5">
        <v>247</v>
      </c>
      <c r="D328" s="53"/>
      <c r="E328" s="56"/>
      <c r="F328" s="56"/>
      <c r="G328" s="56"/>
      <c r="H328" s="56"/>
      <c r="I328" s="56"/>
      <c r="J328" s="56"/>
      <c r="K328" s="56"/>
      <c r="L328" s="56"/>
      <c r="M328" s="56"/>
      <c r="N328" s="56"/>
      <c r="O328" s="56"/>
      <c r="P328" s="56"/>
      <c r="Q328" s="56"/>
      <c r="R328" s="56"/>
      <c r="S328" s="56"/>
      <c r="T328" s="56"/>
      <c r="U328" s="56"/>
      <c r="V328" s="56"/>
      <c r="W328" s="56"/>
      <c r="X328" s="56"/>
      <c r="Y328" s="56"/>
      <c r="Z328" s="56"/>
      <c r="AA328" s="56"/>
      <c r="AB328" s="56"/>
      <c r="AC328" s="56"/>
      <c r="AD328" s="56"/>
      <c r="AE328" s="56"/>
      <c r="AF328" s="56"/>
      <c r="AG328" s="56"/>
      <c r="AH328" s="56"/>
      <c r="AI328" s="56"/>
      <c r="AJ328" s="56"/>
      <c r="AK328" s="56"/>
      <c r="AL328" s="56"/>
      <c r="AM328" s="56"/>
      <c r="AN328" s="56"/>
      <c r="AO328" s="56"/>
      <c r="AP328" s="56"/>
      <c r="AQ328" s="41"/>
    </row>
    <row r="329" spans="3:43" x14ac:dyDescent="0.15">
      <c r="C329" s="5">
        <v>248</v>
      </c>
      <c r="D329" s="53"/>
      <c r="E329" s="56"/>
      <c r="F329" s="56"/>
      <c r="G329" s="56"/>
      <c r="H329" s="56"/>
      <c r="I329" s="56"/>
      <c r="J329" s="56"/>
      <c r="K329" s="56"/>
      <c r="L329" s="56"/>
      <c r="M329" s="56"/>
      <c r="N329" s="56"/>
      <c r="O329" s="56"/>
      <c r="P329" s="56"/>
      <c r="Q329" s="56"/>
      <c r="R329" s="56"/>
      <c r="S329" s="56"/>
      <c r="T329" s="56"/>
      <c r="U329" s="56"/>
      <c r="V329" s="56"/>
      <c r="W329" s="56"/>
      <c r="X329" s="56"/>
      <c r="Y329" s="56"/>
      <c r="Z329" s="56"/>
      <c r="AA329" s="56"/>
      <c r="AB329" s="56"/>
      <c r="AC329" s="56"/>
      <c r="AD329" s="56"/>
      <c r="AE329" s="56"/>
      <c r="AF329" s="56"/>
      <c r="AG329" s="56"/>
      <c r="AH329" s="56"/>
      <c r="AI329" s="56"/>
      <c r="AJ329" s="56"/>
      <c r="AK329" s="56"/>
      <c r="AL329" s="56"/>
      <c r="AM329" s="56"/>
      <c r="AN329" s="56"/>
      <c r="AO329" s="56"/>
      <c r="AP329" s="56"/>
      <c r="AQ329" s="41"/>
    </row>
    <row r="330" spans="3:43" x14ac:dyDescent="0.15">
      <c r="C330" s="5">
        <v>249</v>
      </c>
      <c r="D330" s="53"/>
      <c r="E330" s="56"/>
      <c r="F330" s="56"/>
      <c r="G330" s="56"/>
      <c r="H330" s="56"/>
      <c r="I330" s="56"/>
      <c r="J330" s="56"/>
      <c r="K330" s="56"/>
      <c r="L330" s="56"/>
      <c r="M330" s="56"/>
      <c r="N330" s="56"/>
      <c r="O330" s="56"/>
      <c r="P330" s="56"/>
      <c r="Q330" s="56"/>
      <c r="R330" s="56"/>
      <c r="S330" s="56"/>
      <c r="T330" s="56"/>
      <c r="U330" s="56"/>
      <c r="V330" s="56"/>
      <c r="W330" s="56"/>
      <c r="X330" s="56"/>
      <c r="Y330" s="56"/>
      <c r="Z330" s="56"/>
      <c r="AA330" s="56"/>
      <c r="AB330" s="56"/>
      <c r="AC330" s="56"/>
      <c r="AD330" s="56"/>
      <c r="AE330" s="56"/>
      <c r="AF330" s="56"/>
      <c r="AG330" s="56"/>
      <c r="AH330" s="56"/>
      <c r="AI330" s="56"/>
      <c r="AJ330" s="56"/>
      <c r="AK330" s="56"/>
      <c r="AL330" s="56"/>
      <c r="AM330" s="56"/>
      <c r="AN330" s="56"/>
      <c r="AO330" s="56"/>
      <c r="AP330" s="56"/>
      <c r="AQ330" s="41"/>
    </row>
    <row r="331" spans="3:43" x14ac:dyDescent="0.15">
      <c r="C331" s="5">
        <v>250</v>
      </c>
      <c r="D331" s="53"/>
      <c r="E331" s="56"/>
      <c r="F331" s="56"/>
      <c r="G331" s="56"/>
      <c r="H331" s="56"/>
      <c r="I331" s="56"/>
      <c r="J331" s="56"/>
      <c r="K331" s="56"/>
      <c r="L331" s="56"/>
      <c r="M331" s="56"/>
      <c r="N331" s="56"/>
      <c r="O331" s="56"/>
      <c r="P331" s="56"/>
      <c r="Q331" s="56"/>
      <c r="R331" s="56"/>
      <c r="S331" s="56"/>
      <c r="T331" s="56"/>
      <c r="U331" s="56"/>
      <c r="V331" s="56"/>
      <c r="W331" s="56"/>
      <c r="X331" s="56"/>
      <c r="Y331" s="56"/>
      <c r="Z331" s="56"/>
      <c r="AA331" s="56"/>
      <c r="AB331" s="56"/>
      <c r="AC331" s="56"/>
      <c r="AD331" s="56"/>
      <c r="AE331" s="56"/>
      <c r="AF331" s="56"/>
      <c r="AG331" s="56"/>
      <c r="AH331" s="56"/>
      <c r="AI331" s="56"/>
      <c r="AJ331" s="56"/>
      <c r="AK331" s="56"/>
      <c r="AL331" s="56"/>
      <c r="AM331" s="56"/>
      <c r="AN331" s="56"/>
      <c r="AO331" s="56"/>
      <c r="AP331" s="56"/>
      <c r="AQ331" s="41"/>
    </row>
    <row r="332" spans="3:43" x14ac:dyDescent="0.15">
      <c r="C332" s="5">
        <v>251</v>
      </c>
      <c r="D332" s="53"/>
      <c r="E332" s="56"/>
      <c r="F332" s="56"/>
      <c r="G332" s="56"/>
      <c r="H332" s="56"/>
      <c r="I332" s="56"/>
      <c r="J332" s="56"/>
      <c r="K332" s="56"/>
      <c r="L332" s="56"/>
      <c r="M332" s="56"/>
      <c r="N332" s="56"/>
      <c r="O332" s="56"/>
      <c r="P332" s="56"/>
      <c r="Q332" s="56"/>
      <c r="R332" s="56"/>
      <c r="S332" s="56"/>
      <c r="T332" s="56"/>
      <c r="U332" s="56"/>
      <c r="V332" s="56"/>
      <c r="W332" s="56"/>
      <c r="X332" s="56"/>
      <c r="Y332" s="56"/>
      <c r="Z332" s="56"/>
      <c r="AA332" s="56"/>
      <c r="AB332" s="56"/>
      <c r="AC332" s="56"/>
      <c r="AD332" s="56"/>
      <c r="AE332" s="56"/>
      <c r="AF332" s="56"/>
      <c r="AG332" s="56"/>
      <c r="AH332" s="56"/>
      <c r="AI332" s="56"/>
      <c r="AJ332" s="56"/>
      <c r="AK332" s="56"/>
      <c r="AL332" s="56"/>
      <c r="AM332" s="56"/>
      <c r="AN332" s="56"/>
      <c r="AO332" s="56"/>
      <c r="AP332" s="56"/>
      <c r="AQ332" s="41"/>
    </row>
    <row r="333" spans="3:43" x14ac:dyDescent="0.15">
      <c r="C333" s="5">
        <v>252</v>
      </c>
      <c r="D333" s="53"/>
      <c r="E333" s="56"/>
      <c r="F333" s="56"/>
      <c r="G333" s="56"/>
      <c r="H333" s="56"/>
      <c r="I333" s="56"/>
      <c r="J333" s="56"/>
      <c r="K333" s="56"/>
      <c r="L333" s="56"/>
      <c r="M333" s="56"/>
      <c r="N333" s="56"/>
      <c r="O333" s="56"/>
      <c r="P333" s="56"/>
      <c r="Q333" s="56"/>
      <c r="R333" s="56"/>
      <c r="S333" s="56"/>
      <c r="T333" s="56"/>
      <c r="U333" s="56"/>
      <c r="V333" s="56"/>
      <c r="W333" s="56"/>
      <c r="X333" s="56"/>
      <c r="Y333" s="56"/>
      <c r="Z333" s="56"/>
      <c r="AA333" s="56"/>
      <c r="AB333" s="56"/>
      <c r="AC333" s="56"/>
      <c r="AD333" s="56"/>
      <c r="AE333" s="56"/>
      <c r="AF333" s="56"/>
      <c r="AG333" s="56"/>
      <c r="AH333" s="56"/>
      <c r="AI333" s="56"/>
      <c r="AJ333" s="56"/>
      <c r="AK333" s="56"/>
      <c r="AL333" s="56"/>
      <c r="AM333" s="56"/>
      <c r="AN333" s="56"/>
      <c r="AO333" s="56"/>
      <c r="AP333" s="56"/>
      <c r="AQ333" s="41"/>
    </row>
    <row r="334" spans="3:43" x14ac:dyDescent="0.15">
      <c r="C334" s="5">
        <v>253</v>
      </c>
      <c r="D334" s="53"/>
      <c r="E334" s="56"/>
      <c r="F334" s="56"/>
      <c r="G334" s="56"/>
      <c r="H334" s="56"/>
      <c r="I334" s="56"/>
      <c r="J334" s="56"/>
      <c r="K334" s="56"/>
      <c r="L334" s="56"/>
      <c r="M334" s="56"/>
      <c r="N334" s="56"/>
      <c r="O334" s="56"/>
      <c r="P334" s="56"/>
      <c r="Q334" s="56"/>
      <c r="R334" s="56"/>
      <c r="S334" s="56"/>
      <c r="T334" s="56"/>
      <c r="U334" s="56"/>
      <c r="V334" s="56"/>
      <c r="W334" s="56"/>
      <c r="X334" s="56"/>
      <c r="Y334" s="56"/>
      <c r="Z334" s="56"/>
      <c r="AA334" s="56"/>
      <c r="AB334" s="56"/>
      <c r="AC334" s="56"/>
      <c r="AD334" s="56"/>
      <c r="AE334" s="56"/>
      <c r="AF334" s="56"/>
      <c r="AG334" s="56"/>
      <c r="AH334" s="56"/>
      <c r="AI334" s="56"/>
      <c r="AJ334" s="56"/>
      <c r="AK334" s="56"/>
      <c r="AL334" s="56"/>
      <c r="AM334" s="56"/>
      <c r="AN334" s="56"/>
      <c r="AO334" s="56"/>
      <c r="AP334" s="56"/>
      <c r="AQ334" s="41"/>
    </row>
    <row r="335" spans="3:43" x14ac:dyDescent="0.15">
      <c r="C335" s="5">
        <v>254</v>
      </c>
      <c r="D335" s="53"/>
      <c r="E335" s="56"/>
      <c r="F335" s="56"/>
      <c r="G335" s="56"/>
      <c r="H335" s="56"/>
      <c r="I335" s="56"/>
      <c r="J335" s="56"/>
      <c r="K335" s="56"/>
      <c r="L335" s="56"/>
      <c r="M335" s="56"/>
      <c r="N335" s="56"/>
      <c r="O335" s="56"/>
      <c r="P335" s="56"/>
      <c r="Q335" s="56"/>
      <c r="R335" s="56"/>
      <c r="S335" s="56"/>
      <c r="T335" s="56"/>
      <c r="U335" s="56"/>
      <c r="V335" s="56"/>
      <c r="W335" s="56"/>
      <c r="X335" s="56"/>
      <c r="Y335" s="56"/>
      <c r="Z335" s="56"/>
      <c r="AA335" s="56"/>
      <c r="AB335" s="56"/>
      <c r="AC335" s="56"/>
      <c r="AD335" s="56"/>
      <c r="AE335" s="56"/>
      <c r="AF335" s="56"/>
      <c r="AG335" s="56"/>
      <c r="AH335" s="56"/>
      <c r="AI335" s="56"/>
      <c r="AJ335" s="56"/>
      <c r="AK335" s="56"/>
      <c r="AL335" s="56"/>
      <c r="AM335" s="56"/>
      <c r="AN335" s="56"/>
      <c r="AO335" s="56"/>
      <c r="AP335" s="56"/>
      <c r="AQ335" s="41"/>
    </row>
    <row r="336" spans="3:43" x14ac:dyDescent="0.15">
      <c r="C336" s="5">
        <v>255</v>
      </c>
      <c r="D336" s="53"/>
      <c r="E336" s="56"/>
      <c r="F336" s="56"/>
      <c r="G336" s="56"/>
      <c r="H336" s="56"/>
      <c r="I336" s="56"/>
      <c r="J336" s="56"/>
      <c r="K336" s="56"/>
      <c r="L336" s="56"/>
      <c r="M336" s="56"/>
      <c r="N336" s="56"/>
      <c r="O336" s="56"/>
      <c r="P336" s="56"/>
      <c r="Q336" s="56"/>
      <c r="R336" s="56"/>
      <c r="S336" s="56"/>
      <c r="T336" s="56"/>
      <c r="U336" s="56"/>
      <c r="V336" s="56"/>
      <c r="W336" s="56"/>
      <c r="X336" s="56"/>
      <c r="Y336" s="56"/>
      <c r="Z336" s="56"/>
      <c r="AA336" s="56"/>
      <c r="AB336" s="56"/>
      <c r="AC336" s="56"/>
      <c r="AD336" s="56"/>
      <c r="AE336" s="56"/>
      <c r="AF336" s="56"/>
      <c r="AG336" s="56"/>
      <c r="AH336" s="56"/>
      <c r="AI336" s="56"/>
      <c r="AJ336" s="56"/>
      <c r="AK336" s="56"/>
      <c r="AL336" s="56"/>
      <c r="AM336" s="56"/>
      <c r="AN336" s="56"/>
      <c r="AO336" s="56"/>
      <c r="AP336" s="56"/>
      <c r="AQ336" s="41"/>
    </row>
    <row r="337" spans="3:43" x14ac:dyDescent="0.15">
      <c r="C337" s="5">
        <v>256</v>
      </c>
      <c r="D337" s="53"/>
      <c r="E337" s="56"/>
      <c r="F337" s="56"/>
      <c r="G337" s="56"/>
      <c r="H337" s="56"/>
      <c r="I337" s="56"/>
      <c r="J337" s="56"/>
      <c r="K337" s="56"/>
      <c r="L337" s="56"/>
      <c r="M337" s="56"/>
      <c r="N337" s="56"/>
      <c r="O337" s="56"/>
      <c r="P337" s="56"/>
      <c r="Q337" s="56"/>
      <c r="R337" s="56"/>
      <c r="S337" s="56"/>
      <c r="T337" s="56"/>
      <c r="U337" s="56"/>
      <c r="V337" s="56"/>
      <c r="W337" s="56"/>
      <c r="X337" s="56"/>
      <c r="Y337" s="56"/>
      <c r="Z337" s="56"/>
      <c r="AA337" s="56"/>
      <c r="AB337" s="56"/>
      <c r="AC337" s="56"/>
      <c r="AD337" s="56"/>
      <c r="AE337" s="56"/>
      <c r="AF337" s="56"/>
      <c r="AG337" s="56"/>
      <c r="AH337" s="56"/>
      <c r="AI337" s="56"/>
      <c r="AJ337" s="56"/>
      <c r="AK337" s="56"/>
      <c r="AL337" s="56"/>
      <c r="AM337" s="56"/>
      <c r="AN337" s="56"/>
      <c r="AO337" s="56"/>
      <c r="AP337" s="56"/>
      <c r="AQ337" s="41"/>
    </row>
    <row r="338" spans="3:43" x14ac:dyDescent="0.15">
      <c r="C338" s="5">
        <v>257</v>
      </c>
      <c r="D338" s="53"/>
      <c r="E338" s="56"/>
      <c r="F338" s="56"/>
      <c r="G338" s="56"/>
      <c r="H338" s="56"/>
      <c r="I338" s="56"/>
      <c r="J338" s="56"/>
      <c r="K338" s="56"/>
      <c r="L338" s="56"/>
      <c r="M338" s="56"/>
      <c r="N338" s="56"/>
      <c r="O338" s="56"/>
      <c r="P338" s="56"/>
      <c r="Q338" s="56"/>
      <c r="R338" s="56"/>
      <c r="S338" s="56"/>
      <c r="T338" s="56"/>
      <c r="U338" s="56"/>
      <c r="V338" s="56"/>
      <c r="W338" s="56"/>
      <c r="X338" s="56"/>
      <c r="Y338" s="56"/>
      <c r="Z338" s="56"/>
      <c r="AA338" s="56"/>
      <c r="AB338" s="56"/>
      <c r="AC338" s="56"/>
      <c r="AD338" s="56"/>
      <c r="AE338" s="56"/>
      <c r="AF338" s="56"/>
      <c r="AG338" s="56"/>
      <c r="AH338" s="56"/>
      <c r="AI338" s="56"/>
      <c r="AJ338" s="56"/>
      <c r="AK338" s="56"/>
      <c r="AL338" s="56"/>
      <c r="AM338" s="56"/>
      <c r="AN338" s="56"/>
      <c r="AO338" s="56"/>
      <c r="AP338" s="56"/>
      <c r="AQ338" s="41"/>
    </row>
    <row r="339" spans="3:43" x14ac:dyDescent="0.15">
      <c r="C339" s="5">
        <v>258</v>
      </c>
      <c r="D339" s="53"/>
      <c r="E339" s="56"/>
      <c r="F339" s="56"/>
      <c r="G339" s="56"/>
      <c r="H339" s="56"/>
      <c r="I339" s="56"/>
      <c r="J339" s="56"/>
      <c r="K339" s="56"/>
      <c r="L339" s="56"/>
      <c r="M339" s="56"/>
      <c r="N339" s="56"/>
      <c r="O339" s="56"/>
      <c r="P339" s="56"/>
      <c r="Q339" s="56"/>
      <c r="R339" s="56"/>
      <c r="S339" s="56"/>
      <c r="T339" s="56"/>
      <c r="U339" s="56"/>
      <c r="V339" s="56"/>
      <c r="W339" s="56"/>
      <c r="X339" s="56"/>
      <c r="Y339" s="56"/>
      <c r="Z339" s="56"/>
      <c r="AA339" s="56"/>
      <c r="AB339" s="56"/>
      <c r="AC339" s="56"/>
      <c r="AD339" s="56"/>
      <c r="AE339" s="56"/>
      <c r="AF339" s="56"/>
      <c r="AG339" s="56"/>
      <c r="AH339" s="56"/>
      <c r="AI339" s="56"/>
      <c r="AJ339" s="56"/>
      <c r="AK339" s="56"/>
      <c r="AL339" s="56"/>
      <c r="AM339" s="56"/>
      <c r="AN339" s="56"/>
      <c r="AO339" s="56"/>
      <c r="AP339" s="56"/>
      <c r="AQ339" s="41"/>
    </row>
    <row r="340" spans="3:43" x14ac:dyDescent="0.15">
      <c r="C340" s="5">
        <v>259</v>
      </c>
      <c r="D340" s="53"/>
      <c r="E340" s="56"/>
      <c r="F340" s="56"/>
      <c r="G340" s="56"/>
      <c r="H340" s="56"/>
      <c r="I340" s="56"/>
      <c r="J340" s="56"/>
      <c r="K340" s="56"/>
      <c r="L340" s="56"/>
      <c r="M340" s="56"/>
      <c r="N340" s="56"/>
      <c r="O340" s="56"/>
      <c r="P340" s="56"/>
      <c r="Q340" s="56"/>
      <c r="R340" s="56"/>
      <c r="S340" s="56"/>
      <c r="T340" s="56"/>
      <c r="U340" s="56"/>
      <c r="V340" s="56"/>
      <c r="W340" s="56"/>
      <c r="X340" s="56"/>
      <c r="Y340" s="56"/>
      <c r="Z340" s="56"/>
      <c r="AA340" s="56"/>
      <c r="AB340" s="56"/>
      <c r="AC340" s="56"/>
      <c r="AD340" s="56"/>
      <c r="AE340" s="56"/>
      <c r="AF340" s="56"/>
      <c r="AG340" s="56"/>
      <c r="AH340" s="56"/>
      <c r="AI340" s="56"/>
      <c r="AJ340" s="56"/>
      <c r="AK340" s="56"/>
      <c r="AL340" s="56"/>
      <c r="AM340" s="56"/>
      <c r="AN340" s="56"/>
      <c r="AO340" s="56"/>
      <c r="AP340" s="56"/>
      <c r="AQ340" s="41"/>
    </row>
    <row r="341" spans="3:43" x14ac:dyDescent="0.15">
      <c r="C341" s="5">
        <v>260</v>
      </c>
      <c r="D341" s="53"/>
      <c r="E341" s="56"/>
      <c r="F341" s="56"/>
      <c r="G341" s="56"/>
      <c r="H341" s="56"/>
      <c r="I341" s="56"/>
      <c r="J341" s="56"/>
      <c r="K341" s="56"/>
      <c r="L341" s="56"/>
      <c r="M341" s="56"/>
      <c r="N341" s="56"/>
      <c r="O341" s="56"/>
      <c r="P341" s="56"/>
      <c r="Q341" s="56"/>
      <c r="R341" s="56"/>
      <c r="S341" s="56"/>
      <c r="T341" s="56"/>
      <c r="U341" s="56"/>
      <c r="V341" s="56"/>
      <c r="W341" s="56"/>
      <c r="X341" s="56"/>
      <c r="Y341" s="56"/>
      <c r="Z341" s="56"/>
      <c r="AA341" s="56"/>
      <c r="AB341" s="56"/>
      <c r="AC341" s="56"/>
      <c r="AD341" s="56"/>
      <c r="AE341" s="56"/>
      <c r="AF341" s="56"/>
      <c r="AG341" s="56"/>
      <c r="AH341" s="56"/>
      <c r="AI341" s="56"/>
      <c r="AJ341" s="56"/>
      <c r="AK341" s="56"/>
      <c r="AL341" s="56"/>
      <c r="AM341" s="56"/>
      <c r="AN341" s="56"/>
      <c r="AO341" s="56"/>
      <c r="AP341" s="56"/>
      <c r="AQ341" s="41"/>
    </row>
    <row r="342" spans="3:43" x14ac:dyDescent="0.15">
      <c r="C342" s="5">
        <v>261</v>
      </c>
      <c r="D342" s="53"/>
      <c r="E342" s="56"/>
      <c r="F342" s="56"/>
      <c r="G342" s="56"/>
      <c r="H342" s="56"/>
      <c r="I342" s="56"/>
      <c r="J342" s="56"/>
      <c r="K342" s="56"/>
      <c r="L342" s="56"/>
      <c r="M342" s="56"/>
      <c r="N342" s="56"/>
      <c r="O342" s="56"/>
      <c r="P342" s="56"/>
      <c r="Q342" s="56"/>
      <c r="R342" s="56"/>
      <c r="S342" s="56"/>
      <c r="T342" s="56"/>
      <c r="U342" s="56"/>
      <c r="V342" s="56"/>
      <c r="W342" s="56"/>
      <c r="X342" s="56"/>
      <c r="Y342" s="56"/>
      <c r="Z342" s="56"/>
      <c r="AA342" s="56"/>
      <c r="AB342" s="56"/>
      <c r="AC342" s="56"/>
      <c r="AD342" s="56"/>
      <c r="AE342" s="56"/>
      <c r="AF342" s="56"/>
      <c r="AG342" s="56"/>
      <c r="AH342" s="56"/>
      <c r="AI342" s="56"/>
      <c r="AJ342" s="56"/>
      <c r="AK342" s="56"/>
      <c r="AL342" s="56"/>
      <c r="AM342" s="56"/>
      <c r="AN342" s="56"/>
      <c r="AO342" s="56"/>
      <c r="AP342" s="56"/>
      <c r="AQ342" s="41"/>
    </row>
    <row r="343" spans="3:43" x14ac:dyDescent="0.15">
      <c r="C343" s="5">
        <v>262</v>
      </c>
      <c r="D343" s="53"/>
      <c r="E343" s="56"/>
      <c r="F343" s="56"/>
      <c r="G343" s="56"/>
      <c r="H343" s="56"/>
      <c r="I343" s="56"/>
      <c r="J343" s="56"/>
      <c r="K343" s="56"/>
      <c r="L343" s="56"/>
      <c r="M343" s="56"/>
      <c r="N343" s="56"/>
      <c r="O343" s="56"/>
      <c r="P343" s="56"/>
      <c r="Q343" s="56"/>
      <c r="R343" s="56"/>
      <c r="S343" s="56"/>
      <c r="T343" s="56"/>
      <c r="U343" s="56"/>
      <c r="V343" s="56"/>
      <c r="W343" s="56"/>
      <c r="X343" s="56"/>
      <c r="Y343" s="56"/>
      <c r="Z343" s="56"/>
      <c r="AA343" s="56"/>
      <c r="AB343" s="56"/>
      <c r="AC343" s="56"/>
      <c r="AD343" s="56"/>
      <c r="AE343" s="56"/>
      <c r="AF343" s="56"/>
      <c r="AG343" s="56"/>
      <c r="AH343" s="56"/>
      <c r="AI343" s="56"/>
      <c r="AJ343" s="56"/>
      <c r="AK343" s="56"/>
      <c r="AL343" s="56"/>
      <c r="AM343" s="56"/>
      <c r="AN343" s="56"/>
      <c r="AO343" s="56"/>
      <c r="AP343" s="56"/>
      <c r="AQ343" s="41"/>
    </row>
    <row r="344" spans="3:43" x14ac:dyDescent="0.15">
      <c r="C344" s="5">
        <v>263</v>
      </c>
      <c r="D344" s="53"/>
      <c r="E344" s="56"/>
      <c r="F344" s="56"/>
      <c r="G344" s="56"/>
      <c r="H344" s="56"/>
      <c r="I344" s="56"/>
      <c r="J344" s="56"/>
      <c r="K344" s="56"/>
      <c r="L344" s="56"/>
      <c r="M344" s="56"/>
      <c r="N344" s="56"/>
      <c r="O344" s="56"/>
      <c r="P344" s="56"/>
      <c r="Q344" s="56"/>
      <c r="R344" s="56"/>
      <c r="S344" s="56"/>
      <c r="T344" s="56"/>
      <c r="U344" s="56"/>
      <c r="V344" s="56"/>
      <c r="W344" s="56"/>
      <c r="X344" s="56"/>
      <c r="Y344" s="56"/>
      <c r="Z344" s="56"/>
      <c r="AA344" s="56"/>
      <c r="AB344" s="56"/>
      <c r="AC344" s="56"/>
      <c r="AD344" s="56"/>
      <c r="AE344" s="56"/>
      <c r="AF344" s="56"/>
      <c r="AG344" s="56"/>
      <c r="AH344" s="56"/>
      <c r="AI344" s="56"/>
      <c r="AJ344" s="56"/>
      <c r="AK344" s="56"/>
      <c r="AL344" s="56"/>
      <c r="AM344" s="56"/>
      <c r="AN344" s="56"/>
      <c r="AO344" s="56"/>
      <c r="AP344" s="56"/>
      <c r="AQ344" s="41"/>
    </row>
    <row r="345" spans="3:43" x14ac:dyDescent="0.15">
      <c r="C345" s="5">
        <v>264</v>
      </c>
      <c r="D345" s="53"/>
      <c r="E345" s="56"/>
      <c r="F345" s="56"/>
      <c r="G345" s="56"/>
      <c r="H345" s="56"/>
      <c r="I345" s="56"/>
      <c r="J345" s="56"/>
      <c r="K345" s="56"/>
      <c r="L345" s="56"/>
      <c r="M345" s="56"/>
      <c r="N345" s="56"/>
      <c r="O345" s="56"/>
      <c r="P345" s="56"/>
      <c r="Q345" s="56"/>
      <c r="R345" s="56"/>
      <c r="S345" s="56"/>
      <c r="T345" s="56"/>
      <c r="U345" s="56"/>
      <c r="V345" s="56"/>
      <c r="W345" s="56"/>
      <c r="X345" s="56"/>
      <c r="Y345" s="56"/>
      <c r="Z345" s="56"/>
      <c r="AA345" s="56"/>
      <c r="AB345" s="56"/>
      <c r="AC345" s="56"/>
      <c r="AD345" s="56"/>
      <c r="AE345" s="56"/>
      <c r="AF345" s="56"/>
      <c r="AG345" s="56"/>
      <c r="AH345" s="56"/>
      <c r="AI345" s="56"/>
      <c r="AJ345" s="56"/>
      <c r="AK345" s="56"/>
      <c r="AL345" s="56"/>
      <c r="AM345" s="56"/>
      <c r="AN345" s="56"/>
      <c r="AO345" s="56"/>
      <c r="AP345" s="56"/>
      <c r="AQ345" s="41"/>
    </row>
    <row r="346" spans="3:43" x14ac:dyDescent="0.15">
      <c r="C346" s="5">
        <v>265</v>
      </c>
      <c r="D346" s="53"/>
      <c r="E346" s="56"/>
      <c r="F346" s="56"/>
      <c r="G346" s="56"/>
      <c r="H346" s="56"/>
      <c r="I346" s="56"/>
      <c r="J346" s="56"/>
      <c r="K346" s="56"/>
      <c r="L346" s="56"/>
      <c r="M346" s="56"/>
      <c r="N346" s="56"/>
      <c r="O346" s="56"/>
      <c r="P346" s="56"/>
      <c r="Q346" s="56"/>
      <c r="R346" s="56"/>
      <c r="S346" s="56"/>
      <c r="T346" s="56"/>
      <c r="U346" s="56"/>
      <c r="V346" s="56"/>
      <c r="W346" s="56"/>
      <c r="X346" s="56"/>
      <c r="Y346" s="56"/>
      <c r="Z346" s="56"/>
      <c r="AA346" s="56"/>
      <c r="AB346" s="56"/>
      <c r="AC346" s="56"/>
      <c r="AD346" s="56"/>
      <c r="AE346" s="56"/>
      <c r="AF346" s="56"/>
      <c r="AG346" s="56"/>
      <c r="AH346" s="56"/>
      <c r="AI346" s="56"/>
      <c r="AJ346" s="56"/>
      <c r="AK346" s="56"/>
      <c r="AL346" s="56"/>
      <c r="AM346" s="56"/>
      <c r="AN346" s="56"/>
      <c r="AO346" s="56"/>
      <c r="AP346" s="56"/>
      <c r="AQ346" s="41"/>
    </row>
    <row r="347" spans="3:43" x14ac:dyDescent="0.15">
      <c r="C347" s="5">
        <v>266</v>
      </c>
      <c r="D347" s="53"/>
      <c r="E347" s="56"/>
      <c r="F347" s="56"/>
      <c r="G347" s="56"/>
      <c r="H347" s="56"/>
      <c r="I347" s="56"/>
      <c r="J347" s="56"/>
      <c r="K347" s="56"/>
      <c r="L347" s="56"/>
      <c r="M347" s="56"/>
      <c r="N347" s="56"/>
      <c r="O347" s="56"/>
      <c r="P347" s="56"/>
      <c r="Q347" s="56"/>
      <c r="R347" s="56"/>
      <c r="S347" s="56"/>
      <c r="T347" s="56"/>
      <c r="U347" s="56"/>
      <c r="V347" s="56"/>
      <c r="W347" s="56"/>
      <c r="X347" s="56"/>
      <c r="Y347" s="56"/>
      <c r="Z347" s="56"/>
      <c r="AA347" s="56"/>
      <c r="AB347" s="56"/>
      <c r="AC347" s="56"/>
      <c r="AD347" s="56"/>
      <c r="AE347" s="56"/>
      <c r="AF347" s="56"/>
      <c r="AG347" s="56"/>
      <c r="AH347" s="56"/>
      <c r="AI347" s="56"/>
      <c r="AJ347" s="56"/>
      <c r="AK347" s="56"/>
      <c r="AL347" s="56"/>
      <c r="AM347" s="56"/>
      <c r="AN347" s="56"/>
      <c r="AO347" s="56"/>
      <c r="AP347" s="56"/>
      <c r="AQ347" s="41"/>
    </row>
    <row r="348" spans="3:43" x14ac:dyDescent="0.15">
      <c r="C348" s="5">
        <v>267</v>
      </c>
      <c r="D348" s="53"/>
      <c r="E348" s="56"/>
      <c r="F348" s="56"/>
      <c r="G348" s="56"/>
      <c r="H348" s="56"/>
      <c r="I348" s="56"/>
      <c r="J348" s="56"/>
      <c r="K348" s="56"/>
      <c r="L348" s="56"/>
      <c r="M348" s="56"/>
      <c r="N348" s="56"/>
      <c r="O348" s="56"/>
      <c r="P348" s="56"/>
      <c r="Q348" s="56"/>
      <c r="R348" s="56"/>
      <c r="S348" s="56"/>
      <c r="T348" s="56"/>
      <c r="U348" s="56"/>
      <c r="V348" s="56"/>
      <c r="W348" s="56"/>
      <c r="X348" s="56"/>
      <c r="Y348" s="56"/>
      <c r="Z348" s="56"/>
      <c r="AA348" s="56"/>
      <c r="AB348" s="56"/>
      <c r="AC348" s="56"/>
      <c r="AD348" s="56"/>
      <c r="AE348" s="56"/>
      <c r="AF348" s="56"/>
      <c r="AG348" s="56"/>
      <c r="AH348" s="56"/>
      <c r="AI348" s="56"/>
      <c r="AJ348" s="56"/>
      <c r="AK348" s="56"/>
      <c r="AL348" s="56"/>
      <c r="AM348" s="56"/>
      <c r="AN348" s="56"/>
      <c r="AO348" s="56"/>
      <c r="AP348" s="56"/>
      <c r="AQ348" s="41"/>
    </row>
    <row r="349" spans="3:43" x14ac:dyDescent="0.15">
      <c r="C349" s="5">
        <v>268</v>
      </c>
      <c r="D349" s="53"/>
      <c r="E349" s="56"/>
      <c r="F349" s="56"/>
      <c r="G349" s="56"/>
      <c r="H349" s="56"/>
      <c r="I349" s="56"/>
      <c r="J349" s="56"/>
      <c r="K349" s="56"/>
      <c r="L349" s="56"/>
      <c r="M349" s="56"/>
      <c r="N349" s="56"/>
      <c r="O349" s="56"/>
      <c r="P349" s="56"/>
      <c r="Q349" s="56"/>
      <c r="R349" s="56"/>
      <c r="S349" s="56"/>
      <c r="T349" s="56"/>
      <c r="U349" s="56"/>
      <c r="V349" s="56"/>
      <c r="W349" s="56"/>
      <c r="X349" s="56"/>
      <c r="Y349" s="56"/>
      <c r="Z349" s="56"/>
      <c r="AA349" s="56"/>
      <c r="AB349" s="56"/>
      <c r="AC349" s="56"/>
      <c r="AD349" s="56"/>
      <c r="AE349" s="56"/>
      <c r="AF349" s="56"/>
      <c r="AG349" s="56"/>
      <c r="AH349" s="56"/>
      <c r="AI349" s="56"/>
      <c r="AJ349" s="56"/>
      <c r="AK349" s="56"/>
      <c r="AL349" s="56"/>
      <c r="AM349" s="56"/>
      <c r="AN349" s="56"/>
      <c r="AO349" s="56"/>
      <c r="AP349" s="56"/>
      <c r="AQ349" s="41"/>
    </row>
    <row r="350" spans="3:43" x14ac:dyDescent="0.15">
      <c r="C350" s="5">
        <v>269</v>
      </c>
      <c r="D350" s="53"/>
      <c r="E350" s="56"/>
      <c r="F350" s="56"/>
      <c r="G350" s="56"/>
      <c r="H350" s="56"/>
      <c r="I350" s="56"/>
      <c r="J350" s="56"/>
      <c r="K350" s="56"/>
      <c r="L350" s="56"/>
      <c r="M350" s="56"/>
      <c r="N350" s="56"/>
      <c r="O350" s="56"/>
      <c r="P350" s="56"/>
      <c r="Q350" s="56"/>
      <c r="R350" s="56"/>
      <c r="S350" s="56"/>
      <c r="T350" s="56"/>
      <c r="U350" s="56"/>
      <c r="V350" s="56"/>
      <c r="W350" s="56"/>
      <c r="X350" s="56"/>
      <c r="Y350" s="56"/>
      <c r="Z350" s="56"/>
      <c r="AA350" s="56"/>
      <c r="AB350" s="56"/>
      <c r="AC350" s="56"/>
      <c r="AD350" s="56"/>
      <c r="AE350" s="56"/>
      <c r="AF350" s="56"/>
      <c r="AG350" s="56"/>
      <c r="AH350" s="56"/>
      <c r="AI350" s="56"/>
      <c r="AJ350" s="56"/>
      <c r="AK350" s="56"/>
      <c r="AL350" s="56"/>
      <c r="AM350" s="56"/>
      <c r="AN350" s="56"/>
      <c r="AO350" s="56"/>
      <c r="AP350" s="56"/>
      <c r="AQ350" s="41"/>
    </row>
    <row r="351" spans="3:43" x14ac:dyDescent="0.15">
      <c r="C351" s="5">
        <v>270</v>
      </c>
      <c r="D351" s="53"/>
      <c r="E351" s="56"/>
      <c r="F351" s="56"/>
      <c r="G351" s="56"/>
      <c r="H351" s="56"/>
      <c r="I351" s="56"/>
      <c r="J351" s="56"/>
      <c r="K351" s="56"/>
      <c r="L351" s="56"/>
      <c r="M351" s="56"/>
      <c r="N351" s="56"/>
      <c r="O351" s="56"/>
      <c r="P351" s="56"/>
      <c r="Q351" s="56"/>
      <c r="R351" s="56"/>
      <c r="S351" s="56"/>
      <c r="T351" s="56"/>
      <c r="U351" s="56"/>
      <c r="V351" s="56"/>
      <c r="W351" s="56"/>
      <c r="X351" s="56"/>
      <c r="Y351" s="56"/>
      <c r="Z351" s="56"/>
      <c r="AA351" s="56"/>
      <c r="AB351" s="56"/>
      <c r="AC351" s="56"/>
      <c r="AD351" s="56"/>
      <c r="AE351" s="56"/>
      <c r="AF351" s="56"/>
      <c r="AG351" s="56"/>
      <c r="AH351" s="56"/>
      <c r="AI351" s="56"/>
      <c r="AJ351" s="56"/>
      <c r="AK351" s="56"/>
      <c r="AL351" s="56"/>
      <c r="AM351" s="56"/>
      <c r="AN351" s="56"/>
      <c r="AO351" s="56"/>
      <c r="AP351" s="56"/>
      <c r="AQ351" s="41"/>
    </row>
    <row r="352" spans="3:43" x14ac:dyDescent="0.15">
      <c r="C352" s="5">
        <v>271</v>
      </c>
      <c r="D352" s="53"/>
      <c r="E352" s="56"/>
      <c r="F352" s="56"/>
      <c r="G352" s="56"/>
      <c r="H352" s="56"/>
      <c r="I352" s="56"/>
      <c r="J352" s="56"/>
      <c r="K352" s="56"/>
      <c r="L352" s="56"/>
      <c r="M352" s="56"/>
      <c r="N352" s="56"/>
      <c r="O352" s="56"/>
      <c r="P352" s="56"/>
      <c r="Q352" s="56"/>
      <c r="R352" s="56"/>
      <c r="S352" s="56"/>
      <c r="T352" s="56"/>
      <c r="U352" s="56"/>
      <c r="V352" s="56"/>
      <c r="W352" s="56"/>
      <c r="X352" s="56"/>
      <c r="Y352" s="56"/>
      <c r="Z352" s="56"/>
      <c r="AA352" s="56"/>
      <c r="AB352" s="56"/>
      <c r="AC352" s="56"/>
      <c r="AD352" s="56"/>
      <c r="AE352" s="56"/>
      <c r="AF352" s="56"/>
      <c r="AG352" s="56"/>
      <c r="AH352" s="56"/>
      <c r="AI352" s="56"/>
      <c r="AJ352" s="56"/>
      <c r="AK352" s="56"/>
      <c r="AL352" s="56"/>
      <c r="AM352" s="56"/>
      <c r="AN352" s="56"/>
      <c r="AO352" s="56"/>
      <c r="AP352" s="56"/>
      <c r="AQ352" s="41"/>
    </row>
    <row r="353" spans="3:43" x14ac:dyDescent="0.15">
      <c r="C353" s="5">
        <v>272</v>
      </c>
      <c r="D353" s="53"/>
      <c r="E353" s="56"/>
      <c r="F353" s="56"/>
      <c r="G353" s="56"/>
      <c r="H353" s="56"/>
      <c r="I353" s="56"/>
      <c r="J353" s="56"/>
      <c r="K353" s="56"/>
      <c r="L353" s="56"/>
      <c r="M353" s="56"/>
      <c r="N353" s="56"/>
      <c r="O353" s="56"/>
      <c r="P353" s="56"/>
      <c r="Q353" s="56"/>
      <c r="R353" s="56"/>
      <c r="S353" s="56"/>
      <c r="T353" s="56"/>
      <c r="U353" s="56"/>
      <c r="V353" s="56"/>
      <c r="W353" s="56"/>
      <c r="X353" s="56"/>
      <c r="Y353" s="56"/>
      <c r="Z353" s="56"/>
      <c r="AA353" s="56"/>
      <c r="AB353" s="56"/>
      <c r="AC353" s="56"/>
      <c r="AD353" s="56"/>
      <c r="AE353" s="56"/>
      <c r="AF353" s="56"/>
      <c r="AG353" s="56"/>
      <c r="AH353" s="56"/>
      <c r="AI353" s="56"/>
      <c r="AJ353" s="56"/>
      <c r="AK353" s="56"/>
      <c r="AL353" s="56"/>
      <c r="AM353" s="56"/>
      <c r="AN353" s="56"/>
      <c r="AO353" s="56"/>
      <c r="AP353" s="56"/>
      <c r="AQ353" s="41"/>
    </row>
    <row r="354" spans="3:43" x14ac:dyDescent="0.15">
      <c r="C354" s="5">
        <v>273</v>
      </c>
      <c r="D354" s="53"/>
      <c r="E354" s="56"/>
      <c r="F354" s="56"/>
      <c r="G354" s="56"/>
      <c r="H354" s="56"/>
      <c r="I354" s="56"/>
      <c r="J354" s="56"/>
      <c r="K354" s="56"/>
      <c r="L354" s="56"/>
      <c r="M354" s="56"/>
      <c r="N354" s="56"/>
      <c r="O354" s="56"/>
      <c r="P354" s="56"/>
      <c r="Q354" s="56"/>
      <c r="R354" s="56"/>
      <c r="S354" s="56"/>
      <c r="T354" s="56"/>
      <c r="U354" s="56"/>
      <c r="V354" s="56"/>
      <c r="W354" s="56"/>
      <c r="X354" s="56"/>
      <c r="Y354" s="56"/>
      <c r="Z354" s="56"/>
      <c r="AA354" s="56"/>
      <c r="AB354" s="56"/>
      <c r="AC354" s="56"/>
      <c r="AD354" s="56"/>
      <c r="AE354" s="56"/>
      <c r="AF354" s="56"/>
      <c r="AG354" s="56"/>
      <c r="AH354" s="56"/>
      <c r="AI354" s="56"/>
      <c r="AJ354" s="56"/>
      <c r="AK354" s="56"/>
      <c r="AL354" s="56"/>
      <c r="AM354" s="56"/>
      <c r="AN354" s="56"/>
      <c r="AO354" s="56"/>
      <c r="AP354" s="56"/>
      <c r="AQ354" s="41"/>
    </row>
    <row r="355" spans="3:43" x14ac:dyDescent="0.15">
      <c r="C355" s="5">
        <v>274</v>
      </c>
      <c r="D355" s="53"/>
      <c r="E355" s="56"/>
      <c r="F355" s="56"/>
      <c r="G355" s="56"/>
      <c r="H355" s="56"/>
      <c r="I355" s="56"/>
      <c r="J355" s="56"/>
      <c r="K355" s="56"/>
      <c r="L355" s="56"/>
      <c r="M355" s="56"/>
      <c r="N355" s="56"/>
      <c r="O355" s="56"/>
      <c r="P355" s="56"/>
      <c r="Q355" s="56"/>
      <c r="R355" s="56"/>
      <c r="S355" s="56"/>
      <c r="T355" s="56"/>
      <c r="U355" s="56"/>
      <c r="V355" s="56"/>
      <c r="W355" s="56"/>
      <c r="X355" s="56"/>
      <c r="Y355" s="56"/>
      <c r="Z355" s="56"/>
      <c r="AA355" s="56"/>
      <c r="AB355" s="56"/>
      <c r="AC355" s="56"/>
      <c r="AD355" s="56"/>
      <c r="AE355" s="56"/>
      <c r="AF355" s="56"/>
      <c r="AG355" s="56"/>
      <c r="AH355" s="56"/>
      <c r="AI355" s="56"/>
      <c r="AJ355" s="56"/>
      <c r="AK355" s="56"/>
      <c r="AL355" s="56"/>
      <c r="AM355" s="56"/>
      <c r="AN355" s="56"/>
      <c r="AO355" s="56"/>
      <c r="AP355" s="56"/>
      <c r="AQ355" s="41"/>
    </row>
    <row r="356" spans="3:43" x14ac:dyDescent="0.15">
      <c r="C356" s="5">
        <v>275</v>
      </c>
      <c r="D356" s="53"/>
      <c r="E356" s="56"/>
      <c r="F356" s="56"/>
      <c r="G356" s="56"/>
      <c r="H356" s="56"/>
      <c r="I356" s="56"/>
      <c r="J356" s="56"/>
      <c r="K356" s="56"/>
      <c r="L356" s="56"/>
      <c r="M356" s="56"/>
      <c r="N356" s="56"/>
      <c r="O356" s="56"/>
      <c r="P356" s="56"/>
      <c r="Q356" s="56"/>
      <c r="R356" s="56"/>
      <c r="S356" s="56"/>
      <c r="T356" s="56"/>
      <c r="U356" s="56"/>
      <c r="V356" s="56"/>
      <c r="W356" s="56"/>
      <c r="X356" s="56"/>
      <c r="Y356" s="56"/>
      <c r="Z356" s="56"/>
      <c r="AA356" s="56"/>
      <c r="AB356" s="56"/>
      <c r="AC356" s="56"/>
      <c r="AD356" s="56"/>
      <c r="AE356" s="56"/>
      <c r="AF356" s="56"/>
      <c r="AG356" s="56"/>
      <c r="AH356" s="56"/>
      <c r="AI356" s="56"/>
      <c r="AJ356" s="56"/>
      <c r="AK356" s="56"/>
      <c r="AL356" s="56"/>
      <c r="AM356" s="56"/>
      <c r="AN356" s="56"/>
      <c r="AO356" s="56"/>
      <c r="AP356" s="56"/>
      <c r="AQ356" s="41"/>
    </row>
    <row r="357" spans="3:43" x14ac:dyDescent="0.15">
      <c r="C357" s="5">
        <v>276</v>
      </c>
      <c r="D357" s="53"/>
      <c r="E357" s="56"/>
      <c r="F357" s="56"/>
      <c r="G357" s="56"/>
      <c r="H357" s="56"/>
      <c r="I357" s="56"/>
      <c r="J357" s="56"/>
      <c r="K357" s="56"/>
      <c r="L357" s="56"/>
      <c r="M357" s="56"/>
      <c r="N357" s="56"/>
      <c r="O357" s="56"/>
      <c r="P357" s="56"/>
      <c r="Q357" s="56"/>
      <c r="R357" s="56"/>
      <c r="S357" s="56"/>
      <c r="T357" s="56"/>
      <c r="U357" s="56"/>
      <c r="V357" s="56"/>
      <c r="W357" s="56"/>
      <c r="X357" s="56"/>
      <c r="Y357" s="56"/>
      <c r="Z357" s="56"/>
      <c r="AA357" s="56"/>
      <c r="AB357" s="56"/>
      <c r="AC357" s="56"/>
      <c r="AD357" s="56"/>
      <c r="AE357" s="56"/>
      <c r="AF357" s="56"/>
      <c r="AG357" s="56"/>
      <c r="AH357" s="56"/>
      <c r="AI357" s="56"/>
      <c r="AJ357" s="56"/>
      <c r="AK357" s="56"/>
      <c r="AL357" s="56"/>
      <c r="AM357" s="56"/>
      <c r="AN357" s="56"/>
      <c r="AO357" s="56"/>
      <c r="AP357" s="56"/>
      <c r="AQ357" s="41"/>
    </row>
    <row r="358" spans="3:43" x14ac:dyDescent="0.15">
      <c r="C358" s="5">
        <v>277</v>
      </c>
      <c r="D358" s="53"/>
      <c r="E358" s="56"/>
      <c r="F358" s="56"/>
      <c r="G358" s="56"/>
      <c r="H358" s="56"/>
      <c r="I358" s="56"/>
      <c r="J358" s="56"/>
      <c r="K358" s="56"/>
      <c r="L358" s="56"/>
      <c r="M358" s="56"/>
      <c r="N358" s="56"/>
      <c r="O358" s="56"/>
      <c r="P358" s="56"/>
      <c r="Q358" s="56"/>
      <c r="R358" s="56"/>
      <c r="S358" s="56"/>
      <c r="T358" s="56"/>
      <c r="U358" s="56"/>
      <c r="V358" s="56"/>
      <c r="W358" s="56"/>
      <c r="X358" s="56"/>
      <c r="Y358" s="56"/>
      <c r="Z358" s="56"/>
      <c r="AA358" s="56"/>
      <c r="AB358" s="56"/>
      <c r="AC358" s="56"/>
      <c r="AD358" s="56"/>
      <c r="AE358" s="56"/>
      <c r="AF358" s="56"/>
      <c r="AG358" s="56"/>
      <c r="AH358" s="56"/>
      <c r="AI358" s="56"/>
      <c r="AJ358" s="56"/>
      <c r="AK358" s="56"/>
      <c r="AL358" s="56"/>
      <c r="AM358" s="56"/>
      <c r="AN358" s="56"/>
      <c r="AO358" s="56"/>
      <c r="AP358" s="56"/>
      <c r="AQ358" s="41"/>
    </row>
    <row r="359" spans="3:43" x14ac:dyDescent="0.15">
      <c r="C359" s="5">
        <v>278</v>
      </c>
      <c r="D359" s="53"/>
      <c r="E359" s="56"/>
      <c r="F359" s="56"/>
      <c r="G359" s="56"/>
      <c r="H359" s="56"/>
      <c r="I359" s="56"/>
      <c r="J359" s="56"/>
      <c r="K359" s="56"/>
      <c r="L359" s="56"/>
      <c r="M359" s="56"/>
      <c r="N359" s="56"/>
      <c r="O359" s="56"/>
      <c r="P359" s="56"/>
      <c r="Q359" s="56"/>
      <c r="R359" s="56"/>
      <c r="S359" s="56"/>
      <c r="T359" s="56"/>
      <c r="U359" s="56"/>
      <c r="V359" s="56"/>
      <c r="W359" s="56"/>
      <c r="X359" s="56"/>
      <c r="Y359" s="56"/>
      <c r="Z359" s="56"/>
      <c r="AA359" s="56"/>
      <c r="AB359" s="56"/>
      <c r="AC359" s="56"/>
      <c r="AD359" s="56"/>
      <c r="AE359" s="56"/>
      <c r="AF359" s="56"/>
      <c r="AG359" s="56"/>
      <c r="AH359" s="56"/>
      <c r="AI359" s="56"/>
      <c r="AJ359" s="56"/>
      <c r="AK359" s="56"/>
      <c r="AL359" s="56"/>
      <c r="AM359" s="56"/>
      <c r="AN359" s="56"/>
      <c r="AO359" s="56"/>
      <c r="AP359" s="56"/>
      <c r="AQ359" s="41"/>
    </row>
    <row r="360" spans="3:43" x14ac:dyDescent="0.15">
      <c r="C360" s="5">
        <v>279</v>
      </c>
      <c r="D360" s="53"/>
      <c r="E360" s="56"/>
      <c r="F360" s="56"/>
      <c r="G360" s="56"/>
      <c r="H360" s="56"/>
      <c r="I360" s="56"/>
      <c r="J360" s="56"/>
      <c r="K360" s="56"/>
      <c r="L360" s="56"/>
      <c r="M360" s="56"/>
      <c r="N360" s="56"/>
      <c r="O360" s="56"/>
      <c r="P360" s="56"/>
      <c r="Q360" s="56"/>
      <c r="R360" s="56"/>
      <c r="S360" s="56"/>
      <c r="T360" s="56"/>
      <c r="U360" s="56"/>
      <c r="V360" s="56"/>
      <c r="W360" s="56"/>
      <c r="X360" s="56"/>
      <c r="Y360" s="56"/>
      <c r="Z360" s="56"/>
      <c r="AA360" s="56"/>
      <c r="AB360" s="56"/>
      <c r="AC360" s="56"/>
      <c r="AD360" s="56"/>
      <c r="AE360" s="56"/>
      <c r="AF360" s="56"/>
      <c r="AG360" s="56"/>
      <c r="AH360" s="56"/>
      <c r="AI360" s="56"/>
      <c r="AJ360" s="56"/>
      <c r="AK360" s="56"/>
      <c r="AL360" s="56"/>
      <c r="AM360" s="56"/>
      <c r="AN360" s="56"/>
      <c r="AO360" s="56"/>
      <c r="AP360" s="56"/>
      <c r="AQ360" s="41"/>
    </row>
    <row r="361" spans="3:43" x14ac:dyDescent="0.15">
      <c r="C361" s="5">
        <v>280</v>
      </c>
      <c r="D361" s="53"/>
      <c r="E361" s="56"/>
      <c r="F361" s="56"/>
      <c r="G361" s="56"/>
      <c r="H361" s="56"/>
      <c r="I361" s="56"/>
      <c r="J361" s="56"/>
      <c r="K361" s="56"/>
      <c r="L361" s="56"/>
      <c r="M361" s="56"/>
      <c r="N361" s="56"/>
      <c r="O361" s="56"/>
      <c r="P361" s="56"/>
      <c r="Q361" s="56"/>
      <c r="R361" s="56"/>
      <c r="S361" s="56"/>
      <c r="T361" s="56"/>
      <c r="U361" s="56"/>
      <c r="V361" s="56"/>
      <c r="W361" s="56"/>
      <c r="X361" s="56"/>
      <c r="Y361" s="56"/>
      <c r="Z361" s="56"/>
      <c r="AA361" s="56"/>
      <c r="AB361" s="56"/>
      <c r="AC361" s="56"/>
      <c r="AD361" s="56"/>
      <c r="AE361" s="56"/>
      <c r="AF361" s="56"/>
      <c r="AG361" s="56"/>
      <c r="AH361" s="56"/>
      <c r="AI361" s="56"/>
      <c r="AJ361" s="56"/>
      <c r="AK361" s="56"/>
      <c r="AL361" s="56"/>
      <c r="AM361" s="56"/>
      <c r="AN361" s="56"/>
      <c r="AO361" s="56"/>
      <c r="AP361" s="56"/>
      <c r="AQ361" s="41"/>
    </row>
    <row r="362" spans="3:43" x14ac:dyDescent="0.15">
      <c r="C362" s="5">
        <v>281</v>
      </c>
      <c r="D362" s="53"/>
      <c r="E362" s="56"/>
      <c r="F362" s="56"/>
      <c r="G362" s="56"/>
      <c r="H362" s="56"/>
      <c r="I362" s="56"/>
      <c r="J362" s="56"/>
      <c r="K362" s="56"/>
      <c r="L362" s="56"/>
      <c r="M362" s="56"/>
      <c r="N362" s="56"/>
      <c r="O362" s="56"/>
      <c r="P362" s="56"/>
      <c r="Q362" s="56"/>
      <c r="R362" s="56"/>
      <c r="S362" s="56"/>
      <c r="T362" s="56"/>
      <c r="U362" s="56"/>
      <c r="V362" s="56"/>
      <c r="W362" s="56"/>
      <c r="X362" s="56"/>
      <c r="Y362" s="56"/>
      <c r="Z362" s="56"/>
      <c r="AA362" s="56"/>
      <c r="AB362" s="56"/>
      <c r="AC362" s="56"/>
      <c r="AD362" s="56"/>
      <c r="AE362" s="56"/>
      <c r="AF362" s="56"/>
      <c r="AG362" s="56"/>
      <c r="AH362" s="56"/>
      <c r="AI362" s="56"/>
      <c r="AJ362" s="56"/>
      <c r="AK362" s="56"/>
      <c r="AL362" s="56"/>
      <c r="AM362" s="56"/>
      <c r="AN362" s="56"/>
      <c r="AO362" s="56"/>
      <c r="AP362" s="56"/>
      <c r="AQ362" s="41"/>
    </row>
    <row r="363" spans="3:43" x14ac:dyDescent="0.15">
      <c r="C363" s="5">
        <v>282</v>
      </c>
      <c r="D363" s="53"/>
      <c r="E363" s="56"/>
      <c r="F363" s="56"/>
      <c r="G363" s="56"/>
      <c r="H363" s="56"/>
      <c r="I363" s="56"/>
      <c r="J363" s="56"/>
      <c r="K363" s="56"/>
      <c r="L363" s="56"/>
      <c r="M363" s="56"/>
      <c r="N363" s="56"/>
      <c r="O363" s="56"/>
      <c r="P363" s="56"/>
      <c r="Q363" s="56"/>
      <c r="R363" s="56"/>
      <c r="S363" s="56"/>
      <c r="T363" s="56"/>
      <c r="U363" s="56"/>
      <c r="V363" s="56"/>
      <c r="W363" s="56"/>
      <c r="X363" s="56"/>
      <c r="Y363" s="56"/>
      <c r="Z363" s="56"/>
      <c r="AA363" s="56"/>
      <c r="AB363" s="56"/>
      <c r="AC363" s="56"/>
      <c r="AD363" s="56"/>
      <c r="AE363" s="56"/>
      <c r="AF363" s="56"/>
      <c r="AG363" s="56"/>
      <c r="AH363" s="56"/>
      <c r="AI363" s="56"/>
      <c r="AJ363" s="56"/>
      <c r="AK363" s="56"/>
      <c r="AL363" s="56"/>
      <c r="AM363" s="56"/>
      <c r="AN363" s="56"/>
      <c r="AO363" s="56"/>
      <c r="AP363" s="56"/>
      <c r="AQ363" s="41"/>
    </row>
    <row r="364" spans="3:43" x14ac:dyDescent="0.15">
      <c r="C364" s="5">
        <v>283</v>
      </c>
      <c r="D364" s="53"/>
      <c r="E364" s="56"/>
      <c r="F364" s="56"/>
      <c r="G364" s="56"/>
      <c r="H364" s="56"/>
      <c r="I364" s="56"/>
      <c r="J364" s="56"/>
      <c r="K364" s="56"/>
      <c r="L364" s="56"/>
      <c r="M364" s="56"/>
      <c r="N364" s="56"/>
      <c r="O364" s="56"/>
      <c r="P364" s="56"/>
      <c r="Q364" s="56"/>
      <c r="R364" s="56"/>
      <c r="S364" s="56"/>
      <c r="T364" s="56"/>
      <c r="U364" s="56"/>
      <c r="V364" s="56"/>
      <c r="W364" s="56"/>
      <c r="X364" s="56"/>
      <c r="Y364" s="56"/>
      <c r="Z364" s="56"/>
      <c r="AA364" s="56"/>
      <c r="AB364" s="56"/>
      <c r="AC364" s="56"/>
      <c r="AD364" s="56"/>
      <c r="AE364" s="56"/>
      <c r="AF364" s="56"/>
      <c r="AG364" s="56"/>
      <c r="AH364" s="56"/>
      <c r="AI364" s="56"/>
      <c r="AJ364" s="56"/>
      <c r="AK364" s="56"/>
      <c r="AL364" s="56"/>
      <c r="AM364" s="56"/>
      <c r="AN364" s="56"/>
      <c r="AO364" s="56"/>
      <c r="AP364" s="56"/>
      <c r="AQ364" s="41"/>
    </row>
    <row r="365" spans="3:43" x14ac:dyDescent="0.15">
      <c r="C365" s="5">
        <v>284</v>
      </c>
      <c r="D365" s="53"/>
      <c r="E365" s="56"/>
      <c r="F365" s="56"/>
      <c r="G365" s="56"/>
      <c r="H365" s="56"/>
      <c r="I365" s="56"/>
      <c r="J365" s="56"/>
      <c r="K365" s="56"/>
      <c r="L365" s="56"/>
      <c r="M365" s="56"/>
      <c r="N365" s="56"/>
      <c r="O365" s="56"/>
      <c r="P365" s="56"/>
      <c r="Q365" s="56"/>
      <c r="R365" s="56"/>
      <c r="S365" s="56"/>
      <c r="T365" s="56"/>
      <c r="U365" s="56"/>
      <c r="V365" s="56"/>
      <c r="W365" s="56"/>
      <c r="X365" s="56"/>
      <c r="Y365" s="56"/>
      <c r="Z365" s="56"/>
      <c r="AA365" s="56"/>
      <c r="AB365" s="56"/>
      <c r="AC365" s="56"/>
      <c r="AD365" s="56"/>
      <c r="AE365" s="56"/>
      <c r="AF365" s="56"/>
      <c r="AG365" s="56"/>
      <c r="AH365" s="56"/>
      <c r="AI365" s="56"/>
      <c r="AJ365" s="56"/>
      <c r="AK365" s="56"/>
      <c r="AL365" s="56"/>
      <c r="AM365" s="56"/>
      <c r="AN365" s="56"/>
      <c r="AO365" s="56"/>
      <c r="AP365" s="56"/>
      <c r="AQ365" s="41"/>
    </row>
    <row r="366" spans="3:43" x14ac:dyDescent="0.15">
      <c r="C366" s="5">
        <v>285</v>
      </c>
      <c r="D366" s="53"/>
      <c r="E366" s="56"/>
      <c r="F366" s="56"/>
      <c r="G366" s="56"/>
      <c r="H366" s="56"/>
      <c r="I366" s="56"/>
      <c r="J366" s="56"/>
      <c r="K366" s="56"/>
      <c r="L366" s="56"/>
      <c r="M366" s="56"/>
      <c r="N366" s="56"/>
      <c r="O366" s="56"/>
      <c r="P366" s="56"/>
      <c r="Q366" s="56"/>
      <c r="R366" s="56"/>
      <c r="S366" s="56"/>
      <c r="T366" s="56"/>
      <c r="U366" s="56"/>
      <c r="V366" s="56"/>
      <c r="W366" s="56"/>
      <c r="X366" s="56"/>
      <c r="Y366" s="56"/>
      <c r="Z366" s="56"/>
      <c r="AA366" s="56"/>
      <c r="AB366" s="56"/>
      <c r="AC366" s="56"/>
      <c r="AD366" s="56"/>
      <c r="AE366" s="56"/>
      <c r="AF366" s="56"/>
      <c r="AG366" s="56"/>
      <c r="AH366" s="56"/>
      <c r="AI366" s="56"/>
      <c r="AJ366" s="56"/>
      <c r="AK366" s="56"/>
      <c r="AL366" s="56"/>
      <c r="AM366" s="56"/>
      <c r="AN366" s="56"/>
      <c r="AO366" s="56"/>
      <c r="AP366" s="56"/>
      <c r="AQ366" s="41"/>
    </row>
    <row r="367" spans="3:43" x14ac:dyDescent="0.15">
      <c r="C367" s="5">
        <v>286</v>
      </c>
      <c r="D367" s="53"/>
      <c r="E367" s="56"/>
      <c r="F367" s="56"/>
      <c r="G367" s="56"/>
      <c r="H367" s="56"/>
      <c r="I367" s="56"/>
      <c r="J367" s="56"/>
      <c r="K367" s="56"/>
      <c r="L367" s="56"/>
      <c r="M367" s="56"/>
      <c r="N367" s="56"/>
      <c r="O367" s="56"/>
      <c r="P367" s="56"/>
      <c r="Q367" s="56"/>
      <c r="R367" s="56"/>
      <c r="S367" s="56"/>
      <c r="T367" s="56"/>
      <c r="U367" s="56"/>
      <c r="V367" s="56"/>
      <c r="W367" s="56"/>
      <c r="X367" s="56"/>
      <c r="Y367" s="56"/>
      <c r="Z367" s="56"/>
      <c r="AA367" s="56"/>
      <c r="AB367" s="56"/>
      <c r="AC367" s="56"/>
      <c r="AD367" s="56"/>
      <c r="AE367" s="56"/>
      <c r="AF367" s="56"/>
      <c r="AG367" s="56"/>
      <c r="AH367" s="56"/>
      <c r="AI367" s="56"/>
      <c r="AJ367" s="56"/>
      <c r="AK367" s="56"/>
      <c r="AL367" s="56"/>
      <c r="AM367" s="56"/>
      <c r="AN367" s="56"/>
      <c r="AO367" s="56"/>
      <c r="AP367" s="56"/>
      <c r="AQ367" s="41"/>
    </row>
    <row r="368" spans="3:43" x14ac:dyDescent="0.15">
      <c r="C368" s="5">
        <v>287</v>
      </c>
      <c r="D368" s="53"/>
      <c r="E368" s="56"/>
      <c r="F368" s="56"/>
      <c r="G368" s="56"/>
      <c r="H368" s="56"/>
      <c r="I368" s="56"/>
      <c r="J368" s="56"/>
      <c r="K368" s="56"/>
      <c r="L368" s="56"/>
      <c r="M368" s="56"/>
      <c r="N368" s="56"/>
      <c r="O368" s="56"/>
      <c r="P368" s="56"/>
      <c r="Q368" s="56"/>
      <c r="R368" s="56"/>
      <c r="S368" s="56"/>
      <c r="T368" s="56"/>
      <c r="U368" s="56"/>
      <c r="V368" s="56"/>
      <c r="W368" s="56"/>
      <c r="X368" s="56"/>
      <c r="Y368" s="56"/>
      <c r="Z368" s="56"/>
      <c r="AA368" s="56"/>
      <c r="AB368" s="56"/>
      <c r="AC368" s="56"/>
      <c r="AD368" s="56"/>
      <c r="AE368" s="56"/>
      <c r="AF368" s="56"/>
      <c r="AG368" s="56"/>
      <c r="AH368" s="56"/>
      <c r="AI368" s="56"/>
      <c r="AJ368" s="56"/>
      <c r="AK368" s="56"/>
      <c r="AL368" s="56"/>
      <c r="AM368" s="56"/>
      <c r="AN368" s="56"/>
      <c r="AO368" s="56"/>
      <c r="AP368" s="56"/>
      <c r="AQ368" s="41"/>
    </row>
    <row r="369" spans="3:43" x14ac:dyDescent="0.15">
      <c r="C369" s="5">
        <v>288</v>
      </c>
      <c r="D369" s="53"/>
      <c r="E369" s="56"/>
      <c r="F369" s="56"/>
      <c r="G369" s="56"/>
      <c r="H369" s="56"/>
      <c r="I369" s="56"/>
      <c r="J369" s="56"/>
      <c r="K369" s="56"/>
      <c r="L369" s="56"/>
      <c r="M369" s="56"/>
      <c r="N369" s="56"/>
      <c r="O369" s="56"/>
      <c r="P369" s="56"/>
      <c r="Q369" s="56"/>
      <c r="R369" s="56"/>
      <c r="S369" s="56"/>
      <c r="T369" s="56"/>
      <c r="U369" s="56"/>
      <c r="V369" s="56"/>
      <c r="W369" s="56"/>
      <c r="X369" s="56"/>
      <c r="Y369" s="56"/>
      <c r="Z369" s="56"/>
      <c r="AA369" s="56"/>
      <c r="AB369" s="56"/>
      <c r="AC369" s="56"/>
      <c r="AD369" s="56"/>
      <c r="AE369" s="56"/>
      <c r="AF369" s="56"/>
      <c r="AG369" s="56"/>
      <c r="AH369" s="56"/>
      <c r="AI369" s="56"/>
      <c r="AJ369" s="56"/>
      <c r="AK369" s="56"/>
      <c r="AL369" s="56"/>
      <c r="AM369" s="56"/>
      <c r="AN369" s="56"/>
      <c r="AO369" s="56"/>
      <c r="AP369" s="56"/>
      <c r="AQ369" s="41"/>
    </row>
    <row r="370" spans="3:43" x14ac:dyDescent="0.15">
      <c r="C370" s="5">
        <v>289</v>
      </c>
      <c r="D370" s="53"/>
      <c r="E370" s="56"/>
      <c r="F370" s="56"/>
      <c r="G370" s="56"/>
      <c r="H370" s="56"/>
      <c r="I370" s="56"/>
      <c r="J370" s="56"/>
      <c r="K370" s="56"/>
      <c r="L370" s="56"/>
      <c r="M370" s="56"/>
      <c r="N370" s="56"/>
      <c r="O370" s="56"/>
      <c r="P370" s="56"/>
      <c r="Q370" s="56"/>
      <c r="R370" s="56"/>
      <c r="S370" s="56"/>
      <c r="T370" s="56"/>
      <c r="U370" s="56"/>
      <c r="V370" s="56"/>
      <c r="W370" s="56"/>
      <c r="X370" s="56"/>
      <c r="Y370" s="56"/>
      <c r="Z370" s="56"/>
      <c r="AA370" s="56"/>
      <c r="AB370" s="56"/>
      <c r="AC370" s="56"/>
      <c r="AD370" s="56"/>
      <c r="AE370" s="56"/>
      <c r="AF370" s="56"/>
      <c r="AG370" s="56"/>
      <c r="AH370" s="56"/>
      <c r="AI370" s="56"/>
      <c r="AJ370" s="56"/>
      <c r="AK370" s="56"/>
      <c r="AL370" s="56"/>
      <c r="AM370" s="56"/>
      <c r="AN370" s="56"/>
      <c r="AO370" s="56"/>
      <c r="AP370" s="56"/>
      <c r="AQ370" s="41"/>
    </row>
    <row r="371" spans="3:43" x14ac:dyDescent="0.15">
      <c r="C371" s="5">
        <v>290</v>
      </c>
      <c r="D371" s="53"/>
      <c r="E371" s="56"/>
      <c r="F371" s="56"/>
      <c r="G371" s="56"/>
      <c r="H371" s="56"/>
      <c r="I371" s="56"/>
      <c r="J371" s="56"/>
      <c r="K371" s="56"/>
      <c r="L371" s="56"/>
      <c r="M371" s="56"/>
      <c r="N371" s="56"/>
      <c r="O371" s="56"/>
      <c r="P371" s="56"/>
      <c r="Q371" s="56"/>
      <c r="R371" s="56"/>
      <c r="S371" s="56"/>
      <c r="T371" s="56"/>
      <c r="U371" s="56"/>
      <c r="V371" s="56"/>
      <c r="W371" s="56"/>
      <c r="X371" s="56"/>
      <c r="Y371" s="56"/>
      <c r="Z371" s="56"/>
      <c r="AA371" s="56"/>
      <c r="AB371" s="56"/>
      <c r="AC371" s="56"/>
      <c r="AD371" s="56"/>
      <c r="AE371" s="56"/>
      <c r="AF371" s="56"/>
      <c r="AG371" s="56"/>
      <c r="AH371" s="56"/>
      <c r="AI371" s="56"/>
      <c r="AJ371" s="56"/>
      <c r="AK371" s="56"/>
      <c r="AL371" s="56"/>
      <c r="AM371" s="56"/>
      <c r="AN371" s="56"/>
      <c r="AO371" s="56"/>
      <c r="AP371" s="56"/>
      <c r="AQ371" s="41"/>
    </row>
    <row r="372" spans="3:43" x14ac:dyDescent="0.15">
      <c r="C372" s="5">
        <v>291</v>
      </c>
      <c r="D372" s="53"/>
      <c r="E372" s="56"/>
      <c r="F372" s="56"/>
      <c r="G372" s="56"/>
      <c r="H372" s="56"/>
      <c r="I372" s="56"/>
      <c r="J372" s="56"/>
      <c r="K372" s="56"/>
      <c r="L372" s="56"/>
      <c r="M372" s="56"/>
      <c r="N372" s="56"/>
      <c r="O372" s="56"/>
      <c r="P372" s="56"/>
      <c r="Q372" s="56"/>
      <c r="R372" s="56"/>
      <c r="S372" s="56"/>
      <c r="T372" s="56"/>
      <c r="U372" s="56"/>
      <c r="V372" s="56"/>
      <c r="W372" s="56"/>
      <c r="X372" s="56"/>
      <c r="Y372" s="56"/>
      <c r="Z372" s="56"/>
      <c r="AA372" s="56"/>
      <c r="AB372" s="56"/>
      <c r="AC372" s="56"/>
      <c r="AD372" s="56"/>
      <c r="AE372" s="56"/>
      <c r="AF372" s="56"/>
      <c r="AG372" s="56"/>
      <c r="AH372" s="56"/>
      <c r="AI372" s="56"/>
      <c r="AJ372" s="56"/>
      <c r="AK372" s="56"/>
      <c r="AL372" s="56"/>
      <c r="AM372" s="56"/>
      <c r="AN372" s="56"/>
      <c r="AO372" s="56"/>
      <c r="AP372" s="56"/>
      <c r="AQ372" s="41"/>
    </row>
    <row r="373" spans="3:43" x14ac:dyDescent="0.15">
      <c r="C373" s="5">
        <v>292</v>
      </c>
      <c r="D373" s="53"/>
      <c r="E373" s="56"/>
      <c r="F373" s="56"/>
      <c r="G373" s="56"/>
      <c r="H373" s="56"/>
      <c r="I373" s="56"/>
      <c r="J373" s="56"/>
      <c r="K373" s="56"/>
      <c r="L373" s="56"/>
      <c r="M373" s="56"/>
      <c r="N373" s="56"/>
      <c r="O373" s="56"/>
      <c r="P373" s="56"/>
      <c r="Q373" s="56"/>
      <c r="R373" s="56"/>
      <c r="S373" s="56"/>
      <c r="T373" s="56"/>
      <c r="U373" s="56"/>
      <c r="V373" s="56"/>
      <c r="W373" s="56"/>
      <c r="X373" s="56"/>
      <c r="Y373" s="56"/>
      <c r="Z373" s="56"/>
      <c r="AA373" s="56"/>
      <c r="AB373" s="56"/>
      <c r="AC373" s="56"/>
      <c r="AD373" s="56"/>
      <c r="AE373" s="56"/>
      <c r="AF373" s="56"/>
      <c r="AG373" s="56"/>
      <c r="AH373" s="56"/>
      <c r="AI373" s="56"/>
      <c r="AJ373" s="56"/>
      <c r="AK373" s="56"/>
      <c r="AL373" s="56"/>
      <c r="AM373" s="56"/>
      <c r="AN373" s="56"/>
      <c r="AO373" s="56"/>
      <c r="AP373" s="56"/>
      <c r="AQ373" s="41"/>
    </row>
    <row r="374" spans="3:43" x14ac:dyDescent="0.15">
      <c r="C374" s="5">
        <v>293</v>
      </c>
      <c r="D374" s="53"/>
      <c r="E374" s="56"/>
      <c r="F374" s="56"/>
      <c r="G374" s="56"/>
      <c r="H374" s="56"/>
      <c r="I374" s="56"/>
      <c r="J374" s="56"/>
      <c r="K374" s="56"/>
      <c r="L374" s="56"/>
      <c r="M374" s="56"/>
      <c r="N374" s="56"/>
      <c r="O374" s="56"/>
      <c r="P374" s="56"/>
      <c r="Q374" s="56"/>
      <c r="R374" s="56"/>
      <c r="S374" s="56"/>
      <c r="T374" s="56"/>
      <c r="U374" s="56"/>
      <c r="V374" s="56"/>
      <c r="W374" s="56"/>
      <c r="X374" s="56"/>
      <c r="Y374" s="56"/>
      <c r="Z374" s="56"/>
      <c r="AA374" s="56"/>
      <c r="AB374" s="56"/>
      <c r="AC374" s="56"/>
      <c r="AD374" s="56"/>
      <c r="AE374" s="56"/>
      <c r="AF374" s="56"/>
      <c r="AG374" s="56"/>
      <c r="AH374" s="56"/>
      <c r="AI374" s="56"/>
      <c r="AJ374" s="56"/>
      <c r="AK374" s="56"/>
      <c r="AL374" s="56"/>
      <c r="AM374" s="56"/>
      <c r="AN374" s="56"/>
      <c r="AO374" s="56"/>
      <c r="AP374" s="56"/>
      <c r="AQ374" s="41"/>
    </row>
    <row r="375" spans="3:43" x14ac:dyDescent="0.15">
      <c r="C375" s="5">
        <v>294</v>
      </c>
      <c r="D375" s="53"/>
      <c r="E375" s="56"/>
      <c r="F375" s="56"/>
      <c r="G375" s="56"/>
      <c r="H375" s="56"/>
      <c r="I375" s="56"/>
      <c r="J375" s="56"/>
      <c r="K375" s="56"/>
      <c r="L375" s="56"/>
      <c r="M375" s="56"/>
      <c r="N375" s="56"/>
      <c r="O375" s="56"/>
      <c r="P375" s="56"/>
      <c r="Q375" s="56"/>
      <c r="R375" s="56"/>
      <c r="S375" s="56"/>
      <c r="T375" s="56"/>
      <c r="U375" s="56"/>
      <c r="V375" s="56"/>
      <c r="W375" s="56"/>
      <c r="X375" s="56"/>
      <c r="Y375" s="56"/>
      <c r="Z375" s="56"/>
      <c r="AA375" s="56"/>
      <c r="AB375" s="56"/>
      <c r="AC375" s="56"/>
      <c r="AD375" s="56"/>
      <c r="AE375" s="56"/>
      <c r="AF375" s="56"/>
      <c r="AG375" s="56"/>
      <c r="AH375" s="56"/>
      <c r="AI375" s="56"/>
      <c r="AJ375" s="56"/>
      <c r="AK375" s="56"/>
      <c r="AL375" s="56"/>
      <c r="AM375" s="56"/>
      <c r="AN375" s="56"/>
      <c r="AO375" s="56"/>
      <c r="AP375" s="56"/>
      <c r="AQ375" s="41"/>
    </row>
    <row r="376" spans="3:43" x14ac:dyDescent="0.15">
      <c r="C376" s="5">
        <v>295</v>
      </c>
      <c r="D376" s="53"/>
      <c r="E376" s="56"/>
      <c r="F376" s="56"/>
      <c r="G376" s="56"/>
      <c r="H376" s="56"/>
      <c r="I376" s="56"/>
      <c r="J376" s="56"/>
      <c r="K376" s="56"/>
      <c r="L376" s="56"/>
      <c r="M376" s="56"/>
      <c r="N376" s="56"/>
      <c r="O376" s="56"/>
      <c r="P376" s="56"/>
      <c r="Q376" s="56"/>
      <c r="R376" s="56"/>
      <c r="S376" s="56"/>
      <c r="T376" s="56"/>
      <c r="U376" s="56"/>
      <c r="V376" s="56"/>
      <c r="W376" s="56"/>
      <c r="X376" s="56"/>
      <c r="Y376" s="56"/>
      <c r="Z376" s="56"/>
      <c r="AA376" s="56"/>
      <c r="AB376" s="56"/>
      <c r="AC376" s="56"/>
      <c r="AD376" s="56"/>
      <c r="AE376" s="56"/>
      <c r="AF376" s="56"/>
      <c r="AG376" s="56"/>
      <c r="AH376" s="56"/>
      <c r="AI376" s="56"/>
      <c r="AJ376" s="56"/>
      <c r="AK376" s="56"/>
      <c r="AL376" s="56"/>
      <c r="AM376" s="56"/>
      <c r="AN376" s="56"/>
      <c r="AO376" s="56"/>
      <c r="AP376" s="56"/>
      <c r="AQ376" s="41"/>
    </row>
    <row r="377" spans="3:43" x14ac:dyDescent="0.15">
      <c r="C377" s="5">
        <v>296</v>
      </c>
      <c r="D377" s="53"/>
      <c r="E377" s="56"/>
      <c r="F377" s="56"/>
      <c r="G377" s="56"/>
      <c r="H377" s="56"/>
      <c r="I377" s="56"/>
      <c r="J377" s="56"/>
      <c r="K377" s="56"/>
      <c r="L377" s="56"/>
      <c r="M377" s="56"/>
      <c r="N377" s="56"/>
      <c r="O377" s="56"/>
      <c r="P377" s="56"/>
      <c r="Q377" s="56"/>
      <c r="R377" s="56"/>
      <c r="S377" s="56"/>
      <c r="T377" s="56"/>
      <c r="U377" s="56"/>
      <c r="V377" s="56"/>
      <c r="W377" s="56"/>
      <c r="X377" s="56"/>
      <c r="Y377" s="56"/>
      <c r="Z377" s="56"/>
      <c r="AA377" s="56"/>
      <c r="AB377" s="56"/>
      <c r="AC377" s="56"/>
      <c r="AD377" s="56"/>
      <c r="AE377" s="56"/>
      <c r="AF377" s="56"/>
      <c r="AG377" s="56"/>
      <c r="AH377" s="56"/>
      <c r="AI377" s="56"/>
      <c r="AJ377" s="56"/>
      <c r="AK377" s="56"/>
      <c r="AL377" s="56"/>
      <c r="AM377" s="56"/>
      <c r="AN377" s="56"/>
      <c r="AO377" s="56"/>
      <c r="AP377" s="56"/>
      <c r="AQ377" s="41"/>
    </row>
    <row r="378" spans="3:43" x14ac:dyDescent="0.15">
      <c r="C378" s="5">
        <v>297</v>
      </c>
      <c r="D378" s="53"/>
      <c r="E378" s="56"/>
      <c r="F378" s="56"/>
      <c r="G378" s="56"/>
      <c r="H378" s="56"/>
      <c r="I378" s="56"/>
      <c r="J378" s="56"/>
      <c r="K378" s="56"/>
      <c r="L378" s="56"/>
      <c r="M378" s="56"/>
      <c r="N378" s="56"/>
      <c r="O378" s="56"/>
      <c r="P378" s="56"/>
      <c r="Q378" s="56"/>
      <c r="R378" s="56"/>
      <c r="S378" s="56"/>
      <c r="T378" s="56"/>
      <c r="U378" s="56"/>
      <c r="V378" s="56"/>
      <c r="W378" s="56"/>
      <c r="X378" s="56"/>
      <c r="Y378" s="56"/>
      <c r="Z378" s="56"/>
      <c r="AA378" s="56"/>
      <c r="AB378" s="56"/>
      <c r="AC378" s="56"/>
      <c r="AD378" s="56"/>
      <c r="AE378" s="56"/>
      <c r="AF378" s="56"/>
      <c r="AG378" s="56"/>
      <c r="AH378" s="56"/>
      <c r="AI378" s="56"/>
      <c r="AJ378" s="56"/>
      <c r="AK378" s="56"/>
      <c r="AL378" s="56"/>
      <c r="AM378" s="56"/>
      <c r="AN378" s="56"/>
      <c r="AO378" s="56"/>
      <c r="AP378" s="56"/>
      <c r="AQ378" s="41"/>
    </row>
    <row r="379" spans="3:43" x14ac:dyDescent="0.15">
      <c r="C379" s="5">
        <v>298</v>
      </c>
      <c r="D379" s="53"/>
      <c r="E379" s="56"/>
      <c r="F379" s="56"/>
      <c r="G379" s="56"/>
      <c r="H379" s="56"/>
      <c r="I379" s="56"/>
      <c r="J379" s="56"/>
      <c r="K379" s="56"/>
      <c r="L379" s="56"/>
      <c r="M379" s="56"/>
      <c r="N379" s="56"/>
      <c r="O379" s="56"/>
      <c r="P379" s="56"/>
      <c r="Q379" s="56"/>
      <c r="R379" s="56"/>
      <c r="S379" s="56"/>
      <c r="T379" s="56"/>
      <c r="U379" s="56"/>
      <c r="V379" s="56"/>
      <c r="W379" s="56"/>
      <c r="X379" s="56"/>
      <c r="Y379" s="56"/>
      <c r="Z379" s="56"/>
      <c r="AA379" s="56"/>
      <c r="AB379" s="56"/>
      <c r="AC379" s="56"/>
      <c r="AD379" s="56"/>
      <c r="AE379" s="56"/>
      <c r="AF379" s="56"/>
      <c r="AG379" s="56"/>
      <c r="AH379" s="56"/>
      <c r="AI379" s="56"/>
      <c r="AJ379" s="56"/>
      <c r="AK379" s="56"/>
      <c r="AL379" s="56"/>
      <c r="AM379" s="56"/>
      <c r="AN379" s="56"/>
      <c r="AO379" s="56"/>
      <c r="AP379" s="56"/>
      <c r="AQ379" s="41"/>
    </row>
    <row r="380" spans="3:43" x14ac:dyDescent="0.15">
      <c r="C380" s="5">
        <v>299</v>
      </c>
      <c r="D380" s="53"/>
      <c r="E380" s="56"/>
      <c r="F380" s="56"/>
      <c r="G380" s="56"/>
      <c r="H380" s="56"/>
      <c r="I380" s="56"/>
      <c r="J380" s="56"/>
      <c r="K380" s="56"/>
      <c r="L380" s="56"/>
      <c r="M380" s="56"/>
      <c r="N380" s="56"/>
      <c r="O380" s="56"/>
      <c r="P380" s="56"/>
      <c r="Q380" s="56"/>
      <c r="R380" s="56"/>
      <c r="S380" s="56"/>
      <c r="T380" s="56"/>
      <c r="U380" s="56"/>
      <c r="V380" s="56"/>
      <c r="W380" s="56"/>
      <c r="X380" s="56"/>
      <c r="Y380" s="56"/>
      <c r="Z380" s="56"/>
      <c r="AA380" s="56"/>
      <c r="AB380" s="56"/>
      <c r="AC380" s="56"/>
      <c r="AD380" s="56"/>
      <c r="AE380" s="56"/>
      <c r="AF380" s="56"/>
      <c r="AG380" s="56"/>
      <c r="AH380" s="56"/>
      <c r="AI380" s="56"/>
      <c r="AJ380" s="56"/>
      <c r="AK380" s="56"/>
      <c r="AL380" s="56"/>
      <c r="AM380" s="56"/>
      <c r="AN380" s="56"/>
      <c r="AO380" s="56"/>
      <c r="AP380" s="56"/>
      <c r="AQ380" s="41"/>
    </row>
    <row r="381" spans="3:43" x14ac:dyDescent="0.15">
      <c r="C381" s="5">
        <v>300</v>
      </c>
      <c r="D381" s="53"/>
      <c r="E381" s="56"/>
      <c r="F381" s="56"/>
      <c r="G381" s="56"/>
      <c r="H381" s="56"/>
      <c r="I381" s="56"/>
      <c r="J381" s="56"/>
      <c r="K381" s="56"/>
      <c r="L381" s="56"/>
      <c r="M381" s="56"/>
      <c r="N381" s="56"/>
      <c r="O381" s="56"/>
      <c r="P381" s="56"/>
      <c r="Q381" s="56"/>
      <c r="R381" s="56"/>
      <c r="S381" s="56"/>
      <c r="T381" s="56"/>
      <c r="U381" s="56"/>
      <c r="V381" s="56"/>
      <c r="W381" s="56"/>
      <c r="X381" s="56"/>
      <c r="Y381" s="56"/>
      <c r="Z381" s="56"/>
      <c r="AA381" s="56"/>
      <c r="AB381" s="56"/>
      <c r="AC381" s="56"/>
      <c r="AD381" s="56"/>
      <c r="AE381" s="56"/>
      <c r="AF381" s="56"/>
      <c r="AG381" s="56"/>
      <c r="AH381" s="56"/>
      <c r="AI381" s="56"/>
      <c r="AJ381" s="56"/>
      <c r="AK381" s="56"/>
      <c r="AL381" s="56"/>
      <c r="AM381" s="56"/>
      <c r="AN381" s="56"/>
      <c r="AO381" s="56"/>
      <c r="AP381" s="56"/>
      <c r="AQ381" s="41"/>
    </row>
    <row r="382" spans="3:43" x14ac:dyDescent="0.15">
      <c r="C382" s="5">
        <v>301</v>
      </c>
      <c r="D382" s="53"/>
      <c r="E382" s="56"/>
      <c r="F382" s="56"/>
      <c r="G382" s="56"/>
      <c r="H382" s="56"/>
      <c r="I382" s="56"/>
      <c r="J382" s="56"/>
      <c r="K382" s="56"/>
      <c r="L382" s="56"/>
      <c r="M382" s="56"/>
      <c r="N382" s="56"/>
      <c r="O382" s="56"/>
      <c r="P382" s="56"/>
      <c r="Q382" s="56"/>
      <c r="R382" s="56"/>
      <c r="S382" s="56"/>
      <c r="T382" s="56"/>
      <c r="U382" s="56"/>
      <c r="V382" s="56"/>
      <c r="W382" s="56"/>
      <c r="X382" s="56"/>
      <c r="Y382" s="56"/>
      <c r="Z382" s="56"/>
      <c r="AA382" s="56"/>
      <c r="AB382" s="56"/>
      <c r="AC382" s="56"/>
      <c r="AD382" s="56"/>
      <c r="AE382" s="56"/>
      <c r="AF382" s="56"/>
      <c r="AG382" s="56"/>
      <c r="AH382" s="56"/>
      <c r="AI382" s="56"/>
      <c r="AJ382" s="56"/>
      <c r="AK382" s="56"/>
      <c r="AL382" s="56"/>
      <c r="AM382" s="56"/>
      <c r="AN382" s="56"/>
      <c r="AO382" s="56"/>
      <c r="AP382" s="56"/>
      <c r="AQ382" s="41"/>
    </row>
    <row r="383" spans="3:43" x14ac:dyDescent="0.15">
      <c r="C383" s="5">
        <v>302</v>
      </c>
      <c r="D383" s="53"/>
      <c r="E383" s="56"/>
      <c r="F383" s="56"/>
      <c r="G383" s="56"/>
      <c r="H383" s="56"/>
      <c r="I383" s="56"/>
      <c r="J383" s="56"/>
      <c r="K383" s="56"/>
      <c r="L383" s="56"/>
      <c r="M383" s="56"/>
      <c r="N383" s="56"/>
      <c r="O383" s="56"/>
      <c r="P383" s="56"/>
      <c r="Q383" s="56"/>
      <c r="R383" s="56"/>
      <c r="S383" s="56"/>
      <c r="T383" s="56"/>
      <c r="U383" s="56"/>
      <c r="V383" s="56"/>
      <c r="W383" s="56"/>
      <c r="X383" s="56"/>
      <c r="Y383" s="56"/>
      <c r="Z383" s="56"/>
      <c r="AA383" s="56"/>
      <c r="AB383" s="56"/>
      <c r="AC383" s="56"/>
      <c r="AD383" s="56"/>
      <c r="AE383" s="56"/>
      <c r="AF383" s="56"/>
      <c r="AG383" s="56"/>
      <c r="AH383" s="56"/>
      <c r="AI383" s="56"/>
      <c r="AJ383" s="56"/>
      <c r="AK383" s="56"/>
      <c r="AL383" s="56"/>
      <c r="AM383" s="56"/>
      <c r="AN383" s="56"/>
      <c r="AO383" s="56"/>
      <c r="AP383" s="56"/>
      <c r="AQ383" s="41"/>
    </row>
    <row r="384" spans="3:43" x14ac:dyDescent="0.15">
      <c r="C384" s="5">
        <v>303</v>
      </c>
      <c r="D384" s="53"/>
      <c r="E384" s="56"/>
      <c r="F384" s="56"/>
      <c r="G384" s="56"/>
      <c r="H384" s="56"/>
      <c r="I384" s="56"/>
      <c r="J384" s="56"/>
      <c r="K384" s="56"/>
      <c r="L384" s="56"/>
      <c r="M384" s="56"/>
      <c r="N384" s="56"/>
      <c r="O384" s="56"/>
      <c r="P384" s="56"/>
      <c r="Q384" s="56"/>
      <c r="R384" s="56"/>
      <c r="S384" s="56"/>
      <c r="T384" s="56"/>
      <c r="U384" s="56"/>
      <c r="V384" s="56"/>
      <c r="W384" s="56"/>
      <c r="X384" s="56"/>
      <c r="Y384" s="56"/>
      <c r="Z384" s="56"/>
      <c r="AA384" s="56"/>
      <c r="AB384" s="56"/>
      <c r="AC384" s="56"/>
      <c r="AD384" s="56"/>
      <c r="AE384" s="56"/>
      <c r="AF384" s="56"/>
      <c r="AG384" s="56"/>
      <c r="AH384" s="56"/>
      <c r="AI384" s="56"/>
      <c r="AJ384" s="56"/>
      <c r="AK384" s="56"/>
      <c r="AL384" s="56"/>
      <c r="AM384" s="56"/>
      <c r="AN384" s="56"/>
      <c r="AO384" s="56"/>
      <c r="AP384" s="56"/>
      <c r="AQ384" s="41"/>
    </row>
    <row r="385" spans="3:43" x14ac:dyDescent="0.15">
      <c r="C385" s="5">
        <v>304</v>
      </c>
      <c r="D385" s="53"/>
      <c r="E385" s="56"/>
      <c r="F385" s="56"/>
      <c r="G385" s="56"/>
      <c r="H385" s="56"/>
      <c r="I385" s="56"/>
      <c r="J385" s="56"/>
      <c r="K385" s="56"/>
      <c r="L385" s="56"/>
      <c r="M385" s="56"/>
      <c r="N385" s="56"/>
      <c r="O385" s="56"/>
      <c r="P385" s="56"/>
      <c r="Q385" s="56"/>
      <c r="R385" s="56"/>
      <c r="S385" s="56"/>
      <c r="T385" s="56"/>
      <c r="U385" s="56"/>
      <c r="V385" s="56"/>
      <c r="W385" s="56"/>
      <c r="X385" s="56"/>
      <c r="Y385" s="56"/>
      <c r="Z385" s="56"/>
      <c r="AA385" s="56"/>
      <c r="AB385" s="56"/>
      <c r="AC385" s="56"/>
      <c r="AD385" s="56"/>
      <c r="AE385" s="56"/>
      <c r="AF385" s="56"/>
      <c r="AG385" s="56"/>
      <c r="AH385" s="56"/>
      <c r="AI385" s="56"/>
      <c r="AJ385" s="56"/>
      <c r="AK385" s="56"/>
      <c r="AL385" s="56"/>
      <c r="AM385" s="56"/>
      <c r="AN385" s="56"/>
      <c r="AO385" s="56"/>
      <c r="AP385" s="56"/>
      <c r="AQ385" s="41"/>
    </row>
    <row r="386" spans="3:43" x14ac:dyDescent="0.15">
      <c r="C386" s="5">
        <v>305</v>
      </c>
      <c r="D386" s="53"/>
      <c r="E386" s="56"/>
      <c r="F386" s="56"/>
      <c r="G386" s="56"/>
      <c r="H386" s="56"/>
      <c r="I386" s="56"/>
      <c r="J386" s="56"/>
      <c r="K386" s="56"/>
      <c r="L386" s="56"/>
      <c r="M386" s="56"/>
      <c r="N386" s="56"/>
      <c r="O386" s="56"/>
      <c r="P386" s="56"/>
      <c r="Q386" s="56"/>
      <c r="R386" s="56"/>
      <c r="S386" s="56"/>
      <c r="T386" s="56"/>
      <c r="U386" s="56"/>
      <c r="V386" s="56"/>
      <c r="W386" s="56"/>
      <c r="X386" s="56"/>
      <c r="Y386" s="56"/>
      <c r="Z386" s="56"/>
      <c r="AA386" s="56"/>
      <c r="AB386" s="56"/>
      <c r="AC386" s="56"/>
      <c r="AD386" s="56"/>
      <c r="AE386" s="56"/>
      <c r="AF386" s="56"/>
      <c r="AG386" s="56"/>
      <c r="AH386" s="56"/>
      <c r="AI386" s="56"/>
      <c r="AJ386" s="56"/>
      <c r="AK386" s="56"/>
      <c r="AL386" s="56"/>
      <c r="AM386" s="56"/>
      <c r="AN386" s="56"/>
      <c r="AO386" s="56"/>
      <c r="AP386" s="56"/>
      <c r="AQ386" s="41"/>
    </row>
    <row r="387" spans="3:43" x14ac:dyDescent="0.15">
      <c r="C387" s="5">
        <v>306</v>
      </c>
      <c r="D387" s="53"/>
      <c r="E387" s="56"/>
      <c r="F387" s="56"/>
      <c r="G387" s="56"/>
      <c r="H387" s="56"/>
      <c r="I387" s="56"/>
      <c r="J387" s="56"/>
      <c r="K387" s="56"/>
      <c r="L387" s="56"/>
      <c r="M387" s="56"/>
      <c r="N387" s="56"/>
      <c r="O387" s="56"/>
      <c r="P387" s="56"/>
      <c r="Q387" s="56"/>
      <c r="R387" s="56"/>
      <c r="S387" s="56"/>
      <c r="T387" s="56"/>
      <c r="U387" s="56"/>
      <c r="V387" s="56"/>
      <c r="W387" s="56"/>
      <c r="X387" s="56"/>
      <c r="Y387" s="56"/>
      <c r="Z387" s="56"/>
      <c r="AA387" s="56"/>
      <c r="AB387" s="56"/>
      <c r="AC387" s="56"/>
      <c r="AD387" s="56"/>
      <c r="AE387" s="56"/>
      <c r="AF387" s="56"/>
      <c r="AG387" s="56"/>
      <c r="AH387" s="56"/>
      <c r="AI387" s="56"/>
      <c r="AJ387" s="56"/>
      <c r="AK387" s="56"/>
      <c r="AL387" s="56"/>
      <c r="AM387" s="56"/>
      <c r="AN387" s="56"/>
      <c r="AO387" s="56"/>
      <c r="AP387" s="56"/>
      <c r="AQ387" s="41"/>
    </row>
    <row r="388" spans="3:43" x14ac:dyDescent="0.15">
      <c r="C388" s="5">
        <v>307</v>
      </c>
      <c r="D388" s="53"/>
      <c r="E388" s="56"/>
      <c r="F388" s="56"/>
      <c r="G388" s="56"/>
      <c r="H388" s="56"/>
      <c r="I388" s="56"/>
      <c r="J388" s="56"/>
      <c r="K388" s="56"/>
      <c r="L388" s="56"/>
      <c r="M388" s="56"/>
      <c r="N388" s="56"/>
      <c r="O388" s="56"/>
      <c r="P388" s="56"/>
      <c r="Q388" s="56"/>
      <c r="R388" s="56"/>
      <c r="S388" s="56"/>
      <c r="T388" s="56"/>
      <c r="U388" s="56"/>
      <c r="V388" s="56"/>
      <c r="W388" s="56"/>
      <c r="X388" s="56"/>
      <c r="Y388" s="56"/>
      <c r="Z388" s="56"/>
      <c r="AA388" s="56"/>
      <c r="AB388" s="56"/>
      <c r="AC388" s="56"/>
      <c r="AD388" s="56"/>
      <c r="AE388" s="56"/>
      <c r="AF388" s="56"/>
      <c r="AG388" s="56"/>
      <c r="AH388" s="56"/>
      <c r="AI388" s="56"/>
      <c r="AJ388" s="56"/>
      <c r="AK388" s="56"/>
      <c r="AL388" s="56"/>
      <c r="AM388" s="56"/>
      <c r="AN388" s="56"/>
      <c r="AO388" s="56"/>
      <c r="AP388" s="56"/>
      <c r="AQ388" s="41"/>
    </row>
    <row r="389" spans="3:43" x14ac:dyDescent="0.15">
      <c r="C389" s="5">
        <v>308</v>
      </c>
      <c r="D389" s="53"/>
      <c r="E389" s="56"/>
      <c r="F389" s="56"/>
      <c r="G389" s="56"/>
      <c r="H389" s="56"/>
      <c r="I389" s="56"/>
      <c r="J389" s="56"/>
      <c r="K389" s="56"/>
      <c r="L389" s="56"/>
      <c r="M389" s="56"/>
      <c r="N389" s="56"/>
      <c r="O389" s="56"/>
      <c r="P389" s="56"/>
      <c r="Q389" s="56"/>
      <c r="R389" s="56"/>
      <c r="S389" s="56"/>
      <c r="T389" s="56"/>
      <c r="U389" s="56"/>
      <c r="V389" s="56"/>
      <c r="W389" s="56"/>
      <c r="X389" s="56"/>
      <c r="Y389" s="56"/>
      <c r="Z389" s="56"/>
      <c r="AA389" s="56"/>
      <c r="AB389" s="56"/>
      <c r="AC389" s="56"/>
      <c r="AD389" s="56"/>
      <c r="AE389" s="56"/>
      <c r="AF389" s="56"/>
      <c r="AG389" s="56"/>
      <c r="AH389" s="56"/>
      <c r="AI389" s="56"/>
      <c r="AJ389" s="56"/>
      <c r="AK389" s="56"/>
      <c r="AL389" s="56"/>
      <c r="AM389" s="56"/>
      <c r="AN389" s="56"/>
      <c r="AO389" s="56"/>
      <c r="AP389" s="56"/>
      <c r="AQ389" s="41"/>
    </row>
    <row r="390" spans="3:43" x14ac:dyDescent="0.15">
      <c r="C390" s="5">
        <v>309</v>
      </c>
      <c r="D390" s="53"/>
      <c r="E390" s="56"/>
      <c r="F390" s="56"/>
      <c r="G390" s="56"/>
      <c r="H390" s="56"/>
      <c r="I390" s="56"/>
      <c r="J390" s="56"/>
      <c r="K390" s="56"/>
      <c r="L390" s="56"/>
      <c r="M390" s="56"/>
      <c r="N390" s="56"/>
      <c r="O390" s="56"/>
      <c r="P390" s="56"/>
      <c r="Q390" s="56"/>
      <c r="R390" s="56"/>
      <c r="S390" s="56"/>
      <c r="T390" s="56"/>
      <c r="U390" s="56"/>
      <c r="V390" s="56"/>
      <c r="W390" s="56"/>
      <c r="X390" s="56"/>
      <c r="Y390" s="56"/>
      <c r="Z390" s="56"/>
      <c r="AA390" s="56"/>
      <c r="AB390" s="56"/>
      <c r="AC390" s="56"/>
      <c r="AD390" s="56"/>
      <c r="AE390" s="56"/>
      <c r="AF390" s="56"/>
      <c r="AG390" s="56"/>
      <c r="AH390" s="56"/>
      <c r="AI390" s="56"/>
      <c r="AJ390" s="56"/>
      <c r="AK390" s="56"/>
      <c r="AL390" s="56"/>
      <c r="AM390" s="56"/>
      <c r="AN390" s="56"/>
      <c r="AO390" s="56"/>
      <c r="AP390" s="56"/>
      <c r="AQ390" s="41"/>
    </row>
    <row r="391" spans="3:43" x14ac:dyDescent="0.15">
      <c r="C391" s="5">
        <v>310</v>
      </c>
      <c r="D391" s="53"/>
      <c r="E391" s="56"/>
      <c r="F391" s="56"/>
      <c r="G391" s="56"/>
      <c r="H391" s="56"/>
      <c r="I391" s="56"/>
      <c r="J391" s="56"/>
      <c r="K391" s="56"/>
      <c r="L391" s="56"/>
      <c r="M391" s="56"/>
      <c r="N391" s="56"/>
      <c r="O391" s="56"/>
      <c r="P391" s="56"/>
      <c r="Q391" s="56"/>
      <c r="R391" s="56"/>
      <c r="S391" s="56"/>
      <c r="T391" s="56"/>
      <c r="U391" s="56"/>
      <c r="V391" s="56"/>
      <c r="W391" s="56"/>
      <c r="X391" s="56"/>
      <c r="Y391" s="56"/>
      <c r="Z391" s="56"/>
      <c r="AA391" s="56"/>
      <c r="AB391" s="56"/>
      <c r="AC391" s="56"/>
      <c r="AD391" s="56"/>
      <c r="AE391" s="56"/>
      <c r="AF391" s="56"/>
      <c r="AG391" s="56"/>
      <c r="AH391" s="56"/>
      <c r="AI391" s="56"/>
      <c r="AJ391" s="56"/>
      <c r="AK391" s="56"/>
      <c r="AL391" s="56"/>
      <c r="AM391" s="56"/>
      <c r="AN391" s="56"/>
      <c r="AO391" s="56"/>
      <c r="AP391" s="56"/>
      <c r="AQ391" s="41"/>
    </row>
    <row r="392" spans="3:43" x14ac:dyDescent="0.15">
      <c r="C392" s="5">
        <v>311</v>
      </c>
      <c r="D392" s="53"/>
      <c r="E392" s="56"/>
      <c r="F392" s="56"/>
      <c r="G392" s="56"/>
      <c r="H392" s="56"/>
      <c r="I392" s="56"/>
      <c r="J392" s="56"/>
      <c r="K392" s="56"/>
      <c r="L392" s="56"/>
      <c r="M392" s="56"/>
      <c r="N392" s="56"/>
      <c r="O392" s="56"/>
      <c r="P392" s="56"/>
      <c r="Q392" s="56"/>
      <c r="R392" s="56"/>
      <c r="S392" s="56"/>
      <c r="T392" s="56"/>
      <c r="U392" s="56"/>
      <c r="V392" s="56"/>
      <c r="W392" s="56"/>
      <c r="X392" s="56"/>
      <c r="Y392" s="56"/>
      <c r="Z392" s="56"/>
      <c r="AA392" s="56"/>
      <c r="AB392" s="56"/>
      <c r="AC392" s="56"/>
      <c r="AD392" s="56"/>
      <c r="AE392" s="56"/>
      <c r="AF392" s="56"/>
      <c r="AG392" s="56"/>
      <c r="AH392" s="56"/>
      <c r="AI392" s="56"/>
      <c r="AJ392" s="56"/>
      <c r="AK392" s="56"/>
      <c r="AL392" s="56"/>
      <c r="AM392" s="56"/>
      <c r="AN392" s="56"/>
      <c r="AO392" s="56"/>
      <c r="AP392" s="56"/>
      <c r="AQ392" s="41"/>
    </row>
    <row r="393" spans="3:43" x14ac:dyDescent="0.15">
      <c r="C393" s="5">
        <v>312</v>
      </c>
      <c r="D393" s="53"/>
      <c r="E393" s="56"/>
      <c r="F393" s="56"/>
      <c r="G393" s="56"/>
      <c r="H393" s="56"/>
      <c r="I393" s="56"/>
      <c r="J393" s="56"/>
      <c r="K393" s="56"/>
      <c r="L393" s="56"/>
      <c r="M393" s="56"/>
      <c r="N393" s="56"/>
      <c r="O393" s="56"/>
      <c r="P393" s="56"/>
      <c r="Q393" s="56"/>
      <c r="R393" s="56"/>
      <c r="S393" s="56"/>
      <c r="T393" s="56"/>
      <c r="U393" s="56"/>
      <c r="V393" s="56"/>
      <c r="W393" s="56"/>
      <c r="X393" s="56"/>
      <c r="Y393" s="56"/>
      <c r="Z393" s="56"/>
      <c r="AA393" s="56"/>
      <c r="AB393" s="56"/>
      <c r="AC393" s="56"/>
      <c r="AD393" s="56"/>
      <c r="AE393" s="56"/>
      <c r="AF393" s="56"/>
      <c r="AG393" s="56"/>
      <c r="AH393" s="56"/>
      <c r="AI393" s="56"/>
      <c r="AJ393" s="56"/>
      <c r="AK393" s="56"/>
      <c r="AL393" s="56"/>
      <c r="AM393" s="56"/>
      <c r="AN393" s="56"/>
      <c r="AO393" s="56"/>
      <c r="AP393" s="56"/>
      <c r="AQ393" s="41"/>
    </row>
    <row r="394" spans="3:43" x14ac:dyDescent="0.15">
      <c r="C394" s="5">
        <v>313</v>
      </c>
      <c r="D394" s="53"/>
      <c r="E394" s="56"/>
      <c r="F394" s="56"/>
      <c r="G394" s="56"/>
      <c r="H394" s="56"/>
      <c r="I394" s="56"/>
      <c r="J394" s="56"/>
      <c r="K394" s="56"/>
      <c r="L394" s="56"/>
      <c r="M394" s="56"/>
      <c r="N394" s="56"/>
      <c r="O394" s="56"/>
      <c r="P394" s="56"/>
      <c r="Q394" s="56"/>
      <c r="R394" s="56"/>
      <c r="S394" s="56"/>
      <c r="T394" s="56"/>
      <c r="U394" s="56"/>
      <c r="V394" s="56"/>
      <c r="W394" s="56"/>
      <c r="X394" s="56"/>
      <c r="Y394" s="56"/>
      <c r="Z394" s="56"/>
      <c r="AA394" s="56"/>
      <c r="AB394" s="56"/>
      <c r="AC394" s="56"/>
      <c r="AD394" s="56"/>
      <c r="AE394" s="56"/>
      <c r="AF394" s="56"/>
      <c r="AG394" s="56"/>
      <c r="AH394" s="56"/>
      <c r="AI394" s="56"/>
      <c r="AJ394" s="56"/>
      <c r="AK394" s="56"/>
      <c r="AL394" s="56"/>
      <c r="AM394" s="56"/>
      <c r="AN394" s="56"/>
      <c r="AO394" s="56"/>
      <c r="AP394" s="56"/>
      <c r="AQ394" s="41"/>
    </row>
    <row r="395" spans="3:43" x14ac:dyDescent="0.15">
      <c r="C395" s="5">
        <v>314</v>
      </c>
      <c r="D395" s="53"/>
      <c r="E395" s="56"/>
      <c r="F395" s="56"/>
      <c r="G395" s="56"/>
      <c r="H395" s="56"/>
      <c r="I395" s="56"/>
      <c r="J395" s="56"/>
      <c r="K395" s="56"/>
      <c r="L395" s="56"/>
      <c r="M395" s="56"/>
      <c r="N395" s="56"/>
      <c r="O395" s="56"/>
      <c r="P395" s="56"/>
      <c r="Q395" s="56"/>
      <c r="R395" s="56"/>
      <c r="S395" s="56"/>
      <c r="T395" s="56"/>
      <c r="U395" s="56"/>
      <c r="V395" s="56"/>
      <c r="W395" s="56"/>
      <c r="X395" s="56"/>
      <c r="Y395" s="56"/>
      <c r="Z395" s="56"/>
      <c r="AA395" s="56"/>
      <c r="AB395" s="56"/>
      <c r="AC395" s="56"/>
      <c r="AD395" s="56"/>
      <c r="AE395" s="56"/>
      <c r="AF395" s="56"/>
      <c r="AG395" s="56"/>
      <c r="AH395" s="56"/>
      <c r="AI395" s="56"/>
      <c r="AJ395" s="56"/>
      <c r="AK395" s="56"/>
      <c r="AL395" s="56"/>
      <c r="AM395" s="56"/>
      <c r="AN395" s="56"/>
      <c r="AO395" s="56"/>
      <c r="AP395" s="56"/>
      <c r="AQ395" s="41"/>
    </row>
    <row r="396" spans="3:43" x14ac:dyDescent="0.15">
      <c r="C396" s="5">
        <v>315</v>
      </c>
      <c r="D396" s="53"/>
      <c r="E396" s="56"/>
      <c r="F396" s="56"/>
      <c r="G396" s="56"/>
      <c r="H396" s="56"/>
      <c r="I396" s="56"/>
      <c r="J396" s="56"/>
      <c r="K396" s="56"/>
      <c r="L396" s="56"/>
      <c r="M396" s="56"/>
      <c r="N396" s="56"/>
      <c r="O396" s="56"/>
      <c r="P396" s="56"/>
      <c r="Q396" s="56"/>
      <c r="R396" s="56"/>
      <c r="S396" s="56"/>
      <c r="T396" s="56"/>
      <c r="U396" s="56"/>
      <c r="V396" s="56"/>
      <c r="W396" s="56"/>
      <c r="X396" s="56"/>
      <c r="Y396" s="56"/>
      <c r="Z396" s="56"/>
      <c r="AA396" s="56"/>
      <c r="AB396" s="56"/>
      <c r="AC396" s="56"/>
      <c r="AD396" s="56"/>
      <c r="AE396" s="56"/>
      <c r="AF396" s="56"/>
      <c r="AG396" s="56"/>
      <c r="AH396" s="56"/>
      <c r="AI396" s="56"/>
      <c r="AJ396" s="56"/>
      <c r="AK396" s="56"/>
      <c r="AL396" s="56"/>
      <c r="AM396" s="56"/>
      <c r="AN396" s="56"/>
      <c r="AO396" s="56"/>
      <c r="AP396" s="56"/>
      <c r="AQ396" s="41"/>
    </row>
    <row r="397" spans="3:43" x14ac:dyDescent="0.15">
      <c r="C397" s="5">
        <v>316</v>
      </c>
      <c r="D397" s="53"/>
      <c r="E397" s="56"/>
      <c r="F397" s="56"/>
      <c r="G397" s="56"/>
      <c r="H397" s="56"/>
      <c r="I397" s="56"/>
      <c r="J397" s="56"/>
      <c r="K397" s="56"/>
      <c r="L397" s="56"/>
      <c r="M397" s="56"/>
      <c r="N397" s="56"/>
      <c r="O397" s="56"/>
      <c r="P397" s="56"/>
      <c r="Q397" s="56"/>
      <c r="R397" s="56"/>
      <c r="S397" s="56"/>
      <c r="T397" s="56"/>
      <c r="U397" s="56"/>
      <c r="V397" s="56"/>
      <c r="W397" s="56"/>
      <c r="X397" s="56"/>
      <c r="Y397" s="56"/>
      <c r="Z397" s="56"/>
      <c r="AA397" s="56"/>
      <c r="AB397" s="56"/>
      <c r="AC397" s="56"/>
      <c r="AD397" s="56"/>
      <c r="AE397" s="56"/>
      <c r="AF397" s="56"/>
      <c r="AG397" s="56"/>
      <c r="AH397" s="56"/>
      <c r="AI397" s="56"/>
      <c r="AJ397" s="56"/>
      <c r="AK397" s="56"/>
      <c r="AL397" s="56"/>
      <c r="AM397" s="56"/>
      <c r="AN397" s="56"/>
      <c r="AO397" s="56"/>
      <c r="AP397" s="56"/>
      <c r="AQ397" s="41"/>
    </row>
    <row r="398" spans="3:43" x14ac:dyDescent="0.15">
      <c r="C398" s="5">
        <v>317</v>
      </c>
      <c r="D398" s="53"/>
      <c r="E398" s="56"/>
      <c r="F398" s="56"/>
      <c r="G398" s="56"/>
      <c r="H398" s="56"/>
      <c r="I398" s="56"/>
      <c r="J398" s="56"/>
      <c r="K398" s="56"/>
      <c r="L398" s="56"/>
      <c r="M398" s="56"/>
      <c r="N398" s="56"/>
      <c r="O398" s="56"/>
      <c r="P398" s="56"/>
      <c r="Q398" s="56"/>
      <c r="R398" s="56"/>
      <c r="S398" s="56"/>
      <c r="T398" s="56"/>
      <c r="U398" s="56"/>
      <c r="V398" s="56"/>
      <c r="W398" s="56"/>
      <c r="X398" s="56"/>
      <c r="Y398" s="56"/>
      <c r="Z398" s="56"/>
      <c r="AA398" s="56"/>
      <c r="AB398" s="56"/>
      <c r="AC398" s="56"/>
      <c r="AD398" s="56"/>
      <c r="AE398" s="56"/>
      <c r="AF398" s="56"/>
      <c r="AG398" s="56"/>
      <c r="AH398" s="56"/>
      <c r="AI398" s="56"/>
      <c r="AJ398" s="56"/>
      <c r="AK398" s="56"/>
      <c r="AL398" s="56"/>
      <c r="AM398" s="56"/>
      <c r="AN398" s="56"/>
      <c r="AO398" s="56"/>
      <c r="AP398" s="56"/>
      <c r="AQ398" s="41"/>
    </row>
    <row r="399" spans="3:43" x14ac:dyDescent="0.15">
      <c r="C399" s="5">
        <v>318</v>
      </c>
      <c r="D399" s="53"/>
      <c r="E399" s="56"/>
      <c r="F399" s="56"/>
      <c r="G399" s="56"/>
      <c r="H399" s="56"/>
      <c r="I399" s="56"/>
      <c r="J399" s="56"/>
      <c r="K399" s="56"/>
      <c r="L399" s="56"/>
      <c r="M399" s="56"/>
      <c r="N399" s="56"/>
      <c r="O399" s="56"/>
      <c r="P399" s="56"/>
      <c r="Q399" s="56"/>
      <c r="R399" s="56"/>
      <c r="S399" s="56"/>
      <c r="T399" s="56"/>
      <c r="U399" s="56"/>
      <c r="V399" s="56"/>
      <c r="W399" s="56"/>
      <c r="X399" s="56"/>
      <c r="Y399" s="56"/>
      <c r="Z399" s="56"/>
      <c r="AA399" s="56"/>
      <c r="AB399" s="56"/>
      <c r="AC399" s="56"/>
      <c r="AD399" s="56"/>
      <c r="AE399" s="56"/>
      <c r="AF399" s="56"/>
      <c r="AG399" s="56"/>
      <c r="AH399" s="56"/>
      <c r="AI399" s="56"/>
      <c r="AJ399" s="56"/>
      <c r="AK399" s="56"/>
      <c r="AL399" s="56"/>
      <c r="AM399" s="56"/>
      <c r="AN399" s="56"/>
      <c r="AO399" s="56"/>
      <c r="AP399" s="56"/>
      <c r="AQ399" s="41"/>
    </row>
    <row r="400" spans="3:43" x14ac:dyDescent="0.15">
      <c r="C400" s="5">
        <v>319</v>
      </c>
      <c r="D400" s="53"/>
      <c r="E400" s="56"/>
      <c r="F400" s="56"/>
      <c r="G400" s="56"/>
      <c r="H400" s="56"/>
      <c r="I400" s="56"/>
      <c r="J400" s="56"/>
      <c r="K400" s="56"/>
      <c r="L400" s="56"/>
      <c r="M400" s="56"/>
      <c r="N400" s="56"/>
      <c r="O400" s="56"/>
      <c r="P400" s="56"/>
      <c r="Q400" s="56"/>
      <c r="R400" s="56"/>
      <c r="S400" s="56"/>
      <c r="T400" s="56"/>
      <c r="U400" s="56"/>
      <c r="V400" s="56"/>
      <c r="W400" s="56"/>
      <c r="X400" s="56"/>
      <c r="Y400" s="56"/>
      <c r="Z400" s="56"/>
      <c r="AA400" s="56"/>
      <c r="AB400" s="56"/>
      <c r="AC400" s="56"/>
      <c r="AD400" s="56"/>
      <c r="AE400" s="56"/>
      <c r="AF400" s="56"/>
      <c r="AG400" s="56"/>
      <c r="AH400" s="56"/>
      <c r="AI400" s="56"/>
      <c r="AJ400" s="56"/>
      <c r="AK400" s="56"/>
      <c r="AL400" s="56"/>
      <c r="AM400" s="56"/>
      <c r="AN400" s="56"/>
      <c r="AO400" s="56"/>
      <c r="AP400" s="56"/>
      <c r="AQ400" s="41"/>
    </row>
    <row r="401" spans="3:43" x14ac:dyDescent="0.15">
      <c r="C401" s="5">
        <v>320</v>
      </c>
      <c r="D401" s="53"/>
      <c r="E401" s="56"/>
      <c r="F401" s="56"/>
      <c r="G401" s="56"/>
      <c r="H401" s="56"/>
      <c r="I401" s="56"/>
      <c r="J401" s="56"/>
      <c r="K401" s="56"/>
      <c r="L401" s="56"/>
      <c r="M401" s="56"/>
      <c r="N401" s="56"/>
      <c r="O401" s="56"/>
      <c r="P401" s="56"/>
      <c r="Q401" s="56"/>
      <c r="R401" s="56"/>
      <c r="S401" s="56"/>
      <c r="T401" s="56"/>
      <c r="U401" s="56"/>
      <c r="V401" s="56"/>
      <c r="W401" s="56"/>
      <c r="X401" s="56"/>
      <c r="Y401" s="56"/>
      <c r="Z401" s="56"/>
      <c r="AA401" s="56"/>
      <c r="AB401" s="56"/>
      <c r="AC401" s="56"/>
      <c r="AD401" s="56"/>
      <c r="AE401" s="56"/>
      <c r="AF401" s="56"/>
      <c r="AG401" s="56"/>
      <c r="AH401" s="56"/>
      <c r="AI401" s="56"/>
      <c r="AJ401" s="56"/>
      <c r="AK401" s="56"/>
      <c r="AL401" s="56"/>
      <c r="AM401" s="56"/>
      <c r="AN401" s="56"/>
      <c r="AO401" s="56"/>
      <c r="AP401" s="56"/>
      <c r="AQ401" s="41"/>
    </row>
    <row r="402" spans="3:43" x14ac:dyDescent="0.15">
      <c r="C402" s="5">
        <v>321</v>
      </c>
      <c r="D402" s="53"/>
      <c r="E402" s="56"/>
      <c r="F402" s="56"/>
      <c r="G402" s="56"/>
      <c r="H402" s="56"/>
      <c r="I402" s="56"/>
      <c r="J402" s="56"/>
      <c r="K402" s="56"/>
      <c r="L402" s="56"/>
      <c r="M402" s="56"/>
      <c r="N402" s="56"/>
      <c r="O402" s="56"/>
      <c r="P402" s="56"/>
      <c r="Q402" s="56"/>
      <c r="R402" s="56"/>
      <c r="S402" s="56"/>
      <c r="T402" s="56"/>
      <c r="U402" s="56"/>
      <c r="V402" s="56"/>
      <c r="W402" s="56"/>
      <c r="X402" s="56"/>
      <c r="Y402" s="56"/>
      <c r="Z402" s="56"/>
      <c r="AA402" s="56"/>
      <c r="AB402" s="56"/>
      <c r="AC402" s="56"/>
      <c r="AD402" s="56"/>
      <c r="AE402" s="56"/>
      <c r="AF402" s="56"/>
      <c r="AG402" s="56"/>
      <c r="AH402" s="56"/>
      <c r="AI402" s="56"/>
      <c r="AJ402" s="56"/>
      <c r="AK402" s="56"/>
      <c r="AL402" s="56"/>
      <c r="AM402" s="56"/>
      <c r="AN402" s="56"/>
      <c r="AO402" s="56"/>
      <c r="AP402" s="56"/>
      <c r="AQ402" s="41"/>
    </row>
    <row r="403" spans="3:43" x14ac:dyDescent="0.15">
      <c r="C403" s="5">
        <v>322</v>
      </c>
      <c r="D403" s="53"/>
      <c r="E403" s="56"/>
      <c r="F403" s="56"/>
      <c r="G403" s="56"/>
      <c r="H403" s="56"/>
      <c r="I403" s="56"/>
      <c r="J403" s="56"/>
      <c r="K403" s="56"/>
      <c r="L403" s="56"/>
      <c r="M403" s="56"/>
      <c r="N403" s="56"/>
      <c r="O403" s="56"/>
      <c r="P403" s="56"/>
      <c r="Q403" s="56"/>
      <c r="R403" s="56"/>
      <c r="S403" s="56"/>
      <c r="T403" s="56"/>
      <c r="U403" s="56"/>
      <c r="V403" s="56"/>
      <c r="W403" s="56"/>
      <c r="X403" s="56"/>
      <c r="Y403" s="56"/>
      <c r="Z403" s="56"/>
      <c r="AA403" s="56"/>
      <c r="AB403" s="56"/>
      <c r="AC403" s="56"/>
      <c r="AD403" s="56"/>
      <c r="AE403" s="56"/>
      <c r="AF403" s="56"/>
      <c r="AG403" s="56"/>
      <c r="AH403" s="56"/>
      <c r="AI403" s="56"/>
      <c r="AJ403" s="56"/>
      <c r="AK403" s="56"/>
      <c r="AL403" s="56"/>
      <c r="AM403" s="56"/>
      <c r="AN403" s="56"/>
      <c r="AO403" s="56"/>
      <c r="AP403" s="56"/>
      <c r="AQ403" s="41"/>
    </row>
    <row r="404" spans="3:43" x14ac:dyDescent="0.15">
      <c r="C404" s="5">
        <v>323</v>
      </c>
      <c r="D404" s="53"/>
      <c r="E404" s="56"/>
      <c r="F404" s="56"/>
      <c r="G404" s="56"/>
      <c r="H404" s="56"/>
      <c r="I404" s="56"/>
      <c r="J404" s="56"/>
      <c r="K404" s="56"/>
      <c r="L404" s="56"/>
      <c r="M404" s="56"/>
      <c r="N404" s="56"/>
      <c r="O404" s="56"/>
      <c r="P404" s="56"/>
      <c r="Q404" s="56"/>
      <c r="R404" s="56"/>
      <c r="S404" s="56"/>
      <c r="T404" s="56"/>
      <c r="U404" s="56"/>
      <c r="V404" s="56"/>
      <c r="W404" s="56"/>
      <c r="X404" s="56"/>
      <c r="Y404" s="56"/>
      <c r="Z404" s="56"/>
      <c r="AA404" s="56"/>
      <c r="AB404" s="56"/>
      <c r="AC404" s="56"/>
      <c r="AD404" s="56"/>
      <c r="AE404" s="56"/>
      <c r="AF404" s="56"/>
      <c r="AG404" s="56"/>
      <c r="AH404" s="56"/>
      <c r="AI404" s="56"/>
      <c r="AJ404" s="56"/>
      <c r="AK404" s="56"/>
      <c r="AL404" s="56"/>
      <c r="AM404" s="56"/>
      <c r="AN404" s="56"/>
      <c r="AO404" s="56"/>
      <c r="AP404" s="56"/>
      <c r="AQ404" s="41"/>
    </row>
    <row r="405" spans="3:43" x14ac:dyDescent="0.15">
      <c r="C405" s="5">
        <v>324</v>
      </c>
      <c r="D405" s="53"/>
      <c r="E405" s="56"/>
      <c r="F405" s="56"/>
      <c r="G405" s="56"/>
      <c r="H405" s="56"/>
      <c r="I405" s="56"/>
      <c r="J405" s="56"/>
      <c r="K405" s="56"/>
      <c r="L405" s="56"/>
      <c r="M405" s="56"/>
      <c r="N405" s="56"/>
      <c r="O405" s="56"/>
      <c r="P405" s="56"/>
      <c r="Q405" s="56"/>
      <c r="R405" s="56"/>
      <c r="S405" s="56"/>
      <c r="T405" s="56"/>
      <c r="U405" s="56"/>
      <c r="V405" s="56"/>
      <c r="W405" s="56"/>
      <c r="X405" s="56"/>
      <c r="Y405" s="56"/>
      <c r="Z405" s="56"/>
      <c r="AA405" s="56"/>
      <c r="AB405" s="56"/>
      <c r="AC405" s="56"/>
      <c r="AD405" s="56"/>
      <c r="AE405" s="56"/>
      <c r="AF405" s="56"/>
      <c r="AG405" s="56"/>
      <c r="AH405" s="56"/>
      <c r="AI405" s="56"/>
      <c r="AJ405" s="56"/>
      <c r="AK405" s="56"/>
      <c r="AL405" s="56"/>
      <c r="AM405" s="56"/>
      <c r="AN405" s="56"/>
      <c r="AO405" s="56"/>
      <c r="AP405" s="56"/>
      <c r="AQ405" s="41"/>
    </row>
    <row r="406" spans="3:43" x14ac:dyDescent="0.15">
      <c r="C406" s="5">
        <v>325</v>
      </c>
      <c r="D406" s="53"/>
      <c r="E406" s="56"/>
      <c r="F406" s="56"/>
      <c r="G406" s="56"/>
      <c r="H406" s="56"/>
      <c r="I406" s="56"/>
      <c r="J406" s="56"/>
      <c r="K406" s="56"/>
      <c r="L406" s="56"/>
      <c r="M406" s="56"/>
      <c r="N406" s="56"/>
      <c r="O406" s="56"/>
      <c r="P406" s="56"/>
      <c r="Q406" s="56"/>
      <c r="R406" s="56"/>
      <c r="S406" s="56"/>
      <c r="T406" s="56"/>
      <c r="U406" s="56"/>
      <c r="V406" s="56"/>
      <c r="W406" s="56"/>
      <c r="X406" s="56"/>
      <c r="Y406" s="56"/>
      <c r="Z406" s="56"/>
      <c r="AA406" s="56"/>
      <c r="AB406" s="56"/>
      <c r="AC406" s="56"/>
      <c r="AD406" s="56"/>
      <c r="AE406" s="56"/>
      <c r="AF406" s="56"/>
      <c r="AG406" s="56"/>
      <c r="AH406" s="56"/>
      <c r="AI406" s="56"/>
      <c r="AJ406" s="56"/>
      <c r="AK406" s="56"/>
      <c r="AL406" s="56"/>
      <c r="AM406" s="56"/>
      <c r="AN406" s="56"/>
      <c r="AO406" s="56"/>
      <c r="AP406" s="56"/>
      <c r="AQ406" s="41"/>
    </row>
    <row r="407" spans="3:43" x14ac:dyDescent="0.15">
      <c r="C407" s="5">
        <v>326</v>
      </c>
      <c r="D407" s="53"/>
      <c r="E407" s="56"/>
      <c r="F407" s="56"/>
      <c r="G407" s="56"/>
      <c r="H407" s="56"/>
      <c r="I407" s="56"/>
      <c r="J407" s="56"/>
      <c r="K407" s="56"/>
      <c r="L407" s="56"/>
      <c r="M407" s="56"/>
      <c r="N407" s="56"/>
      <c r="O407" s="56"/>
      <c r="P407" s="56"/>
      <c r="Q407" s="56"/>
      <c r="R407" s="56"/>
      <c r="S407" s="56"/>
      <c r="T407" s="56"/>
      <c r="U407" s="56"/>
      <c r="V407" s="56"/>
      <c r="W407" s="56"/>
      <c r="X407" s="56"/>
      <c r="Y407" s="56"/>
      <c r="Z407" s="56"/>
      <c r="AA407" s="56"/>
      <c r="AB407" s="56"/>
      <c r="AC407" s="56"/>
      <c r="AD407" s="56"/>
      <c r="AE407" s="56"/>
      <c r="AF407" s="56"/>
      <c r="AG407" s="56"/>
      <c r="AH407" s="56"/>
      <c r="AI407" s="56"/>
      <c r="AJ407" s="56"/>
      <c r="AK407" s="56"/>
      <c r="AL407" s="56"/>
      <c r="AM407" s="56"/>
      <c r="AN407" s="56"/>
      <c r="AO407" s="56"/>
      <c r="AP407" s="56"/>
      <c r="AQ407" s="41"/>
    </row>
    <row r="408" spans="3:43" x14ac:dyDescent="0.15">
      <c r="C408" s="5">
        <v>327</v>
      </c>
      <c r="D408" s="53"/>
      <c r="E408" s="56"/>
      <c r="F408" s="56"/>
      <c r="G408" s="56"/>
      <c r="H408" s="56"/>
      <c r="I408" s="56"/>
      <c r="J408" s="56"/>
      <c r="K408" s="56"/>
      <c r="L408" s="56"/>
      <c r="M408" s="56"/>
      <c r="N408" s="56"/>
      <c r="O408" s="56"/>
      <c r="P408" s="56"/>
      <c r="Q408" s="56"/>
      <c r="R408" s="56"/>
      <c r="S408" s="56"/>
      <c r="T408" s="56"/>
      <c r="U408" s="56"/>
      <c r="V408" s="56"/>
      <c r="W408" s="56"/>
      <c r="X408" s="56"/>
      <c r="Y408" s="56"/>
      <c r="Z408" s="56"/>
      <c r="AA408" s="56"/>
      <c r="AB408" s="56"/>
      <c r="AC408" s="56"/>
      <c r="AD408" s="56"/>
      <c r="AE408" s="56"/>
      <c r="AF408" s="56"/>
      <c r="AG408" s="56"/>
      <c r="AH408" s="56"/>
      <c r="AI408" s="56"/>
      <c r="AJ408" s="56"/>
      <c r="AK408" s="56"/>
      <c r="AL408" s="56"/>
      <c r="AM408" s="56"/>
      <c r="AN408" s="56"/>
      <c r="AO408" s="56"/>
      <c r="AP408" s="56"/>
      <c r="AQ408" s="41"/>
    </row>
    <row r="409" spans="3:43" x14ac:dyDescent="0.15">
      <c r="C409" s="5">
        <v>328</v>
      </c>
      <c r="D409" s="53"/>
      <c r="E409" s="56"/>
      <c r="F409" s="56"/>
      <c r="G409" s="56"/>
      <c r="H409" s="56"/>
      <c r="I409" s="56"/>
      <c r="J409" s="56"/>
      <c r="K409" s="56"/>
      <c r="L409" s="56"/>
      <c r="M409" s="56"/>
      <c r="N409" s="56"/>
      <c r="O409" s="56"/>
      <c r="P409" s="56"/>
      <c r="Q409" s="56"/>
      <c r="R409" s="56"/>
      <c r="S409" s="56"/>
      <c r="T409" s="56"/>
      <c r="U409" s="56"/>
      <c r="V409" s="56"/>
      <c r="W409" s="56"/>
      <c r="X409" s="56"/>
      <c r="Y409" s="56"/>
      <c r="Z409" s="56"/>
      <c r="AA409" s="56"/>
      <c r="AB409" s="56"/>
      <c r="AC409" s="56"/>
      <c r="AD409" s="56"/>
      <c r="AE409" s="56"/>
      <c r="AF409" s="56"/>
      <c r="AG409" s="56"/>
      <c r="AH409" s="56"/>
      <c r="AI409" s="56"/>
      <c r="AJ409" s="56"/>
      <c r="AK409" s="56"/>
      <c r="AL409" s="56"/>
      <c r="AM409" s="56"/>
      <c r="AN409" s="56"/>
      <c r="AO409" s="56"/>
      <c r="AP409" s="56"/>
      <c r="AQ409" s="41"/>
    </row>
    <row r="410" spans="3:43" x14ac:dyDescent="0.15">
      <c r="C410" s="5">
        <v>329</v>
      </c>
      <c r="D410" s="53"/>
      <c r="E410" s="56"/>
      <c r="F410" s="56"/>
      <c r="G410" s="56"/>
      <c r="H410" s="56"/>
      <c r="I410" s="56"/>
      <c r="J410" s="56"/>
      <c r="K410" s="56"/>
      <c r="L410" s="56"/>
      <c r="M410" s="56"/>
      <c r="N410" s="56"/>
      <c r="O410" s="56"/>
      <c r="P410" s="56"/>
      <c r="Q410" s="56"/>
      <c r="R410" s="56"/>
      <c r="S410" s="56"/>
      <c r="T410" s="56"/>
      <c r="U410" s="56"/>
      <c r="V410" s="56"/>
      <c r="W410" s="56"/>
      <c r="X410" s="56"/>
      <c r="Y410" s="56"/>
      <c r="Z410" s="56"/>
      <c r="AA410" s="56"/>
      <c r="AB410" s="56"/>
      <c r="AC410" s="56"/>
      <c r="AD410" s="56"/>
      <c r="AE410" s="56"/>
      <c r="AF410" s="56"/>
      <c r="AG410" s="56"/>
      <c r="AH410" s="56"/>
      <c r="AI410" s="56"/>
      <c r="AJ410" s="56"/>
      <c r="AK410" s="56"/>
      <c r="AL410" s="56"/>
      <c r="AM410" s="56"/>
      <c r="AN410" s="56"/>
      <c r="AO410" s="56"/>
      <c r="AP410" s="56"/>
      <c r="AQ410" s="41"/>
    </row>
    <row r="411" spans="3:43" x14ac:dyDescent="0.15">
      <c r="C411" s="5">
        <v>330</v>
      </c>
      <c r="D411" s="53"/>
      <c r="E411" s="56"/>
      <c r="F411" s="56"/>
      <c r="G411" s="56"/>
      <c r="H411" s="56"/>
      <c r="I411" s="56"/>
      <c r="J411" s="56"/>
      <c r="K411" s="56"/>
      <c r="L411" s="56"/>
      <c r="M411" s="56"/>
      <c r="N411" s="56"/>
      <c r="O411" s="56"/>
      <c r="P411" s="56"/>
      <c r="Q411" s="56"/>
      <c r="R411" s="56"/>
      <c r="S411" s="56"/>
      <c r="T411" s="56"/>
      <c r="U411" s="56"/>
      <c r="V411" s="56"/>
      <c r="W411" s="56"/>
      <c r="X411" s="56"/>
      <c r="Y411" s="56"/>
      <c r="Z411" s="56"/>
      <c r="AA411" s="56"/>
      <c r="AB411" s="56"/>
      <c r="AC411" s="56"/>
      <c r="AD411" s="56"/>
      <c r="AE411" s="56"/>
      <c r="AF411" s="56"/>
      <c r="AG411" s="56"/>
      <c r="AH411" s="56"/>
      <c r="AI411" s="56"/>
      <c r="AJ411" s="56"/>
      <c r="AK411" s="56"/>
      <c r="AL411" s="56"/>
      <c r="AM411" s="56"/>
      <c r="AN411" s="56"/>
      <c r="AO411" s="56"/>
      <c r="AP411" s="56"/>
      <c r="AQ411" s="41"/>
    </row>
    <row r="412" spans="3:43" x14ac:dyDescent="0.15">
      <c r="C412" s="5">
        <v>331</v>
      </c>
      <c r="D412" s="53"/>
      <c r="E412" s="56"/>
      <c r="F412" s="56"/>
      <c r="G412" s="56"/>
      <c r="H412" s="56"/>
      <c r="I412" s="56"/>
      <c r="J412" s="56"/>
      <c r="K412" s="56"/>
      <c r="L412" s="56"/>
      <c r="M412" s="56"/>
      <c r="N412" s="56"/>
      <c r="O412" s="56"/>
      <c r="P412" s="56"/>
      <c r="Q412" s="56"/>
      <c r="R412" s="56"/>
      <c r="S412" s="56"/>
      <c r="T412" s="56"/>
      <c r="U412" s="56"/>
      <c r="V412" s="56"/>
      <c r="W412" s="56"/>
      <c r="X412" s="56"/>
      <c r="Y412" s="56"/>
      <c r="Z412" s="56"/>
      <c r="AA412" s="56"/>
      <c r="AB412" s="56"/>
      <c r="AC412" s="56"/>
      <c r="AD412" s="56"/>
      <c r="AE412" s="56"/>
      <c r="AF412" s="56"/>
      <c r="AG412" s="56"/>
      <c r="AH412" s="56"/>
      <c r="AI412" s="56"/>
      <c r="AJ412" s="56"/>
      <c r="AK412" s="56"/>
      <c r="AL412" s="56"/>
      <c r="AM412" s="56"/>
      <c r="AN412" s="56"/>
      <c r="AO412" s="56"/>
      <c r="AP412" s="56"/>
      <c r="AQ412" s="41"/>
    </row>
    <row r="413" spans="3:43" x14ac:dyDescent="0.15">
      <c r="C413" s="5">
        <v>332</v>
      </c>
      <c r="D413" s="53"/>
      <c r="E413" s="56"/>
      <c r="F413" s="56"/>
      <c r="G413" s="56"/>
      <c r="H413" s="56"/>
      <c r="I413" s="56"/>
      <c r="J413" s="56"/>
      <c r="K413" s="56"/>
      <c r="L413" s="56"/>
      <c r="M413" s="56"/>
      <c r="N413" s="56"/>
      <c r="O413" s="56"/>
      <c r="P413" s="56"/>
      <c r="Q413" s="56"/>
      <c r="R413" s="56"/>
      <c r="S413" s="56"/>
      <c r="T413" s="56"/>
      <c r="U413" s="56"/>
      <c r="V413" s="56"/>
      <c r="W413" s="56"/>
      <c r="X413" s="56"/>
      <c r="Y413" s="56"/>
      <c r="Z413" s="56"/>
      <c r="AA413" s="56"/>
      <c r="AB413" s="56"/>
      <c r="AC413" s="56"/>
      <c r="AD413" s="56"/>
      <c r="AE413" s="56"/>
      <c r="AF413" s="56"/>
      <c r="AG413" s="56"/>
      <c r="AH413" s="56"/>
      <c r="AI413" s="56"/>
      <c r="AJ413" s="56"/>
      <c r="AK413" s="56"/>
      <c r="AL413" s="56"/>
      <c r="AM413" s="56"/>
      <c r="AN413" s="56"/>
      <c r="AO413" s="56"/>
      <c r="AP413" s="56"/>
      <c r="AQ413" s="41"/>
    </row>
    <row r="414" spans="3:43" x14ac:dyDescent="0.15">
      <c r="C414" s="5">
        <v>333</v>
      </c>
      <c r="D414" s="53"/>
      <c r="E414" s="56"/>
      <c r="F414" s="56"/>
      <c r="G414" s="56"/>
      <c r="H414" s="56"/>
      <c r="I414" s="56"/>
      <c r="J414" s="56"/>
      <c r="K414" s="56"/>
      <c r="L414" s="56"/>
      <c r="M414" s="56"/>
      <c r="N414" s="56"/>
      <c r="O414" s="56"/>
      <c r="P414" s="56"/>
      <c r="Q414" s="56"/>
      <c r="R414" s="56"/>
      <c r="S414" s="56"/>
      <c r="T414" s="56"/>
      <c r="U414" s="56"/>
      <c r="V414" s="56"/>
      <c r="W414" s="56"/>
      <c r="X414" s="56"/>
      <c r="Y414" s="56"/>
      <c r="Z414" s="56"/>
      <c r="AA414" s="56"/>
      <c r="AB414" s="56"/>
      <c r="AC414" s="56"/>
      <c r="AD414" s="56"/>
      <c r="AE414" s="56"/>
      <c r="AF414" s="56"/>
      <c r="AG414" s="56"/>
      <c r="AH414" s="56"/>
      <c r="AI414" s="56"/>
      <c r="AJ414" s="56"/>
      <c r="AK414" s="56"/>
      <c r="AL414" s="56"/>
      <c r="AM414" s="56"/>
      <c r="AN414" s="56"/>
      <c r="AO414" s="56"/>
      <c r="AP414" s="56"/>
      <c r="AQ414" s="41"/>
    </row>
    <row r="415" spans="3:43" x14ac:dyDescent="0.15">
      <c r="C415" s="5">
        <v>334</v>
      </c>
      <c r="D415" s="53"/>
      <c r="E415" s="56"/>
      <c r="F415" s="56"/>
      <c r="G415" s="56"/>
      <c r="H415" s="56"/>
      <c r="I415" s="56"/>
      <c r="J415" s="56"/>
      <c r="K415" s="56"/>
      <c r="L415" s="56"/>
      <c r="M415" s="56"/>
      <c r="N415" s="56"/>
      <c r="O415" s="56"/>
      <c r="P415" s="56"/>
      <c r="Q415" s="56"/>
      <c r="R415" s="56"/>
      <c r="S415" s="56"/>
      <c r="T415" s="56"/>
      <c r="U415" s="56"/>
      <c r="V415" s="56"/>
      <c r="W415" s="56"/>
      <c r="X415" s="56"/>
      <c r="Y415" s="56"/>
      <c r="Z415" s="56"/>
      <c r="AA415" s="56"/>
      <c r="AB415" s="56"/>
      <c r="AC415" s="56"/>
      <c r="AD415" s="56"/>
      <c r="AE415" s="56"/>
      <c r="AF415" s="56"/>
      <c r="AG415" s="56"/>
      <c r="AH415" s="56"/>
      <c r="AI415" s="56"/>
      <c r="AJ415" s="56"/>
      <c r="AK415" s="56"/>
      <c r="AL415" s="56"/>
      <c r="AM415" s="56"/>
      <c r="AN415" s="56"/>
      <c r="AO415" s="56"/>
      <c r="AP415" s="56"/>
      <c r="AQ415" s="41"/>
    </row>
    <row r="416" spans="3:43" x14ac:dyDescent="0.15">
      <c r="C416" s="5">
        <v>335</v>
      </c>
      <c r="D416" s="53"/>
      <c r="E416" s="56"/>
      <c r="F416" s="56"/>
      <c r="G416" s="56"/>
      <c r="H416" s="56"/>
      <c r="I416" s="56"/>
      <c r="J416" s="56"/>
      <c r="K416" s="56"/>
      <c r="L416" s="56"/>
      <c r="M416" s="56"/>
      <c r="N416" s="56"/>
      <c r="O416" s="56"/>
      <c r="P416" s="56"/>
      <c r="Q416" s="56"/>
      <c r="R416" s="56"/>
      <c r="S416" s="56"/>
      <c r="T416" s="56"/>
      <c r="U416" s="56"/>
      <c r="V416" s="56"/>
      <c r="W416" s="56"/>
      <c r="X416" s="56"/>
      <c r="Y416" s="56"/>
      <c r="Z416" s="56"/>
      <c r="AA416" s="56"/>
      <c r="AB416" s="56"/>
      <c r="AC416" s="56"/>
      <c r="AD416" s="56"/>
      <c r="AE416" s="56"/>
      <c r="AF416" s="56"/>
      <c r="AG416" s="56"/>
      <c r="AH416" s="56"/>
      <c r="AI416" s="56"/>
      <c r="AJ416" s="56"/>
      <c r="AK416" s="56"/>
      <c r="AL416" s="56"/>
      <c r="AM416" s="56"/>
      <c r="AN416" s="56"/>
      <c r="AO416" s="56"/>
      <c r="AP416" s="56"/>
      <c r="AQ416" s="41"/>
    </row>
    <row r="417" spans="3:43" x14ac:dyDescent="0.15">
      <c r="C417" s="5">
        <v>336</v>
      </c>
      <c r="D417" s="53"/>
      <c r="E417" s="56"/>
      <c r="F417" s="56"/>
      <c r="G417" s="56"/>
      <c r="H417" s="56"/>
      <c r="I417" s="56"/>
      <c r="J417" s="56"/>
      <c r="K417" s="56"/>
      <c r="L417" s="56"/>
      <c r="M417" s="56"/>
      <c r="N417" s="56"/>
      <c r="O417" s="56"/>
      <c r="P417" s="56"/>
      <c r="Q417" s="56"/>
      <c r="R417" s="56"/>
      <c r="S417" s="56"/>
      <c r="T417" s="56"/>
      <c r="U417" s="56"/>
      <c r="V417" s="56"/>
      <c r="W417" s="56"/>
      <c r="X417" s="56"/>
      <c r="Y417" s="56"/>
      <c r="Z417" s="56"/>
      <c r="AA417" s="56"/>
      <c r="AB417" s="56"/>
      <c r="AC417" s="56"/>
      <c r="AD417" s="56"/>
      <c r="AE417" s="56"/>
      <c r="AF417" s="56"/>
      <c r="AG417" s="56"/>
      <c r="AH417" s="56"/>
      <c r="AI417" s="56"/>
      <c r="AJ417" s="56"/>
      <c r="AK417" s="56"/>
      <c r="AL417" s="56"/>
      <c r="AM417" s="56"/>
      <c r="AN417" s="56"/>
      <c r="AO417" s="56"/>
      <c r="AP417" s="56"/>
      <c r="AQ417" s="41"/>
    </row>
    <row r="418" spans="3:43" x14ac:dyDescent="0.15">
      <c r="C418" s="5">
        <v>337</v>
      </c>
      <c r="D418" s="53"/>
      <c r="E418" s="56"/>
      <c r="F418" s="56"/>
      <c r="G418" s="56"/>
      <c r="H418" s="56"/>
      <c r="I418" s="56"/>
      <c r="J418" s="56"/>
      <c r="K418" s="56"/>
      <c r="L418" s="56"/>
      <c r="M418" s="56"/>
      <c r="N418" s="56"/>
      <c r="O418" s="56"/>
      <c r="P418" s="56"/>
      <c r="Q418" s="56"/>
      <c r="R418" s="56"/>
      <c r="S418" s="56"/>
      <c r="T418" s="56"/>
      <c r="U418" s="56"/>
      <c r="V418" s="56"/>
      <c r="W418" s="56"/>
      <c r="X418" s="56"/>
      <c r="Y418" s="56"/>
      <c r="Z418" s="56"/>
      <c r="AA418" s="56"/>
      <c r="AB418" s="56"/>
      <c r="AC418" s="56"/>
      <c r="AD418" s="56"/>
      <c r="AE418" s="56"/>
      <c r="AF418" s="56"/>
      <c r="AG418" s="56"/>
      <c r="AH418" s="56"/>
      <c r="AI418" s="56"/>
      <c r="AJ418" s="56"/>
      <c r="AK418" s="56"/>
      <c r="AL418" s="56"/>
      <c r="AM418" s="56"/>
      <c r="AN418" s="56"/>
      <c r="AO418" s="56"/>
      <c r="AP418" s="56"/>
      <c r="AQ418" s="41"/>
    </row>
    <row r="419" spans="3:43" x14ac:dyDescent="0.15">
      <c r="C419" s="5">
        <v>338</v>
      </c>
      <c r="D419" s="53"/>
      <c r="E419" s="56"/>
      <c r="F419" s="56"/>
      <c r="G419" s="56"/>
      <c r="H419" s="56"/>
      <c r="I419" s="56"/>
      <c r="J419" s="56"/>
      <c r="K419" s="56"/>
      <c r="L419" s="56"/>
      <c r="M419" s="56"/>
      <c r="N419" s="56"/>
      <c r="O419" s="56"/>
      <c r="P419" s="56"/>
      <c r="Q419" s="56"/>
      <c r="R419" s="56"/>
      <c r="S419" s="56"/>
      <c r="T419" s="56"/>
      <c r="U419" s="56"/>
      <c r="V419" s="56"/>
      <c r="W419" s="56"/>
      <c r="X419" s="56"/>
      <c r="Y419" s="56"/>
      <c r="Z419" s="56"/>
      <c r="AA419" s="56"/>
      <c r="AB419" s="56"/>
      <c r="AC419" s="56"/>
      <c r="AD419" s="56"/>
      <c r="AE419" s="56"/>
      <c r="AF419" s="56"/>
      <c r="AG419" s="56"/>
      <c r="AH419" s="56"/>
      <c r="AI419" s="56"/>
      <c r="AJ419" s="56"/>
      <c r="AK419" s="56"/>
      <c r="AL419" s="56"/>
      <c r="AM419" s="56"/>
      <c r="AN419" s="56"/>
      <c r="AO419" s="56"/>
      <c r="AP419" s="56"/>
      <c r="AQ419" s="41"/>
    </row>
    <row r="420" spans="3:43" x14ac:dyDescent="0.15">
      <c r="C420" s="5">
        <v>339</v>
      </c>
      <c r="D420" s="53"/>
      <c r="E420" s="56"/>
      <c r="F420" s="56"/>
      <c r="G420" s="56"/>
      <c r="H420" s="56"/>
      <c r="I420" s="56"/>
      <c r="J420" s="56"/>
      <c r="K420" s="56"/>
      <c r="L420" s="56"/>
      <c r="M420" s="56"/>
      <c r="N420" s="56"/>
      <c r="O420" s="56"/>
      <c r="P420" s="56"/>
      <c r="Q420" s="56"/>
      <c r="R420" s="56"/>
      <c r="S420" s="56"/>
      <c r="T420" s="56"/>
      <c r="U420" s="56"/>
      <c r="V420" s="56"/>
      <c r="W420" s="56"/>
      <c r="X420" s="56"/>
      <c r="Y420" s="56"/>
      <c r="Z420" s="56"/>
      <c r="AA420" s="56"/>
      <c r="AB420" s="56"/>
      <c r="AC420" s="56"/>
      <c r="AD420" s="56"/>
      <c r="AE420" s="56"/>
      <c r="AF420" s="56"/>
      <c r="AG420" s="56"/>
      <c r="AH420" s="56"/>
      <c r="AI420" s="56"/>
      <c r="AJ420" s="56"/>
      <c r="AK420" s="56"/>
      <c r="AL420" s="56"/>
      <c r="AM420" s="56"/>
      <c r="AN420" s="56"/>
      <c r="AO420" s="56"/>
      <c r="AP420" s="56"/>
      <c r="AQ420" s="41"/>
    </row>
    <row r="421" spans="3:43" x14ac:dyDescent="0.15">
      <c r="C421" s="5">
        <v>340</v>
      </c>
      <c r="D421" s="53"/>
      <c r="E421" s="56"/>
      <c r="F421" s="56"/>
      <c r="G421" s="56"/>
      <c r="H421" s="56"/>
      <c r="I421" s="56"/>
      <c r="J421" s="56"/>
      <c r="K421" s="56"/>
      <c r="L421" s="56"/>
      <c r="M421" s="56"/>
      <c r="N421" s="56"/>
      <c r="O421" s="56"/>
      <c r="P421" s="56"/>
      <c r="Q421" s="56"/>
      <c r="R421" s="56"/>
      <c r="S421" s="56"/>
      <c r="T421" s="56"/>
      <c r="U421" s="56"/>
      <c r="V421" s="56"/>
      <c r="W421" s="56"/>
      <c r="X421" s="56"/>
      <c r="Y421" s="56"/>
      <c r="Z421" s="56"/>
      <c r="AA421" s="56"/>
      <c r="AB421" s="56"/>
      <c r="AC421" s="56"/>
      <c r="AD421" s="56"/>
      <c r="AE421" s="56"/>
      <c r="AF421" s="56"/>
      <c r="AG421" s="56"/>
      <c r="AH421" s="56"/>
      <c r="AI421" s="56"/>
      <c r="AJ421" s="56"/>
      <c r="AK421" s="56"/>
      <c r="AL421" s="56"/>
      <c r="AM421" s="56"/>
      <c r="AN421" s="56"/>
      <c r="AO421" s="56"/>
      <c r="AP421" s="56"/>
      <c r="AQ421" s="41"/>
    </row>
    <row r="422" spans="3:43" x14ac:dyDescent="0.15">
      <c r="C422" s="5">
        <v>341</v>
      </c>
      <c r="D422" s="53"/>
      <c r="E422" s="56"/>
      <c r="F422" s="56"/>
      <c r="G422" s="56"/>
      <c r="H422" s="56"/>
      <c r="I422" s="56"/>
      <c r="J422" s="56"/>
      <c r="K422" s="56"/>
      <c r="L422" s="56"/>
      <c r="M422" s="56"/>
      <c r="N422" s="56"/>
      <c r="O422" s="56"/>
      <c r="P422" s="56"/>
      <c r="Q422" s="56"/>
      <c r="R422" s="56"/>
      <c r="S422" s="56"/>
      <c r="T422" s="56"/>
      <c r="U422" s="56"/>
      <c r="V422" s="56"/>
      <c r="W422" s="56"/>
      <c r="X422" s="56"/>
      <c r="Y422" s="56"/>
      <c r="Z422" s="56"/>
      <c r="AA422" s="56"/>
      <c r="AB422" s="56"/>
      <c r="AC422" s="56"/>
      <c r="AD422" s="56"/>
      <c r="AE422" s="56"/>
      <c r="AF422" s="56"/>
      <c r="AG422" s="56"/>
      <c r="AH422" s="56"/>
      <c r="AI422" s="56"/>
      <c r="AJ422" s="56"/>
      <c r="AK422" s="56"/>
      <c r="AL422" s="56"/>
      <c r="AM422" s="56"/>
      <c r="AN422" s="56"/>
      <c r="AO422" s="56"/>
      <c r="AP422" s="56"/>
      <c r="AQ422" s="41"/>
    </row>
    <row r="423" spans="3:43" x14ac:dyDescent="0.15">
      <c r="C423" s="5">
        <v>342</v>
      </c>
      <c r="D423" s="53"/>
      <c r="E423" s="56"/>
      <c r="F423" s="56"/>
      <c r="G423" s="56"/>
      <c r="H423" s="56"/>
      <c r="I423" s="56"/>
      <c r="J423" s="56"/>
      <c r="K423" s="56"/>
      <c r="L423" s="56"/>
      <c r="M423" s="56"/>
      <c r="N423" s="56"/>
      <c r="O423" s="56"/>
      <c r="P423" s="56"/>
      <c r="Q423" s="56"/>
      <c r="R423" s="56"/>
      <c r="S423" s="56"/>
      <c r="T423" s="56"/>
      <c r="U423" s="56"/>
      <c r="V423" s="56"/>
      <c r="W423" s="56"/>
      <c r="X423" s="56"/>
      <c r="Y423" s="56"/>
      <c r="Z423" s="56"/>
      <c r="AA423" s="56"/>
      <c r="AB423" s="56"/>
      <c r="AC423" s="56"/>
      <c r="AD423" s="56"/>
      <c r="AE423" s="56"/>
      <c r="AF423" s="56"/>
      <c r="AG423" s="56"/>
      <c r="AH423" s="56"/>
      <c r="AI423" s="56"/>
      <c r="AJ423" s="56"/>
      <c r="AK423" s="56"/>
      <c r="AL423" s="56"/>
      <c r="AM423" s="56"/>
      <c r="AN423" s="56"/>
      <c r="AO423" s="56"/>
      <c r="AP423" s="56"/>
      <c r="AQ423" s="41"/>
    </row>
    <row r="424" spans="3:43" x14ac:dyDescent="0.15">
      <c r="C424" s="5">
        <v>343</v>
      </c>
      <c r="D424" s="53"/>
      <c r="E424" s="56"/>
      <c r="F424" s="56"/>
      <c r="G424" s="56"/>
      <c r="H424" s="56"/>
      <c r="I424" s="56"/>
      <c r="J424" s="56"/>
      <c r="K424" s="56"/>
      <c r="L424" s="56"/>
      <c r="M424" s="56"/>
      <c r="N424" s="56"/>
      <c r="O424" s="56"/>
      <c r="P424" s="56"/>
      <c r="Q424" s="56"/>
      <c r="R424" s="56"/>
      <c r="S424" s="56"/>
      <c r="T424" s="56"/>
      <c r="U424" s="56"/>
      <c r="V424" s="56"/>
      <c r="W424" s="56"/>
      <c r="X424" s="56"/>
      <c r="Y424" s="56"/>
      <c r="Z424" s="56"/>
      <c r="AA424" s="56"/>
      <c r="AB424" s="56"/>
      <c r="AC424" s="56"/>
      <c r="AD424" s="56"/>
      <c r="AE424" s="56"/>
      <c r="AF424" s="56"/>
      <c r="AG424" s="56"/>
      <c r="AH424" s="56"/>
      <c r="AI424" s="56"/>
      <c r="AJ424" s="56"/>
      <c r="AK424" s="56"/>
      <c r="AL424" s="56"/>
      <c r="AM424" s="56"/>
      <c r="AN424" s="56"/>
      <c r="AO424" s="56"/>
      <c r="AP424" s="56"/>
      <c r="AQ424" s="41"/>
    </row>
    <row r="425" spans="3:43" x14ac:dyDescent="0.15">
      <c r="C425" s="5">
        <v>344</v>
      </c>
      <c r="D425" s="53"/>
      <c r="E425" s="56"/>
      <c r="F425" s="56"/>
      <c r="G425" s="56"/>
      <c r="H425" s="56"/>
      <c r="I425" s="56"/>
      <c r="J425" s="56"/>
      <c r="K425" s="56"/>
      <c r="L425" s="56"/>
      <c r="M425" s="56"/>
      <c r="N425" s="56"/>
      <c r="O425" s="56"/>
      <c r="P425" s="56"/>
      <c r="Q425" s="56"/>
      <c r="R425" s="56"/>
      <c r="S425" s="56"/>
      <c r="T425" s="56"/>
      <c r="U425" s="56"/>
      <c r="V425" s="56"/>
      <c r="W425" s="56"/>
      <c r="X425" s="56"/>
      <c r="Y425" s="56"/>
      <c r="Z425" s="56"/>
      <c r="AA425" s="56"/>
      <c r="AB425" s="56"/>
      <c r="AC425" s="56"/>
      <c r="AD425" s="56"/>
      <c r="AE425" s="56"/>
      <c r="AF425" s="56"/>
      <c r="AG425" s="56"/>
      <c r="AH425" s="56"/>
      <c r="AI425" s="56"/>
      <c r="AJ425" s="56"/>
      <c r="AK425" s="56"/>
      <c r="AL425" s="56"/>
      <c r="AM425" s="56"/>
      <c r="AN425" s="56"/>
      <c r="AO425" s="56"/>
      <c r="AP425" s="56"/>
      <c r="AQ425" s="41"/>
    </row>
    <row r="426" spans="3:43" x14ac:dyDescent="0.15">
      <c r="C426" s="5">
        <v>345</v>
      </c>
      <c r="D426" s="53"/>
      <c r="E426" s="56"/>
      <c r="F426" s="56"/>
      <c r="G426" s="56"/>
      <c r="H426" s="56"/>
      <c r="I426" s="56"/>
      <c r="J426" s="56"/>
      <c r="K426" s="56"/>
      <c r="L426" s="56"/>
      <c r="M426" s="56"/>
      <c r="N426" s="56"/>
      <c r="O426" s="56"/>
      <c r="P426" s="56"/>
      <c r="Q426" s="56"/>
      <c r="R426" s="56"/>
      <c r="S426" s="56"/>
      <c r="T426" s="56"/>
      <c r="U426" s="56"/>
      <c r="V426" s="56"/>
      <c r="W426" s="56"/>
      <c r="X426" s="56"/>
      <c r="Y426" s="56"/>
      <c r="Z426" s="56"/>
      <c r="AA426" s="56"/>
      <c r="AB426" s="56"/>
      <c r="AC426" s="56"/>
      <c r="AD426" s="56"/>
      <c r="AE426" s="56"/>
      <c r="AF426" s="56"/>
      <c r="AG426" s="56"/>
      <c r="AH426" s="56"/>
      <c r="AI426" s="56"/>
      <c r="AJ426" s="56"/>
      <c r="AK426" s="56"/>
      <c r="AL426" s="56"/>
      <c r="AM426" s="56"/>
      <c r="AN426" s="56"/>
      <c r="AO426" s="56"/>
      <c r="AP426" s="56"/>
      <c r="AQ426" s="41"/>
    </row>
    <row r="427" spans="3:43" x14ac:dyDescent="0.15">
      <c r="C427" s="5">
        <v>346</v>
      </c>
      <c r="D427" s="53"/>
      <c r="E427" s="56"/>
      <c r="F427" s="56"/>
      <c r="G427" s="56"/>
      <c r="H427" s="56"/>
      <c r="I427" s="56"/>
      <c r="J427" s="56"/>
      <c r="K427" s="56"/>
      <c r="L427" s="56"/>
      <c r="M427" s="56"/>
      <c r="N427" s="56"/>
      <c r="O427" s="56"/>
      <c r="P427" s="56"/>
      <c r="Q427" s="56"/>
      <c r="R427" s="56"/>
      <c r="S427" s="56"/>
      <c r="T427" s="56"/>
      <c r="U427" s="56"/>
      <c r="V427" s="56"/>
      <c r="W427" s="56"/>
      <c r="X427" s="56"/>
      <c r="Y427" s="56"/>
      <c r="Z427" s="56"/>
      <c r="AA427" s="56"/>
      <c r="AB427" s="56"/>
      <c r="AC427" s="56"/>
      <c r="AD427" s="56"/>
      <c r="AE427" s="56"/>
      <c r="AF427" s="56"/>
      <c r="AG427" s="56"/>
      <c r="AH427" s="56"/>
      <c r="AI427" s="56"/>
      <c r="AJ427" s="56"/>
      <c r="AK427" s="56"/>
      <c r="AL427" s="56"/>
      <c r="AM427" s="56"/>
      <c r="AN427" s="56"/>
      <c r="AO427" s="56"/>
      <c r="AP427" s="56"/>
      <c r="AQ427" s="41"/>
    </row>
    <row r="428" spans="3:43" x14ac:dyDescent="0.15">
      <c r="C428" s="5">
        <v>347</v>
      </c>
      <c r="D428" s="53"/>
      <c r="E428" s="56"/>
      <c r="F428" s="56"/>
      <c r="G428" s="56"/>
      <c r="H428" s="56"/>
      <c r="I428" s="56"/>
      <c r="J428" s="56"/>
      <c r="K428" s="56"/>
      <c r="L428" s="56"/>
      <c r="M428" s="56"/>
      <c r="N428" s="56"/>
      <c r="O428" s="56"/>
      <c r="P428" s="56"/>
      <c r="Q428" s="56"/>
      <c r="R428" s="56"/>
      <c r="S428" s="56"/>
      <c r="T428" s="56"/>
      <c r="U428" s="56"/>
      <c r="V428" s="56"/>
      <c r="W428" s="56"/>
      <c r="X428" s="56"/>
      <c r="Y428" s="56"/>
      <c r="Z428" s="56"/>
      <c r="AA428" s="56"/>
      <c r="AB428" s="56"/>
      <c r="AC428" s="56"/>
      <c r="AD428" s="56"/>
      <c r="AE428" s="56"/>
      <c r="AF428" s="56"/>
      <c r="AG428" s="56"/>
      <c r="AH428" s="56"/>
      <c r="AI428" s="56"/>
      <c r="AJ428" s="56"/>
      <c r="AK428" s="56"/>
      <c r="AL428" s="56"/>
      <c r="AM428" s="56"/>
      <c r="AN428" s="56"/>
      <c r="AO428" s="56"/>
      <c r="AP428" s="56"/>
      <c r="AQ428" s="41"/>
    </row>
    <row r="429" spans="3:43" x14ac:dyDescent="0.15">
      <c r="C429" s="5">
        <v>348</v>
      </c>
      <c r="D429" s="53"/>
      <c r="E429" s="56"/>
      <c r="F429" s="56"/>
      <c r="G429" s="56"/>
      <c r="H429" s="56"/>
      <c r="I429" s="56"/>
      <c r="J429" s="56"/>
      <c r="K429" s="56"/>
      <c r="L429" s="56"/>
      <c r="M429" s="56"/>
      <c r="N429" s="56"/>
      <c r="O429" s="56"/>
      <c r="P429" s="56"/>
      <c r="Q429" s="56"/>
      <c r="R429" s="56"/>
      <c r="S429" s="56"/>
      <c r="T429" s="56"/>
      <c r="U429" s="56"/>
      <c r="V429" s="56"/>
      <c r="W429" s="56"/>
      <c r="X429" s="56"/>
      <c r="Y429" s="56"/>
      <c r="Z429" s="56"/>
      <c r="AA429" s="56"/>
      <c r="AB429" s="56"/>
      <c r="AC429" s="56"/>
      <c r="AD429" s="56"/>
      <c r="AE429" s="56"/>
      <c r="AF429" s="56"/>
      <c r="AG429" s="56"/>
      <c r="AH429" s="56"/>
      <c r="AI429" s="56"/>
      <c r="AJ429" s="56"/>
      <c r="AK429" s="56"/>
      <c r="AL429" s="56"/>
      <c r="AM429" s="56"/>
      <c r="AN429" s="56"/>
      <c r="AO429" s="56"/>
      <c r="AP429" s="56"/>
      <c r="AQ429" s="41"/>
    </row>
    <row r="430" spans="3:43" x14ac:dyDescent="0.15">
      <c r="C430" s="5">
        <v>349</v>
      </c>
      <c r="D430" s="53"/>
      <c r="E430" s="56"/>
      <c r="F430" s="56"/>
      <c r="G430" s="56"/>
      <c r="H430" s="56"/>
      <c r="I430" s="56"/>
      <c r="J430" s="56"/>
      <c r="K430" s="56"/>
      <c r="L430" s="56"/>
      <c r="M430" s="56"/>
      <c r="N430" s="56"/>
      <c r="O430" s="56"/>
      <c r="P430" s="56"/>
      <c r="Q430" s="56"/>
      <c r="R430" s="56"/>
      <c r="S430" s="56"/>
      <c r="T430" s="56"/>
      <c r="U430" s="56"/>
      <c r="V430" s="56"/>
      <c r="W430" s="56"/>
      <c r="X430" s="56"/>
      <c r="Y430" s="56"/>
      <c r="Z430" s="56"/>
      <c r="AA430" s="56"/>
      <c r="AB430" s="56"/>
      <c r="AC430" s="56"/>
      <c r="AD430" s="56"/>
      <c r="AE430" s="56"/>
      <c r="AF430" s="56"/>
      <c r="AG430" s="56"/>
      <c r="AH430" s="56"/>
      <c r="AI430" s="56"/>
      <c r="AJ430" s="56"/>
      <c r="AK430" s="56"/>
      <c r="AL430" s="56"/>
      <c r="AM430" s="56"/>
      <c r="AN430" s="56"/>
      <c r="AO430" s="56"/>
      <c r="AP430" s="56"/>
      <c r="AQ430" s="41"/>
    </row>
    <row r="431" spans="3:43" x14ac:dyDescent="0.15">
      <c r="C431" s="5">
        <v>350</v>
      </c>
      <c r="D431" s="53"/>
      <c r="E431" s="56"/>
      <c r="F431" s="56"/>
      <c r="G431" s="56"/>
      <c r="H431" s="56"/>
      <c r="I431" s="56"/>
      <c r="J431" s="56"/>
      <c r="K431" s="56"/>
      <c r="L431" s="56"/>
      <c r="M431" s="56"/>
      <c r="N431" s="56"/>
      <c r="O431" s="56"/>
      <c r="P431" s="56"/>
      <c r="Q431" s="56"/>
      <c r="R431" s="56"/>
      <c r="S431" s="56"/>
      <c r="T431" s="56"/>
      <c r="U431" s="56"/>
      <c r="V431" s="56"/>
      <c r="W431" s="56"/>
      <c r="X431" s="56"/>
      <c r="Y431" s="56"/>
      <c r="Z431" s="56"/>
      <c r="AA431" s="56"/>
      <c r="AB431" s="56"/>
      <c r="AC431" s="56"/>
      <c r="AD431" s="56"/>
      <c r="AE431" s="56"/>
      <c r="AF431" s="56"/>
      <c r="AG431" s="56"/>
      <c r="AH431" s="56"/>
      <c r="AI431" s="56"/>
      <c r="AJ431" s="56"/>
      <c r="AK431" s="56"/>
      <c r="AL431" s="56"/>
      <c r="AM431" s="56"/>
      <c r="AN431" s="56"/>
      <c r="AO431" s="56"/>
      <c r="AP431" s="56"/>
      <c r="AQ431" s="41"/>
    </row>
    <row r="432" spans="3:43" x14ac:dyDescent="0.15">
      <c r="C432" s="5">
        <v>351</v>
      </c>
      <c r="D432" s="53"/>
      <c r="E432" s="56"/>
      <c r="F432" s="56"/>
      <c r="G432" s="56"/>
      <c r="H432" s="56"/>
      <c r="I432" s="56"/>
      <c r="J432" s="56"/>
      <c r="K432" s="56"/>
      <c r="L432" s="56"/>
      <c r="M432" s="56"/>
      <c r="N432" s="56"/>
      <c r="O432" s="56"/>
      <c r="P432" s="56"/>
      <c r="Q432" s="56"/>
      <c r="R432" s="56"/>
      <c r="S432" s="56"/>
      <c r="T432" s="56"/>
      <c r="U432" s="56"/>
      <c r="V432" s="56"/>
      <c r="W432" s="56"/>
      <c r="X432" s="56"/>
      <c r="Y432" s="56"/>
      <c r="Z432" s="56"/>
      <c r="AA432" s="56"/>
      <c r="AB432" s="56"/>
      <c r="AC432" s="56"/>
      <c r="AD432" s="56"/>
      <c r="AE432" s="56"/>
      <c r="AF432" s="56"/>
      <c r="AG432" s="56"/>
      <c r="AH432" s="56"/>
      <c r="AI432" s="56"/>
      <c r="AJ432" s="56"/>
      <c r="AK432" s="56"/>
      <c r="AL432" s="56"/>
      <c r="AM432" s="56"/>
      <c r="AN432" s="56"/>
      <c r="AO432" s="56"/>
      <c r="AP432" s="56"/>
      <c r="AQ432" s="41"/>
    </row>
    <row r="433" spans="3:43" x14ac:dyDescent="0.15">
      <c r="C433" s="5">
        <v>352</v>
      </c>
      <c r="D433" s="53"/>
      <c r="E433" s="56"/>
      <c r="F433" s="56"/>
      <c r="G433" s="56"/>
      <c r="H433" s="56"/>
      <c r="I433" s="56"/>
      <c r="J433" s="56"/>
      <c r="K433" s="56"/>
      <c r="L433" s="56"/>
      <c r="M433" s="56"/>
      <c r="N433" s="56"/>
      <c r="O433" s="56"/>
      <c r="P433" s="56"/>
      <c r="Q433" s="56"/>
      <c r="R433" s="56"/>
      <c r="S433" s="56"/>
      <c r="T433" s="56"/>
      <c r="U433" s="56"/>
      <c r="V433" s="56"/>
      <c r="W433" s="56"/>
      <c r="X433" s="56"/>
      <c r="Y433" s="56"/>
      <c r="Z433" s="56"/>
      <c r="AA433" s="56"/>
      <c r="AB433" s="56"/>
      <c r="AC433" s="56"/>
      <c r="AD433" s="56"/>
      <c r="AE433" s="56"/>
      <c r="AF433" s="56"/>
      <c r="AG433" s="56"/>
      <c r="AH433" s="56"/>
      <c r="AI433" s="56"/>
      <c r="AJ433" s="56"/>
      <c r="AK433" s="56"/>
      <c r="AL433" s="56"/>
      <c r="AM433" s="56"/>
      <c r="AN433" s="56"/>
      <c r="AO433" s="56"/>
      <c r="AP433" s="56"/>
      <c r="AQ433" s="41"/>
    </row>
    <row r="434" spans="3:43" x14ac:dyDescent="0.15">
      <c r="C434" s="5">
        <v>353</v>
      </c>
      <c r="D434" s="53"/>
      <c r="E434" s="56"/>
      <c r="F434" s="56"/>
      <c r="G434" s="56"/>
      <c r="H434" s="56"/>
      <c r="I434" s="56"/>
      <c r="J434" s="56"/>
      <c r="K434" s="56"/>
      <c r="L434" s="56"/>
      <c r="M434" s="56"/>
      <c r="N434" s="56"/>
      <c r="O434" s="56"/>
      <c r="P434" s="56"/>
      <c r="Q434" s="56"/>
      <c r="R434" s="56"/>
      <c r="S434" s="56"/>
      <c r="T434" s="56"/>
      <c r="U434" s="56"/>
      <c r="V434" s="56"/>
      <c r="W434" s="56"/>
      <c r="X434" s="56"/>
      <c r="Y434" s="56"/>
      <c r="Z434" s="56"/>
      <c r="AA434" s="56"/>
      <c r="AB434" s="56"/>
      <c r="AC434" s="56"/>
      <c r="AD434" s="56"/>
      <c r="AE434" s="56"/>
      <c r="AF434" s="56"/>
      <c r="AG434" s="56"/>
      <c r="AH434" s="56"/>
      <c r="AI434" s="56"/>
      <c r="AJ434" s="56"/>
      <c r="AK434" s="56"/>
      <c r="AL434" s="56"/>
      <c r="AM434" s="56"/>
      <c r="AN434" s="56"/>
      <c r="AO434" s="56"/>
      <c r="AP434" s="56"/>
      <c r="AQ434" s="41"/>
    </row>
    <row r="435" spans="3:43" x14ac:dyDescent="0.15">
      <c r="C435" s="5">
        <v>354</v>
      </c>
      <c r="D435" s="53"/>
      <c r="E435" s="56"/>
      <c r="F435" s="56"/>
      <c r="G435" s="56"/>
      <c r="H435" s="56"/>
      <c r="I435" s="56"/>
      <c r="J435" s="56"/>
      <c r="K435" s="56"/>
      <c r="L435" s="56"/>
      <c r="M435" s="56"/>
      <c r="N435" s="56"/>
      <c r="O435" s="56"/>
      <c r="P435" s="56"/>
      <c r="Q435" s="56"/>
      <c r="R435" s="56"/>
      <c r="S435" s="56"/>
      <c r="T435" s="56"/>
      <c r="U435" s="56"/>
      <c r="V435" s="56"/>
      <c r="W435" s="56"/>
      <c r="X435" s="56"/>
      <c r="Y435" s="56"/>
      <c r="Z435" s="56"/>
      <c r="AA435" s="56"/>
      <c r="AB435" s="56"/>
      <c r="AC435" s="56"/>
      <c r="AD435" s="56"/>
      <c r="AE435" s="56"/>
      <c r="AF435" s="56"/>
      <c r="AG435" s="56"/>
      <c r="AH435" s="56"/>
      <c r="AI435" s="56"/>
      <c r="AJ435" s="56"/>
      <c r="AK435" s="56"/>
      <c r="AL435" s="56"/>
      <c r="AM435" s="56"/>
      <c r="AN435" s="56"/>
      <c r="AO435" s="56"/>
      <c r="AP435" s="56"/>
      <c r="AQ435" s="41"/>
    </row>
    <row r="436" spans="3:43" x14ac:dyDescent="0.15">
      <c r="C436" s="5">
        <v>355</v>
      </c>
      <c r="D436" s="53"/>
      <c r="E436" s="56"/>
      <c r="F436" s="56"/>
      <c r="G436" s="56"/>
      <c r="H436" s="56"/>
      <c r="I436" s="56"/>
      <c r="J436" s="56"/>
      <c r="K436" s="56"/>
      <c r="L436" s="56"/>
      <c r="M436" s="56"/>
      <c r="N436" s="56"/>
      <c r="O436" s="56"/>
      <c r="P436" s="56"/>
      <c r="Q436" s="56"/>
      <c r="R436" s="56"/>
      <c r="S436" s="56"/>
      <c r="T436" s="56"/>
      <c r="U436" s="56"/>
      <c r="V436" s="56"/>
      <c r="W436" s="56"/>
      <c r="X436" s="56"/>
      <c r="Y436" s="56"/>
      <c r="Z436" s="56"/>
      <c r="AA436" s="56"/>
      <c r="AB436" s="56"/>
      <c r="AC436" s="56"/>
      <c r="AD436" s="56"/>
      <c r="AE436" s="56"/>
      <c r="AF436" s="56"/>
      <c r="AG436" s="56"/>
      <c r="AH436" s="56"/>
      <c r="AI436" s="56"/>
      <c r="AJ436" s="56"/>
      <c r="AK436" s="56"/>
      <c r="AL436" s="56"/>
      <c r="AM436" s="56"/>
      <c r="AN436" s="56"/>
      <c r="AO436" s="56"/>
      <c r="AP436" s="56"/>
      <c r="AQ436" s="41"/>
    </row>
    <row r="437" spans="3:43" x14ac:dyDescent="0.15">
      <c r="C437" s="5">
        <v>356</v>
      </c>
      <c r="D437" s="53"/>
      <c r="E437" s="56"/>
      <c r="F437" s="56"/>
      <c r="G437" s="56"/>
      <c r="H437" s="56"/>
      <c r="I437" s="56"/>
      <c r="J437" s="56"/>
      <c r="K437" s="56"/>
      <c r="L437" s="56"/>
      <c r="M437" s="56"/>
      <c r="N437" s="56"/>
      <c r="O437" s="56"/>
      <c r="P437" s="56"/>
      <c r="Q437" s="56"/>
      <c r="R437" s="56"/>
      <c r="S437" s="56"/>
      <c r="T437" s="56"/>
      <c r="U437" s="56"/>
      <c r="V437" s="56"/>
      <c r="W437" s="56"/>
      <c r="X437" s="56"/>
      <c r="Y437" s="56"/>
      <c r="Z437" s="56"/>
      <c r="AA437" s="56"/>
      <c r="AB437" s="56"/>
      <c r="AC437" s="56"/>
      <c r="AD437" s="56"/>
      <c r="AE437" s="56"/>
      <c r="AF437" s="56"/>
      <c r="AG437" s="56"/>
      <c r="AH437" s="56"/>
      <c r="AI437" s="56"/>
      <c r="AJ437" s="56"/>
      <c r="AK437" s="56"/>
      <c r="AL437" s="56"/>
      <c r="AM437" s="56"/>
      <c r="AN437" s="56"/>
      <c r="AO437" s="56"/>
      <c r="AP437" s="56"/>
      <c r="AQ437" s="41"/>
    </row>
    <row r="438" spans="3:43" x14ac:dyDescent="0.15">
      <c r="C438" s="5">
        <v>357</v>
      </c>
      <c r="D438" s="53"/>
      <c r="E438" s="56"/>
      <c r="F438" s="56"/>
      <c r="G438" s="56"/>
      <c r="H438" s="56"/>
      <c r="I438" s="56"/>
      <c r="J438" s="56"/>
      <c r="K438" s="56"/>
      <c r="L438" s="56"/>
      <c r="M438" s="56"/>
      <c r="N438" s="56"/>
      <c r="O438" s="56"/>
      <c r="P438" s="56"/>
      <c r="Q438" s="56"/>
      <c r="R438" s="56"/>
      <c r="S438" s="56"/>
      <c r="T438" s="56"/>
      <c r="U438" s="56"/>
      <c r="V438" s="56"/>
      <c r="W438" s="56"/>
      <c r="X438" s="56"/>
      <c r="Y438" s="56"/>
      <c r="Z438" s="56"/>
      <c r="AA438" s="56"/>
      <c r="AB438" s="56"/>
      <c r="AC438" s="56"/>
      <c r="AD438" s="56"/>
      <c r="AE438" s="56"/>
      <c r="AF438" s="56"/>
      <c r="AG438" s="56"/>
      <c r="AH438" s="56"/>
      <c r="AI438" s="56"/>
      <c r="AJ438" s="56"/>
      <c r="AK438" s="56"/>
      <c r="AL438" s="56"/>
      <c r="AM438" s="56"/>
      <c r="AN438" s="56"/>
      <c r="AO438" s="56"/>
      <c r="AP438" s="56"/>
      <c r="AQ438" s="41"/>
    </row>
    <row r="439" spans="3:43" x14ac:dyDescent="0.15">
      <c r="C439" s="5">
        <v>358</v>
      </c>
      <c r="D439" s="53"/>
      <c r="E439" s="56"/>
      <c r="F439" s="56"/>
      <c r="G439" s="56"/>
      <c r="H439" s="56"/>
      <c r="I439" s="56"/>
      <c r="J439" s="56"/>
      <c r="K439" s="56"/>
      <c r="L439" s="56"/>
      <c r="M439" s="56"/>
      <c r="N439" s="56"/>
      <c r="O439" s="56"/>
      <c r="P439" s="56"/>
      <c r="Q439" s="56"/>
      <c r="R439" s="56"/>
      <c r="S439" s="56"/>
      <c r="T439" s="56"/>
      <c r="U439" s="56"/>
      <c r="V439" s="56"/>
      <c r="W439" s="56"/>
      <c r="X439" s="56"/>
      <c r="Y439" s="56"/>
      <c r="Z439" s="56"/>
      <c r="AA439" s="56"/>
      <c r="AB439" s="56"/>
      <c r="AC439" s="56"/>
      <c r="AD439" s="56"/>
      <c r="AE439" s="56"/>
      <c r="AF439" s="56"/>
      <c r="AG439" s="56"/>
      <c r="AH439" s="56"/>
      <c r="AI439" s="56"/>
      <c r="AJ439" s="56"/>
      <c r="AK439" s="56"/>
      <c r="AL439" s="56"/>
      <c r="AM439" s="56"/>
      <c r="AN439" s="56"/>
      <c r="AO439" s="56"/>
      <c r="AP439" s="56"/>
      <c r="AQ439" s="41"/>
    </row>
    <row r="440" spans="3:43" x14ac:dyDescent="0.15">
      <c r="C440" s="5">
        <v>359</v>
      </c>
      <c r="D440" s="53"/>
      <c r="E440" s="56"/>
      <c r="F440" s="56"/>
      <c r="G440" s="56"/>
      <c r="H440" s="56"/>
      <c r="I440" s="56"/>
      <c r="J440" s="56"/>
      <c r="K440" s="56"/>
      <c r="L440" s="56"/>
      <c r="M440" s="56"/>
      <c r="N440" s="56"/>
      <c r="O440" s="56"/>
      <c r="P440" s="56"/>
      <c r="Q440" s="56"/>
      <c r="R440" s="56"/>
      <c r="S440" s="56"/>
      <c r="T440" s="56"/>
      <c r="U440" s="56"/>
      <c r="V440" s="56"/>
      <c r="W440" s="56"/>
      <c r="X440" s="56"/>
      <c r="Y440" s="56"/>
      <c r="Z440" s="56"/>
      <c r="AA440" s="56"/>
      <c r="AB440" s="56"/>
      <c r="AC440" s="56"/>
      <c r="AD440" s="56"/>
      <c r="AE440" s="56"/>
      <c r="AF440" s="56"/>
      <c r="AG440" s="56"/>
      <c r="AH440" s="56"/>
      <c r="AI440" s="56"/>
      <c r="AJ440" s="56"/>
      <c r="AK440" s="56"/>
      <c r="AL440" s="56"/>
      <c r="AM440" s="56"/>
      <c r="AN440" s="56"/>
      <c r="AO440" s="56"/>
      <c r="AP440" s="56"/>
      <c r="AQ440" s="41"/>
    </row>
    <row r="441" spans="3:43" x14ac:dyDescent="0.15">
      <c r="C441" s="5">
        <v>360</v>
      </c>
      <c r="D441" s="53"/>
      <c r="E441" s="56"/>
      <c r="F441" s="56"/>
      <c r="G441" s="56"/>
      <c r="H441" s="56"/>
      <c r="I441" s="56"/>
      <c r="J441" s="56"/>
      <c r="K441" s="56"/>
      <c r="L441" s="56"/>
      <c r="M441" s="56"/>
      <c r="N441" s="56"/>
      <c r="O441" s="56"/>
      <c r="P441" s="56"/>
      <c r="Q441" s="56"/>
      <c r="R441" s="56"/>
      <c r="S441" s="56"/>
      <c r="T441" s="56"/>
      <c r="U441" s="56"/>
      <c r="V441" s="56"/>
      <c r="W441" s="56"/>
      <c r="X441" s="56"/>
      <c r="Y441" s="56"/>
      <c r="Z441" s="56"/>
      <c r="AA441" s="56"/>
      <c r="AB441" s="56"/>
      <c r="AC441" s="56"/>
      <c r="AD441" s="56"/>
      <c r="AE441" s="56"/>
      <c r="AF441" s="56"/>
      <c r="AG441" s="56"/>
      <c r="AH441" s="56"/>
      <c r="AI441" s="56"/>
      <c r="AJ441" s="56"/>
      <c r="AK441" s="56"/>
      <c r="AL441" s="56"/>
      <c r="AM441" s="56"/>
      <c r="AN441" s="56"/>
      <c r="AO441" s="56"/>
      <c r="AP441" s="56"/>
      <c r="AQ441" s="41"/>
    </row>
    <row r="442" spans="3:43" x14ac:dyDescent="0.15">
      <c r="C442" s="5">
        <v>361</v>
      </c>
      <c r="D442" s="53"/>
      <c r="E442" s="56"/>
      <c r="F442" s="56"/>
      <c r="G442" s="56"/>
      <c r="H442" s="56"/>
      <c r="I442" s="56"/>
      <c r="J442" s="56"/>
      <c r="K442" s="56"/>
      <c r="L442" s="56"/>
      <c r="M442" s="56"/>
      <c r="N442" s="56"/>
      <c r="O442" s="56"/>
      <c r="P442" s="56"/>
      <c r="Q442" s="56"/>
      <c r="R442" s="56"/>
      <c r="S442" s="56"/>
      <c r="T442" s="56"/>
      <c r="U442" s="56"/>
      <c r="V442" s="56"/>
      <c r="W442" s="56"/>
      <c r="X442" s="56"/>
      <c r="Y442" s="56"/>
      <c r="Z442" s="56"/>
      <c r="AA442" s="56"/>
      <c r="AB442" s="56"/>
      <c r="AC442" s="56"/>
      <c r="AD442" s="56"/>
      <c r="AE442" s="56"/>
      <c r="AF442" s="56"/>
      <c r="AG442" s="56"/>
      <c r="AH442" s="56"/>
      <c r="AI442" s="56"/>
      <c r="AJ442" s="56"/>
      <c r="AK442" s="56"/>
      <c r="AL442" s="56"/>
      <c r="AM442" s="56"/>
      <c r="AN442" s="56"/>
      <c r="AO442" s="56"/>
      <c r="AP442" s="56"/>
      <c r="AQ442" s="41"/>
    </row>
    <row r="443" spans="3:43" x14ac:dyDescent="0.15">
      <c r="C443" s="5">
        <v>362</v>
      </c>
      <c r="D443" s="53"/>
      <c r="E443" s="56"/>
      <c r="F443" s="56"/>
      <c r="G443" s="56"/>
      <c r="H443" s="56"/>
      <c r="I443" s="56"/>
      <c r="J443" s="56"/>
      <c r="K443" s="56"/>
      <c r="L443" s="56"/>
      <c r="M443" s="56"/>
      <c r="N443" s="56"/>
      <c r="O443" s="56"/>
      <c r="P443" s="56"/>
      <c r="Q443" s="56"/>
      <c r="R443" s="56"/>
      <c r="S443" s="56"/>
      <c r="T443" s="56"/>
      <c r="U443" s="56"/>
      <c r="V443" s="56"/>
      <c r="W443" s="56"/>
      <c r="X443" s="56"/>
      <c r="Y443" s="56"/>
      <c r="Z443" s="56"/>
      <c r="AA443" s="56"/>
      <c r="AB443" s="56"/>
      <c r="AC443" s="56"/>
      <c r="AD443" s="56"/>
      <c r="AE443" s="56"/>
      <c r="AF443" s="56"/>
      <c r="AG443" s="56"/>
      <c r="AH443" s="56"/>
      <c r="AI443" s="56"/>
      <c r="AJ443" s="56"/>
      <c r="AK443" s="56"/>
      <c r="AL443" s="56"/>
      <c r="AM443" s="56"/>
      <c r="AN443" s="56"/>
      <c r="AO443" s="56"/>
      <c r="AP443" s="56"/>
      <c r="AQ443" s="41"/>
    </row>
    <row r="444" spans="3:43" x14ac:dyDescent="0.15">
      <c r="C444" s="5">
        <v>363</v>
      </c>
      <c r="D444" s="53"/>
      <c r="E444" s="56"/>
      <c r="F444" s="56"/>
      <c r="G444" s="56"/>
      <c r="H444" s="56"/>
      <c r="I444" s="56"/>
      <c r="J444" s="56"/>
      <c r="K444" s="56"/>
      <c r="L444" s="56"/>
      <c r="M444" s="56"/>
      <c r="N444" s="56"/>
      <c r="O444" s="56"/>
      <c r="P444" s="56"/>
      <c r="Q444" s="56"/>
      <c r="R444" s="56"/>
      <c r="S444" s="56"/>
      <c r="T444" s="56"/>
      <c r="U444" s="56"/>
      <c r="V444" s="56"/>
      <c r="W444" s="56"/>
      <c r="X444" s="56"/>
      <c r="Y444" s="56"/>
      <c r="Z444" s="56"/>
      <c r="AA444" s="56"/>
      <c r="AB444" s="56"/>
      <c r="AC444" s="56"/>
      <c r="AD444" s="56"/>
      <c r="AE444" s="56"/>
      <c r="AF444" s="56"/>
      <c r="AG444" s="56"/>
      <c r="AH444" s="56"/>
      <c r="AI444" s="56"/>
      <c r="AJ444" s="56"/>
      <c r="AK444" s="56"/>
      <c r="AL444" s="56"/>
      <c r="AM444" s="56"/>
      <c r="AN444" s="56"/>
      <c r="AO444" s="56"/>
      <c r="AP444" s="56"/>
      <c r="AQ444" s="41"/>
    </row>
    <row r="445" spans="3:43" x14ac:dyDescent="0.15">
      <c r="C445" s="5">
        <v>364</v>
      </c>
      <c r="D445" s="53"/>
      <c r="E445" s="56"/>
      <c r="F445" s="56"/>
      <c r="G445" s="56"/>
      <c r="H445" s="56"/>
      <c r="I445" s="56"/>
      <c r="J445" s="56"/>
      <c r="K445" s="56"/>
      <c r="L445" s="56"/>
      <c r="M445" s="56"/>
      <c r="N445" s="56"/>
      <c r="O445" s="56"/>
      <c r="P445" s="56"/>
      <c r="Q445" s="56"/>
      <c r="R445" s="56"/>
      <c r="S445" s="56"/>
      <c r="T445" s="56"/>
      <c r="U445" s="56"/>
      <c r="V445" s="56"/>
      <c r="W445" s="56"/>
      <c r="X445" s="56"/>
      <c r="Y445" s="56"/>
      <c r="Z445" s="56"/>
      <c r="AA445" s="56"/>
      <c r="AB445" s="56"/>
      <c r="AC445" s="56"/>
      <c r="AD445" s="56"/>
      <c r="AE445" s="56"/>
      <c r="AF445" s="56"/>
      <c r="AG445" s="56"/>
      <c r="AH445" s="56"/>
      <c r="AI445" s="56"/>
      <c r="AJ445" s="56"/>
      <c r="AK445" s="56"/>
      <c r="AL445" s="56"/>
      <c r="AM445" s="56"/>
      <c r="AN445" s="56"/>
      <c r="AO445" s="56"/>
      <c r="AP445" s="56"/>
      <c r="AQ445" s="41"/>
    </row>
    <row r="446" spans="3:43" x14ac:dyDescent="0.15">
      <c r="C446" s="5">
        <v>365</v>
      </c>
      <c r="D446" s="53"/>
      <c r="E446" s="56"/>
      <c r="F446" s="56"/>
      <c r="G446" s="56"/>
      <c r="H446" s="56"/>
      <c r="I446" s="56"/>
      <c r="J446" s="56"/>
      <c r="K446" s="56"/>
      <c r="L446" s="56"/>
      <c r="M446" s="56"/>
      <c r="N446" s="56"/>
      <c r="O446" s="56"/>
      <c r="P446" s="56"/>
      <c r="Q446" s="56"/>
      <c r="R446" s="56"/>
      <c r="S446" s="56"/>
      <c r="T446" s="56"/>
      <c r="U446" s="56"/>
      <c r="V446" s="56"/>
      <c r="W446" s="56"/>
      <c r="X446" s="56"/>
      <c r="Y446" s="56"/>
      <c r="Z446" s="56"/>
      <c r="AA446" s="56"/>
      <c r="AB446" s="56"/>
      <c r="AC446" s="56"/>
      <c r="AD446" s="56"/>
      <c r="AE446" s="56"/>
      <c r="AF446" s="56"/>
      <c r="AG446" s="56"/>
      <c r="AH446" s="56"/>
      <c r="AI446" s="56"/>
      <c r="AJ446" s="56"/>
      <c r="AK446" s="56"/>
      <c r="AL446" s="56"/>
      <c r="AM446" s="56"/>
      <c r="AN446" s="56"/>
      <c r="AO446" s="56"/>
      <c r="AP446" s="56"/>
      <c r="AQ446" s="41"/>
    </row>
    <row r="447" spans="3:43" x14ac:dyDescent="0.15">
      <c r="C447" s="5">
        <v>366</v>
      </c>
      <c r="D447" s="53"/>
      <c r="E447" s="56"/>
      <c r="F447" s="56"/>
      <c r="G447" s="56"/>
      <c r="H447" s="56"/>
      <c r="I447" s="56"/>
      <c r="J447" s="56"/>
      <c r="K447" s="56"/>
      <c r="L447" s="56"/>
      <c r="M447" s="56"/>
      <c r="N447" s="56"/>
      <c r="O447" s="56"/>
      <c r="P447" s="56"/>
      <c r="Q447" s="56"/>
      <c r="R447" s="56"/>
      <c r="S447" s="56"/>
      <c r="T447" s="56"/>
      <c r="U447" s="56"/>
      <c r="V447" s="56"/>
      <c r="W447" s="56"/>
      <c r="X447" s="56"/>
      <c r="Y447" s="56"/>
      <c r="Z447" s="56"/>
      <c r="AA447" s="56"/>
      <c r="AB447" s="56"/>
      <c r="AC447" s="56"/>
      <c r="AD447" s="56"/>
      <c r="AE447" s="56"/>
      <c r="AF447" s="56"/>
      <c r="AG447" s="56"/>
      <c r="AH447" s="56"/>
      <c r="AI447" s="56"/>
      <c r="AJ447" s="56"/>
      <c r="AK447" s="56"/>
      <c r="AL447" s="56"/>
      <c r="AM447" s="56"/>
      <c r="AN447" s="56"/>
      <c r="AO447" s="56"/>
      <c r="AP447" s="56"/>
      <c r="AQ447" s="41"/>
    </row>
    <row r="448" spans="3:43" x14ac:dyDescent="0.15">
      <c r="C448" s="5">
        <v>367</v>
      </c>
      <c r="D448" s="53"/>
      <c r="E448" s="56"/>
      <c r="F448" s="56"/>
      <c r="G448" s="56"/>
      <c r="H448" s="56"/>
      <c r="I448" s="56"/>
      <c r="J448" s="56"/>
      <c r="K448" s="56"/>
      <c r="L448" s="56"/>
      <c r="M448" s="56"/>
      <c r="N448" s="56"/>
      <c r="O448" s="56"/>
      <c r="P448" s="56"/>
      <c r="Q448" s="56"/>
      <c r="R448" s="56"/>
      <c r="S448" s="56"/>
      <c r="T448" s="56"/>
      <c r="U448" s="56"/>
      <c r="V448" s="56"/>
      <c r="W448" s="56"/>
      <c r="X448" s="56"/>
      <c r="Y448" s="56"/>
      <c r="Z448" s="56"/>
      <c r="AA448" s="56"/>
      <c r="AB448" s="56"/>
      <c r="AC448" s="56"/>
      <c r="AD448" s="56"/>
      <c r="AE448" s="56"/>
      <c r="AF448" s="56"/>
      <c r="AG448" s="56"/>
      <c r="AH448" s="56"/>
      <c r="AI448" s="56"/>
      <c r="AJ448" s="56"/>
      <c r="AK448" s="56"/>
      <c r="AL448" s="56"/>
      <c r="AM448" s="56"/>
      <c r="AN448" s="56"/>
      <c r="AO448" s="56"/>
      <c r="AP448" s="56"/>
      <c r="AQ448" s="41"/>
    </row>
    <row r="449" spans="3:43" x14ac:dyDescent="0.15">
      <c r="C449" s="5">
        <v>368</v>
      </c>
      <c r="D449" s="53"/>
      <c r="E449" s="56"/>
      <c r="F449" s="56"/>
      <c r="G449" s="56"/>
      <c r="H449" s="56"/>
      <c r="I449" s="56"/>
      <c r="J449" s="56"/>
      <c r="K449" s="56"/>
      <c r="L449" s="56"/>
      <c r="M449" s="56"/>
      <c r="N449" s="56"/>
      <c r="O449" s="56"/>
      <c r="P449" s="56"/>
      <c r="Q449" s="56"/>
      <c r="R449" s="56"/>
      <c r="S449" s="56"/>
      <c r="T449" s="56"/>
      <c r="U449" s="56"/>
      <c r="V449" s="56"/>
      <c r="W449" s="56"/>
      <c r="X449" s="56"/>
      <c r="Y449" s="56"/>
      <c r="Z449" s="56"/>
      <c r="AA449" s="56"/>
      <c r="AB449" s="56"/>
      <c r="AC449" s="56"/>
      <c r="AD449" s="56"/>
      <c r="AE449" s="56"/>
      <c r="AF449" s="56"/>
      <c r="AG449" s="56"/>
      <c r="AH449" s="56"/>
      <c r="AI449" s="56"/>
      <c r="AJ449" s="56"/>
      <c r="AK449" s="56"/>
      <c r="AL449" s="56"/>
      <c r="AM449" s="56"/>
      <c r="AN449" s="56"/>
      <c r="AO449" s="56"/>
      <c r="AP449" s="56"/>
      <c r="AQ449" s="41"/>
    </row>
    <row r="450" spans="3:43" x14ac:dyDescent="0.15">
      <c r="C450" s="5">
        <v>369</v>
      </c>
      <c r="D450" s="53"/>
      <c r="E450" s="56"/>
      <c r="F450" s="56"/>
      <c r="G450" s="56"/>
      <c r="H450" s="56"/>
      <c r="I450" s="56"/>
      <c r="J450" s="56"/>
      <c r="K450" s="56"/>
      <c r="L450" s="56"/>
      <c r="M450" s="56"/>
      <c r="N450" s="56"/>
      <c r="O450" s="56"/>
      <c r="P450" s="56"/>
      <c r="Q450" s="56"/>
      <c r="R450" s="56"/>
      <c r="S450" s="56"/>
      <c r="T450" s="56"/>
      <c r="U450" s="56"/>
      <c r="V450" s="56"/>
      <c r="W450" s="56"/>
      <c r="X450" s="56"/>
      <c r="Y450" s="56"/>
      <c r="Z450" s="56"/>
      <c r="AA450" s="56"/>
      <c r="AB450" s="56"/>
      <c r="AC450" s="56"/>
      <c r="AD450" s="56"/>
      <c r="AE450" s="56"/>
      <c r="AF450" s="56"/>
      <c r="AG450" s="56"/>
      <c r="AH450" s="56"/>
      <c r="AI450" s="56"/>
      <c r="AJ450" s="56"/>
      <c r="AK450" s="56"/>
      <c r="AL450" s="56"/>
      <c r="AM450" s="56"/>
      <c r="AN450" s="56"/>
      <c r="AO450" s="56"/>
      <c r="AP450" s="56"/>
      <c r="AQ450" s="41"/>
    </row>
    <row r="451" spans="3:43" x14ac:dyDescent="0.15">
      <c r="C451" s="5">
        <v>370</v>
      </c>
      <c r="D451" s="53"/>
      <c r="E451" s="56"/>
      <c r="F451" s="56"/>
      <c r="G451" s="56"/>
      <c r="H451" s="56"/>
      <c r="I451" s="56"/>
      <c r="J451" s="56"/>
      <c r="K451" s="56"/>
      <c r="L451" s="56"/>
      <c r="M451" s="56"/>
      <c r="N451" s="56"/>
      <c r="O451" s="56"/>
      <c r="P451" s="56"/>
      <c r="Q451" s="56"/>
      <c r="R451" s="56"/>
      <c r="S451" s="56"/>
      <c r="T451" s="56"/>
      <c r="U451" s="56"/>
      <c r="V451" s="56"/>
      <c r="W451" s="56"/>
      <c r="X451" s="56"/>
      <c r="Y451" s="56"/>
      <c r="Z451" s="56"/>
      <c r="AA451" s="56"/>
      <c r="AB451" s="56"/>
      <c r="AC451" s="56"/>
      <c r="AD451" s="56"/>
      <c r="AE451" s="56"/>
      <c r="AF451" s="56"/>
      <c r="AG451" s="56"/>
      <c r="AH451" s="56"/>
      <c r="AI451" s="56"/>
      <c r="AJ451" s="56"/>
      <c r="AK451" s="56"/>
      <c r="AL451" s="56"/>
      <c r="AM451" s="56"/>
      <c r="AN451" s="56"/>
      <c r="AO451" s="56"/>
      <c r="AP451" s="56"/>
      <c r="AQ451" s="41"/>
    </row>
    <row r="452" spans="3:43" x14ac:dyDescent="0.15">
      <c r="C452" s="5">
        <v>371</v>
      </c>
      <c r="D452" s="53"/>
      <c r="E452" s="56"/>
      <c r="F452" s="56"/>
      <c r="G452" s="56"/>
      <c r="H452" s="56"/>
      <c r="I452" s="56"/>
      <c r="J452" s="56"/>
      <c r="K452" s="56"/>
      <c r="L452" s="56"/>
      <c r="M452" s="56"/>
      <c r="N452" s="56"/>
      <c r="O452" s="56"/>
      <c r="P452" s="56"/>
      <c r="Q452" s="56"/>
      <c r="R452" s="56"/>
      <c r="S452" s="56"/>
      <c r="T452" s="56"/>
      <c r="U452" s="56"/>
      <c r="V452" s="56"/>
      <c r="W452" s="56"/>
      <c r="X452" s="56"/>
      <c r="Y452" s="56"/>
      <c r="Z452" s="56"/>
      <c r="AA452" s="56"/>
      <c r="AB452" s="56"/>
      <c r="AC452" s="56"/>
      <c r="AD452" s="56"/>
      <c r="AE452" s="56"/>
      <c r="AF452" s="56"/>
      <c r="AG452" s="56"/>
      <c r="AH452" s="56"/>
      <c r="AI452" s="56"/>
      <c r="AJ452" s="56"/>
      <c r="AK452" s="56"/>
      <c r="AL452" s="56"/>
      <c r="AM452" s="56"/>
      <c r="AN452" s="56"/>
      <c r="AO452" s="56"/>
      <c r="AP452" s="56"/>
      <c r="AQ452" s="41"/>
    </row>
    <row r="453" spans="3:43" x14ac:dyDescent="0.15">
      <c r="C453" s="5">
        <v>372</v>
      </c>
      <c r="D453" s="53"/>
      <c r="E453" s="56"/>
      <c r="F453" s="56"/>
      <c r="G453" s="56"/>
      <c r="H453" s="56"/>
      <c r="I453" s="56"/>
      <c r="J453" s="56"/>
      <c r="K453" s="56"/>
      <c r="L453" s="56"/>
      <c r="M453" s="56"/>
      <c r="N453" s="56"/>
      <c r="O453" s="56"/>
      <c r="P453" s="56"/>
      <c r="Q453" s="56"/>
      <c r="R453" s="56"/>
      <c r="S453" s="56"/>
      <c r="T453" s="56"/>
      <c r="U453" s="56"/>
      <c r="V453" s="56"/>
      <c r="W453" s="56"/>
      <c r="X453" s="56"/>
      <c r="Y453" s="56"/>
      <c r="Z453" s="56"/>
      <c r="AA453" s="56"/>
      <c r="AB453" s="56"/>
      <c r="AC453" s="56"/>
      <c r="AD453" s="56"/>
      <c r="AE453" s="56"/>
      <c r="AF453" s="56"/>
      <c r="AG453" s="56"/>
      <c r="AH453" s="56"/>
      <c r="AI453" s="56"/>
      <c r="AJ453" s="56"/>
      <c r="AK453" s="56"/>
      <c r="AL453" s="56"/>
      <c r="AM453" s="56"/>
      <c r="AN453" s="56"/>
      <c r="AO453" s="56"/>
      <c r="AP453" s="56"/>
      <c r="AQ453" s="41"/>
    </row>
    <row r="454" spans="3:43" x14ac:dyDescent="0.15">
      <c r="C454" s="5">
        <v>373</v>
      </c>
      <c r="D454" s="53"/>
      <c r="E454" s="56"/>
      <c r="F454" s="56"/>
      <c r="G454" s="56"/>
      <c r="H454" s="56"/>
      <c r="I454" s="56"/>
      <c r="J454" s="56"/>
      <c r="K454" s="56"/>
      <c r="L454" s="56"/>
      <c r="M454" s="56"/>
      <c r="N454" s="56"/>
      <c r="O454" s="56"/>
      <c r="P454" s="56"/>
      <c r="Q454" s="56"/>
      <c r="R454" s="56"/>
      <c r="S454" s="56"/>
      <c r="T454" s="56"/>
      <c r="U454" s="56"/>
      <c r="V454" s="56"/>
      <c r="W454" s="56"/>
      <c r="X454" s="56"/>
      <c r="Y454" s="56"/>
      <c r="Z454" s="56"/>
      <c r="AA454" s="56"/>
      <c r="AB454" s="56"/>
      <c r="AC454" s="56"/>
      <c r="AD454" s="56"/>
      <c r="AE454" s="56"/>
      <c r="AF454" s="56"/>
      <c r="AG454" s="56"/>
      <c r="AH454" s="56"/>
      <c r="AI454" s="56"/>
      <c r="AJ454" s="56"/>
      <c r="AK454" s="56"/>
      <c r="AL454" s="56"/>
      <c r="AM454" s="56"/>
      <c r="AN454" s="56"/>
      <c r="AO454" s="56"/>
      <c r="AP454" s="56"/>
      <c r="AQ454" s="41"/>
    </row>
    <row r="455" spans="3:43" x14ac:dyDescent="0.15">
      <c r="C455" s="5">
        <v>374</v>
      </c>
      <c r="D455" s="53"/>
      <c r="E455" s="56"/>
      <c r="F455" s="56"/>
      <c r="G455" s="56"/>
      <c r="H455" s="56"/>
      <c r="I455" s="56"/>
      <c r="J455" s="56"/>
      <c r="K455" s="56"/>
      <c r="L455" s="56"/>
      <c r="M455" s="56"/>
      <c r="N455" s="56"/>
      <c r="O455" s="56"/>
      <c r="P455" s="56"/>
      <c r="Q455" s="56"/>
      <c r="R455" s="56"/>
      <c r="S455" s="56"/>
      <c r="T455" s="56"/>
      <c r="U455" s="56"/>
      <c r="V455" s="56"/>
      <c r="W455" s="56"/>
      <c r="X455" s="56"/>
      <c r="Y455" s="56"/>
      <c r="Z455" s="56"/>
      <c r="AA455" s="56"/>
      <c r="AB455" s="56"/>
      <c r="AC455" s="56"/>
      <c r="AD455" s="56"/>
      <c r="AE455" s="56"/>
      <c r="AF455" s="56"/>
      <c r="AG455" s="56"/>
      <c r="AH455" s="56"/>
      <c r="AI455" s="56"/>
      <c r="AJ455" s="56"/>
      <c r="AK455" s="56"/>
      <c r="AL455" s="56"/>
      <c r="AM455" s="56"/>
      <c r="AN455" s="56"/>
      <c r="AO455" s="56"/>
      <c r="AP455" s="56"/>
      <c r="AQ455" s="41"/>
    </row>
    <row r="456" spans="3:43" x14ac:dyDescent="0.15">
      <c r="C456" s="5">
        <v>375</v>
      </c>
      <c r="D456" s="53"/>
      <c r="E456" s="56"/>
      <c r="F456" s="56"/>
      <c r="G456" s="56"/>
      <c r="H456" s="56"/>
      <c r="I456" s="56"/>
      <c r="J456" s="56"/>
      <c r="K456" s="56"/>
      <c r="L456" s="56"/>
      <c r="M456" s="56"/>
      <c r="N456" s="56"/>
      <c r="O456" s="56"/>
      <c r="P456" s="56"/>
      <c r="Q456" s="56"/>
      <c r="R456" s="56"/>
      <c r="S456" s="56"/>
      <c r="T456" s="56"/>
      <c r="U456" s="56"/>
      <c r="V456" s="56"/>
      <c r="W456" s="56"/>
      <c r="X456" s="56"/>
      <c r="Y456" s="56"/>
      <c r="Z456" s="56"/>
      <c r="AA456" s="56"/>
      <c r="AB456" s="56"/>
      <c r="AC456" s="56"/>
      <c r="AD456" s="56"/>
      <c r="AE456" s="56"/>
      <c r="AF456" s="56"/>
      <c r="AG456" s="56"/>
      <c r="AH456" s="56"/>
      <c r="AI456" s="56"/>
      <c r="AJ456" s="56"/>
      <c r="AK456" s="56"/>
      <c r="AL456" s="56"/>
      <c r="AM456" s="56"/>
      <c r="AN456" s="56"/>
      <c r="AO456" s="56"/>
      <c r="AP456" s="56"/>
      <c r="AQ456" s="41"/>
    </row>
    <row r="457" spans="3:43" x14ac:dyDescent="0.15">
      <c r="C457" s="5">
        <v>376</v>
      </c>
      <c r="D457" s="53"/>
      <c r="E457" s="56"/>
      <c r="F457" s="56"/>
      <c r="G457" s="56"/>
      <c r="H457" s="56"/>
      <c r="I457" s="56"/>
      <c r="J457" s="56"/>
      <c r="K457" s="56"/>
      <c r="L457" s="56"/>
      <c r="M457" s="56"/>
      <c r="N457" s="56"/>
      <c r="O457" s="56"/>
      <c r="P457" s="56"/>
      <c r="Q457" s="56"/>
      <c r="R457" s="56"/>
      <c r="S457" s="56"/>
      <c r="T457" s="56"/>
      <c r="U457" s="56"/>
      <c r="V457" s="56"/>
      <c r="W457" s="56"/>
      <c r="X457" s="56"/>
      <c r="Y457" s="56"/>
      <c r="Z457" s="56"/>
      <c r="AA457" s="56"/>
      <c r="AB457" s="56"/>
      <c r="AC457" s="56"/>
      <c r="AD457" s="56"/>
      <c r="AE457" s="56"/>
      <c r="AF457" s="56"/>
      <c r="AG457" s="56"/>
      <c r="AH457" s="56"/>
      <c r="AI457" s="56"/>
      <c r="AJ457" s="56"/>
      <c r="AK457" s="56"/>
      <c r="AL457" s="56"/>
      <c r="AM457" s="56"/>
      <c r="AN457" s="56"/>
      <c r="AO457" s="56"/>
      <c r="AP457" s="56"/>
      <c r="AQ457" s="41"/>
    </row>
    <row r="458" spans="3:43" x14ac:dyDescent="0.15">
      <c r="C458" s="5">
        <v>377</v>
      </c>
      <c r="D458" s="53"/>
      <c r="E458" s="56"/>
      <c r="F458" s="56"/>
      <c r="G458" s="56"/>
      <c r="H458" s="56"/>
      <c r="I458" s="56"/>
      <c r="J458" s="56"/>
      <c r="K458" s="56"/>
      <c r="L458" s="56"/>
      <c r="M458" s="56"/>
      <c r="N458" s="56"/>
      <c r="O458" s="56"/>
      <c r="P458" s="56"/>
      <c r="Q458" s="56"/>
      <c r="R458" s="56"/>
      <c r="S458" s="56"/>
      <c r="T458" s="56"/>
      <c r="U458" s="56"/>
      <c r="V458" s="56"/>
      <c r="W458" s="56"/>
      <c r="X458" s="56"/>
      <c r="Y458" s="56"/>
      <c r="Z458" s="56"/>
      <c r="AA458" s="56"/>
      <c r="AB458" s="56"/>
      <c r="AC458" s="56"/>
      <c r="AD458" s="56"/>
      <c r="AE458" s="56"/>
      <c r="AF458" s="56"/>
      <c r="AG458" s="56"/>
      <c r="AH458" s="56"/>
      <c r="AI458" s="56"/>
      <c r="AJ458" s="56"/>
      <c r="AK458" s="56"/>
      <c r="AL458" s="56"/>
      <c r="AM458" s="56"/>
      <c r="AN458" s="56"/>
      <c r="AO458" s="56"/>
      <c r="AP458" s="56"/>
      <c r="AQ458" s="41"/>
    </row>
    <row r="459" spans="3:43" x14ac:dyDescent="0.15">
      <c r="C459" s="5">
        <v>378</v>
      </c>
      <c r="D459" s="53"/>
      <c r="E459" s="56"/>
      <c r="F459" s="56"/>
      <c r="G459" s="56"/>
      <c r="H459" s="56"/>
      <c r="I459" s="56"/>
      <c r="J459" s="56"/>
      <c r="K459" s="56"/>
      <c r="L459" s="56"/>
      <c r="M459" s="56"/>
      <c r="N459" s="56"/>
      <c r="O459" s="56"/>
      <c r="P459" s="56"/>
      <c r="Q459" s="56"/>
      <c r="R459" s="56"/>
      <c r="S459" s="56"/>
      <c r="T459" s="56"/>
      <c r="U459" s="56"/>
      <c r="V459" s="56"/>
      <c r="W459" s="56"/>
      <c r="X459" s="56"/>
      <c r="Y459" s="56"/>
      <c r="Z459" s="56"/>
      <c r="AA459" s="56"/>
      <c r="AB459" s="56"/>
      <c r="AC459" s="56"/>
      <c r="AD459" s="56"/>
      <c r="AE459" s="56"/>
      <c r="AF459" s="56"/>
      <c r="AG459" s="56"/>
      <c r="AH459" s="56"/>
      <c r="AI459" s="56"/>
      <c r="AJ459" s="56"/>
      <c r="AK459" s="56"/>
      <c r="AL459" s="56"/>
      <c r="AM459" s="56"/>
      <c r="AN459" s="56"/>
      <c r="AO459" s="56"/>
      <c r="AP459" s="56"/>
      <c r="AQ459" s="41"/>
    </row>
    <row r="460" spans="3:43" x14ac:dyDescent="0.15">
      <c r="C460" s="5">
        <v>379</v>
      </c>
      <c r="D460" s="53"/>
      <c r="E460" s="56"/>
      <c r="F460" s="56"/>
      <c r="G460" s="56"/>
      <c r="H460" s="56"/>
      <c r="I460" s="56"/>
      <c r="J460" s="56"/>
      <c r="K460" s="56"/>
      <c r="L460" s="56"/>
      <c r="M460" s="56"/>
      <c r="N460" s="56"/>
      <c r="O460" s="56"/>
      <c r="P460" s="56"/>
      <c r="Q460" s="56"/>
      <c r="R460" s="56"/>
      <c r="S460" s="56"/>
      <c r="T460" s="56"/>
      <c r="U460" s="56"/>
      <c r="V460" s="56"/>
      <c r="W460" s="56"/>
      <c r="X460" s="56"/>
      <c r="Y460" s="56"/>
      <c r="Z460" s="56"/>
      <c r="AA460" s="56"/>
      <c r="AB460" s="56"/>
      <c r="AC460" s="56"/>
      <c r="AD460" s="56"/>
      <c r="AE460" s="56"/>
      <c r="AF460" s="56"/>
      <c r="AG460" s="56"/>
      <c r="AH460" s="56"/>
      <c r="AI460" s="56"/>
      <c r="AJ460" s="56"/>
      <c r="AK460" s="56"/>
      <c r="AL460" s="56"/>
      <c r="AM460" s="56"/>
      <c r="AN460" s="56"/>
      <c r="AO460" s="56"/>
      <c r="AP460" s="56"/>
      <c r="AQ460" s="41"/>
    </row>
    <row r="461" spans="3:43" x14ac:dyDescent="0.15">
      <c r="C461" s="5">
        <v>380</v>
      </c>
      <c r="D461" s="53"/>
      <c r="E461" s="56"/>
      <c r="F461" s="56"/>
      <c r="G461" s="56"/>
      <c r="H461" s="56"/>
      <c r="I461" s="56"/>
      <c r="J461" s="56"/>
      <c r="K461" s="56"/>
      <c r="L461" s="56"/>
      <c r="M461" s="56"/>
      <c r="N461" s="56"/>
      <c r="O461" s="56"/>
      <c r="P461" s="56"/>
      <c r="Q461" s="56"/>
      <c r="R461" s="56"/>
      <c r="S461" s="56"/>
      <c r="T461" s="56"/>
      <c r="U461" s="56"/>
      <c r="V461" s="56"/>
      <c r="W461" s="56"/>
      <c r="X461" s="56"/>
      <c r="Y461" s="56"/>
      <c r="Z461" s="56"/>
      <c r="AA461" s="56"/>
      <c r="AB461" s="56"/>
      <c r="AC461" s="56"/>
      <c r="AD461" s="56"/>
      <c r="AE461" s="56"/>
      <c r="AF461" s="56"/>
      <c r="AG461" s="56"/>
      <c r="AH461" s="56"/>
      <c r="AI461" s="56"/>
      <c r="AJ461" s="56"/>
      <c r="AK461" s="56"/>
      <c r="AL461" s="56"/>
      <c r="AM461" s="56"/>
      <c r="AN461" s="56"/>
      <c r="AO461" s="56"/>
      <c r="AP461" s="56"/>
      <c r="AQ461" s="41"/>
    </row>
    <row r="462" spans="3:43" x14ac:dyDescent="0.15">
      <c r="C462" s="5">
        <v>381</v>
      </c>
      <c r="D462" s="53"/>
      <c r="E462" s="56"/>
      <c r="F462" s="56"/>
      <c r="G462" s="56"/>
      <c r="H462" s="56"/>
      <c r="I462" s="56"/>
      <c r="J462" s="56"/>
      <c r="K462" s="56"/>
      <c r="L462" s="56"/>
      <c r="M462" s="56"/>
      <c r="N462" s="56"/>
      <c r="O462" s="56"/>
      <c r="P462" s="56"/>
      <c r="Q462" s="56"/>
      <c r="R462" s="56"/>
      <c r="S462" s="56"/>
      <c r="T462" s="56"/>
      <c r="U462" s="56"/>
      <c r="V462" s="56"/>
      <c r="W462" s="56"/>
      <c r="X462" s="56"/>
      <c r="Y462" s="56"/>
      <c r="Z462" s="56"/>
      <c r="AA462" s="56"/>
      <c r="AB462" s="56"/>
      <c r="AC462" s="56"/>
      <c r="AD462" s="56"/>
      <c r="AE462" s="56"/>
      <c r="AF462" s="56"/>
      <c r="AG462" s="56"/>
      <c r="AH462" s="56"/>
      <c r="AI462" s="56"/>
      <c r="AJ462" s="56"/>
      <c r="AK462" s="56"/>
      <c r="AL462" s="56"/>
      <c r="AM462" s="56"/>
      <c r="AN462" s="56"/>
      <c r="AO462" s="56"/>
      <c r="AP462" s="56"/>
      <c r="AQ462" s="41"/>
    </row>
    <row r="463" spans="3:43" x14ac:dyDescent="0.15">
      <c r="C463" s="5">
        <v>382</v>
      </c>
      <c r="D463" s="53"/>
      <c r="E463" s="56"/>
      <c r="F463" s="56"/>
      <c r="G463" s="56"/>
      <c r="H463" s="56"/>
      <c r="I463" s="56"/>
      <c r="J463" s="56"/>
      <c r="K463" s="56"/>
      <c r="L463" s="56"/>
      <c r="M463" s="56"/>
      <c r="N463" s="56"/>
      <c r="O463" s="56"/>
      <c r="P463" s="56"/>
      <c r="Q463" s="56"/>
      <c r="R463" s="56"/>
      <c r="S463" s="56"/>
      <c r="T463" s="56"/>
      <c r="U463" s="56"/>
      <c r="V463" s="56"/>
      <c r="W463" s="56"/>
      <c r="X463" s="56"/>
      <c r="Y463" s="56"/>
      <c r="Z463" s="56"/>
      <c r="AA463" s="56"/>
      <c r="AB463" s="56"/>
      <c r="AC463" s="56"/>
      <c r="AD463" s="56"/>
      <c r="AE463" s="56"/>
      <c r="AF463" s="56"/>
      <c r="AG463" s="56"/>
      <c r="AH463" s="56"/>
      <c r="AI463" s="56"/>
      <c r="AJ463" s="56"/>
      <c r="AK463" s="56"/>
      <c r="AL463" s="56"/>
      <c r="AM463" s="56"/>
      <c r="AN463" s="56"/>
      <c r="AO463" s="56"/>
      <c r="AP463" s="56"/>
      <c r="AQ463" s="41"/>
    </row>
    <row r="464" spans="3:43" x14ac:dyDescent="0.15">
      <c r="C464" s="5">
        <v>383</v>
      </c>
      <c r="D464" s="53"/>
      <c r="E464" s="56"/>
      <c r="F464" s="56"/>
      <c r="G464" s="56"/>
      <c r="H464" s="56"/>
      <c r="I464" s="56"/>
      <c r="J464" s="56"/>
      <c r="K464" s="56"/>
      <c r="L464" s="56"/>
      <c r="M464" s="56"/>
      <c r="N464" s="56"/>
      <c r="O464" s="56"/>
      <c r="P464" s="56"/>
      <c r="Q464" s="56"/>
      <c r="R464" s="56"/>
      <c r="S464" s="56"/>
      <c r="T464" s="56"/>
      <c r="U464" s="56"/>
      <c r="V464" s="56"/>
      <c r="W464" s="56"/>
      <c r="X464" s="56"/>
      <c r="Y464" s="56"/>
      <c r="Z464" s="56"/>
      <c r="AA464" s="56"/>
      <c r="AB464" s="56"/>
      <c r="AC464" s="56"/>
      <c r="AD464" s="56"/>
      <c r="AE464" s="56"/>
      <c r="AF464" s="56"/>
      <c r="AG464" s="56"/>
      <c r="AH464" s="56"/>
      <c r="AI464" s="56"/>
      <c r="AJ464" s="56"/>
      <c r="AK464" s="56"/>
      <c r="AL464" s="56"/>
      <c r="AM464" s="56"/>
      <c r="AN464" s="56"/>
      <c r="AO464" s="56"/>
      <c r="AP464" s="56"/>
      <c r="AQ464" s="41"/>
    </row>
    <row r="465" spans="3:43" x14ac:dyDescent="0.15">
      <c r="C465" s="5">
        <v>384</v>
      </c>
      <c r="D465" s="53"/>
      <c r="E465" s="56"/>
      <c r="F465" s="56"/>
      <c r="G465" s="56"/>
      <c r="H465" s="56"/>
      <c r="I465" s="56"/>
      <c r="J465" s="56"/>
      <c r="K465" s="56"/>
      <c r="L465" s="56"/>
      <c r="M465" s="56"/>
      <c r="N465" s="56"/>
      <c r="O465" s="56"/>
      <c r="P465" s="56"/>
      <c r="Q465" s="56"/>
      <c r="R465" s="56"/>
      <c r="S465" s="56"/>
      <c r="T465" s="56"/>
      <c r="U465" s="56"/>
      <c r="V465" s="56"/>
      <c r="W465" s="56"/>
      <c r="X465" s="56"/>
      <c r="Y465" s="56"/>
      <c r="Z465" s="56"/>
      <c r="AA465" s="56"/>
      <c r="AB465" s="56"/>
      <c r="AC465" s="56"/>
      <c r="AD465" s="56"/>
      <c r="AE465" s="56"/>
      <c r="AF465" s="56"/>
      <c r="AG465" s="56"/>
      <c r="AH465" s="56"/>
      <c r="AI465" s="56"/>
      <c r="AJ465" s="56"/>
      <c r="AK465" s="56"/>
      <c r="AL465" s="56"/>
      <c r="AM465" s="56"/>
      <c r="AN465" s="56"/>
      <c r="AO465" s="56"/>
      <c r="AP465" s="56"/>
      <c r="AQ465" s="41"/>
    </row>
    <row r="466" spans="3:43" x14ac:dyDescent="0.15">
      <c r="C466" s="5">
        <v>385</v>
      </c>
      <c r="D466" s="53"/>
      <c r="E466" s="56"/>
      <c r="F466" s="56"/>
      <c r="G466" s="56"/>
      <c r="H466" s="56"/>
      <c r="I466" s="56"/>
      <c r="J466" s="56"/>
      <c r="K466" s="56"/>
      <c r="L466" s="56"/>
      <c r="M466" s="56"/>
      <c r="N466" s="56"/>
      <c r="O466" s="56"/>
      <c r="P466" s="56"/>
      <c r="Q466" s="56"/>
      <c r="R466" s="56"/>
      <c r="S466" s="56"/>
      <c r="T466" s="56"/>
      <c r="U466" s="56"/>
      <c r="V466" s="56"/>
      <c r="W466" s="56"/>
      <c r="X466" s="56"/>
      <c r="Y466" s="56"/>
      <c r="Z466" s="56"/>
      <c r="AA466" s="56"/>
      <c r="AB466" s="56"/>
      <c r="AC466" s="56"/>
      <c r="AD466" s="56"/>
      <c r="AE466" s="56"/>
      <c r="AF466" s="56"/>
      <c r="AG466" s="56"/>
      <c r="AH466" s="56"/>
      <c r="AI466" s="56"/>
      <c r="AJ466" s="56"/>
      <c r="AK466" s="56"/>
      <c r="AL466" s="56"/>
      <c r="AM466" s="56"/>
      <c r="AN466" s="56"/>
      <c r="AO466" s="56"/>
      <c r="AP466" s="56"/>
      <c r="AQ466" s="41"/>
    </row>
    <row r="467" spans="3:43" x14ac:dyDescent="0.15">
      <c r="C467" s="5">
        <v>386</v>
      </c>
      <c r="D467" s="53"/>
      <c r="E467" s="56"/>
      <c r="F467" s="56"/>
      <c r="G467" s="56"/>
      <c r="H467" s="56"/>
      <c r="I467" s="56"/>
      <c r="J467" s="56"/>
      <c r="K467" s="56"/>
      <c r="L467" s="56"/>
      <c r="M467" s="56"/>
      <c r="N467" s="56"/>
      <c r="O467" s="56"/>
      <c r="P467" s="56"/>
      <c r="Q467" s="56"/>
      <c r="R467" s="56"/>
      <c r="S467" s="56"/>
      <c r="T467" s="56"/>
      <c r="U467" s="56"/>
      <c r="V467" s="56"/>
      <c r="W467" s="56"/>
      <c r="X467" s="56"/>
      <c r="Y467" s="56"/>
      <c r="Z467" s="56"/>
      <c r="AA467" s="56"/>
      <c r="AB467" s="56"/>
      <c r="AC467" s="56"/>
      <c r="AD467" s="56"/>
      <c r="AE467" s="56"/>
      <c r="AF467" s="56"/>
      <c r="AG467" s="56"/>
      <c r="AH467" s="56"/>
      <c r="AI467" s="56"/>
      <c r="AJ467" s="56"/>
      <c r="AK467" s="56"/>
      <c r="AL467" s="56"/>
      <c r="AM467" s="56"/>
      <c r="AN467" s="56"/>
      <c r="AO467" s="56"/>
      <c r="AP467" s="56"/>
      <c r="AQ467" s="41"/>
    </row>
    <row r="468" spans="3:43" x14ac:dyDescent="0.15">
      <c r="C468" s="5">
        <v>387</v>
      </c>
      <c r="D468" s="53"/>
      <c r="E468" s="56"/>
      <c r="F468" s="56"/>
      <c r="G468" s="56"/>
      <c r="H468" s="56"/>
      <c r="I468" s="56"/>
      <c r="J468" s="56"/>
      <c r="K468" s="56"/>
      <c r="L468" s="56"/>
      <c r="M468" s="56"/>
      <c r="N468" s="56"/>
      <c r="O468" s="56"/>
      <c r="P468" s="56"/>
      <c r="Q468" s="56"/>
      <c r="R468" s="56"/>
      <c r="S468" s="56"/>
      <c r="T468" s="56"/>
      <c r="U468" s="56"/>
      <c r="V468" s="56"/>
      <c r="W468" s="56"/>
      <c r="X468" s="56"/>
      <c r="Y468" s="56"/>
      <c r="Z468" s="56"/>
      <c r="AA468" s="56"/>
      <c r="AB468" s="56"/>
      <c r="AC468" s="56"/>
      <c r="AD468" s="56"/>
      <c r="AE468" s="56"/>
      <c r="AF468" s="56"/>
      <c r="AG468" s="56"/>
      <c r="AH468" s="56"/>
      <c r="AI468" s="56"/>
      <c r="AJ468" s="56"/>
      <c r="AK468" s="56"/>
      <c r="AL468" s="56"/>
      <c r="AM468" s="56"/>
      <c r="AN468" s="56"/>
      <c r="AO468" s="56"/>
      <c r="AP468" s="56"/>
      <c r="AQ468" s="41"/>
    </row>
    <row r="469" spans="3:43" x14ac:dyDescent="0.15">
      <c r="C469" s="5">
        <v>388</v>
      </c>
      <c r="D469" s="53"/>
      <c r="E469" s="56"/>
      <c r="F469" s="56"/>
      <c r="G469" s="56"/>
      <c r="H469" s="56"/>
      <c r="I469" s="56"/>
      <c r="J469" s="56"/>
      <c r="K469" s="56"/>
      <c r="L469" s="56"/>
      <c r="M469" s="56"/>
      <c r="N469" s="56"/>
      <c r="O469" s="56"/>
      <c r="P469" s="56"/>
      <c r="Q469" s="56"/>
      <c r="R469" s="56"/>
      <c r="S469" s="56"/>
      <c r="T469" s="56"/>
      <c r="U469" s="56"/>
      <c r="V469" s="56"/>
      <c r="W469" s="56"/>
      <c r="X469" s="56"/>
      <c r="Y469" s="56"/>
      <c r="Z469" s="56"/>
      <c r="AA469" s="56"/>
      <c r="AB469" s="56"/>
      <c r="AC469" s="56"/>
      <c r="AD469" s="56"/>
      <c r="AE469" s="56"/>
      <c r="AF469" s="56"/>
      <c r="AG469" s="56"/>
      <c r="AH469" s="56"/>
      <c r="AI469" s="56"/>
      <c r="AJ469" s="56"/>
      <c r="AK469" s="56"/>
      <c r="AL469" s="56"/>
      <c r="AM469" s="56"/>
      <c r="AN469" s="56"/>
      <c r="AO469" s="56"/>
      <c r="AP469" s="56"/>
      <c r="AQ469" s="41"/>
    </row>
    <row r="470" spans="3:43" x14ac:dyDescent="0.15">
      <c r="C470" s="5">
        <v>389</v>
      </c>
      <c r="D470" s="53"/>
      <c r="E470" s="56"/>
      <c r="F470" s="56"/>
      <c r="G470" s="56"/>
      <c r="H470" s="56"/>
      <c r="I470" s="56"/>
      <c r="J470" s="56"/>
      <c r="K470" s="56"/>
      <c r="L470" s="56"/>
      <c r="M470" s="56"/>
      <c r="N470" s="56"/>
      <c r="O470" s="56"/>
      <c r="P470" s="56"/>
      <c r="Q470" s="56"/>
      <c r="R470" s="56"/>
      <c r="S470" s="56"/>
      <c r="T470" s="56"/>
      <c r="U470" s="56"/>
      <c r="V470" s="56"/>
      <c r="W470" s="56"/>
      <c r="X470" s="56"/>
      <c r="Y470" s="56"/>
      <c r="Z470" s="56"/>
      <c r="AA470" s="56"/>
      <c r="AB470" s="56"/>
      <c r="AC470" s="56"/>
      <c r="AD470" s="56"/>
      <c r="AE470" s="56"/>
      <c r="AF470" s="56"/>
      <c r="AG470" s="56"/>
      <c r="AH470" s="56"/>
      <c r="AI470" s="56"/>
      <c r="AJ470" s="56"/>
      <c r="AK470" s="56"/>
      <c r="AL470" s="56"/>
      <c r="AM470" s="56"/>
      <c r="AN470" s="56"/>
      <c r="AO470" s="56"/>
      <c r="AP470" s="56"/>
      <c r="AQ470" s="41"/>
    </row>
    <row r="471" spans="3:43" x14ac:dyDescent="0.15">
      <c r="C471" s="5">
        <v>390</v>
      </c>
      <c r="D471" s="53"/>
      <c r="E471" s="56"/>
      <c r="F471" s="56"/>
      <c r="G471" s="56"/>
      <c r="H471" s="56"/>
      <c r="I471" s="56"/>
      <c r="J471" s="56"/>
      <c r="K471" s="56"/>
      <c r="L471" s="56"/>
      <c r="M471" s="56"/>
      <c r="N471" s="56"/>
      <c r="O471" s="56"/>
      <c r="P471" s="56"/>
      <c r="Q471" s="56"/>
      <c r="R471" s="56"/>
      <c r="S471" s="56"/>
      <c r="T471" s="56"/>
      <c r="U471" s="56"/>
      <c r="V471" s="56"/>
      <c r="W471" s="56"/>
      <c r="X471" s="56"/>
      <c r="Y471" s="56"/>
      <c r="Z471" s="56"/>
      <c r="AA471" s="56"/>
      <c r="AB471" s="56"/>
      <c r="AC471" s="56"/>
      <c r="AD471" s="56"/>
      <c r="AE471" s="56"/>
      <c r="AF471" s="56"/>
      <c r="AG471" s="56"/>
      <c r="AH471" s="56"/>
      <c r="AI471" s="56"/>
      <c r="AJ471" s="56"/>
      <c r="AK471" s="56"/>
      <c r="AL471" s="56"/>
      <c r="AM471" s="56"/>
      <c r="AN471" s="56"/>
      <c r="AO471" s="56"/>
      <c r="AP471" s="56"/>
      <c r="AQ471" s="41"/>
    </row>
    <row r="472" spans="3:43" x14ac:dyDescent="0.15">
      <c r="C472" s="5">
        <v>391</v>
      </c>
      <c r="D472" s="53"/>
      <c r="E472" s="56"/>
      <c r="F472" s="56"/>
      <c r="G472" s="56"/>
      <c r="H472" s="56"/>
      <c r="I472" s="56"/>
      <c r="J472" s="56"/>
      <c r="K472" s="56"/>
      <c r="L472" s="56"/>
      <c r="M472" s="56"/>
      <c r="N472" s="56"/>
      <c r="O472" s="56"/>
      <c r="P472" s="56"/>
      <c r="Q472" s="56"/>
      <c r="R472" s="56"/>
      <c r="S472" s="56"/>
      <c r="T472" s="56"/>
      <c r="U472" s="56"/>
      <c r="V472" s="56"/>
      <c r="W472" s="56"/>
      <c r="X472" s="56"/>
      <c r="Y472" s="56"/>
      <c r="Z472" s="56"/>
      <c r="AA472" s="56"/>
      <c r="AB472" s="56"/>
      <c r="AC472" s="56"/>
      <c r="AD472" s="56"/>
      <c r="AE472" s="56"/>
      <c r="AF472" s="56"/>
      <c r="AG472" s="56"/>
      <c r="AH472" s="56"/>
      <c r="AI472" s="56"/>
      <c r="AJ472" s="56"/>
      <c r="AK472" s="56"/>
      <c r="AL472" s="56"/>
      <c r="AM472" s="56"/>
      <c r="AN472" s="56"/>
      <c r="AO472" s="56"/>
      <c r="AP472" s="56"/>
      <c r="AQ472" s="41"/>
    </row>
    <row r="473" spans="3:43" x14ac:dyDescent="0.15">
      <c r="C473" s="5">
        <v>392</v>
      </c>
      <c r="D473" s="53"/>
      <c r="E473" s="56"/>
      <c r="F473" s="56"/>
      <c r="G473" s="56"/>
      <c r="H473" s="56"/>
      <c r="I473" s="56"/>
      <c r="J473" s="56"/>
      <c r="K473" s="56"/>
      <c r="L473" s="56"/>
      <c r="M473" s="56"/>
      <c r="N473" s="56"/>
      <c r="O473" s="56"/>
      <c r="P473" s="56"/>
      <c r="Q473" s="56"/>
      <c r="R473" s="56"/>
      <c r="S473" s="56"/>
      <c r="T473" s="56"/>
      <c r="U473" s="56"/>
      <c r="V473" s="56"/>
      <c r="W473" s="56"/>
      <c r="X473" s="56"/>
      <c r="Y473" s="56"/>
      <c r="Z473" s="56"/>
      <c r="AA473" s="56"/>
      <c r="AB473" s="56"/>
      <c r="AC473" s="56"/>
      <c r="AD473" s="56"/>
      <c r="AE473" s="56"/>
      <c r="AF473" s="56"/>
      <c r="AG473" s="56"/>
      <c r="AH473" s="56"/>
      <c r="AI473" s="56"/>
      <c r="AJ473" s="56"/>
      <c r="AK473" s="56"/>
      <c r="AL473" s="56"/>
      <c r="AM473" s="56"/>
      <c r="AN473" s="56"/>
      <c r="AO473" s="56"/>
      <c r="AP473" s="56"/>
      <c r="AQ473" s="41"/>
    </row>
    <row r="474" spans="3:43" x14ac:dyDescent="0.15">
      <c r="C474" s="5">
        <v>393</v>
      </c>
      <c r="D474" s="53"/>
      <c r="E474" s="56"/>
      <c r="F474" s="56"/>
      <c r="G474" s="56"/>
      <c r="H474" s="56"/>
      <c r="I474" s="56"/>
      <c r="J474" s="56"/>
      <c r="K474" s="56"/>
      <c r="L474" s="56"/>
      <c r="M474" s="56"/>
      <c r="N474" s="56"/>
      <c r="O474" s="56"/>
      <c r="P474" s="56"/>
      <c r="Q474" s="56"/>
      <c r="R474" s="56"/>
      <c r="S474" s="56"/>
      <c r="T474" s="56"/>
      <c r="U474" s="56"/>
      <c r="V474" s="56"/>
      <c r="W474" s="56"/>
      <c r="X474" s="56"/>
      <c r="Y474" s="56"/>
      <c r="Z474" s="56"/>
      <c r="AA474" s="56"/>
      <c r="AB474" s="56"/>
      <c r="AC474" s="56"/>
      <c r="AD474" s="56"/>
      <c r="AE474" s="56"/>
      <c r="AF474" s="56"/>
      <c r="AG474" s="56"/>
      <c r="AH474" s="56"/>
      <c r="AI474" s="56"/>
      <c r="AJ474" s="56"/>
      <c r="AK474" s="56"/>
      <c r="AL474" s="56"/>
      <c r="AM474" s="56"/>
      <c r="AN474" s="56"/>
      <c r="AO474" s="56"/>
      <c r="AP474" s="56"/>
      <c r="AQ474" s="41"/>
    </row>
    <row r="475" spans="3:43" x14ac:dyDescent="0.15">
      <c r="C475" s="5">
        <v>394</v>
      </c>
      <c r="D475" s="53"/>
      <c r="E475" s="56"/>
      <c r="F475" s="56"/>
      <c r="G475" s="56"/>
      <c r="H475" s="56"/>
      <c r="I475" s="56"/>
      <c r="J475" s="56"/>
      <c r="K475" s="56"/>
      <c r="L475" s="56"/>
      <c r="M475" s="56"/>
      <c r="N475" s="56"/>
      <c r="O475" s="56"/>
      <c r="P475" s="56"/>
      <c r="Q475" s="56"/>
      <c r="R475" s="56"/>
      <c r="S475" s="56"/>
      <c r="T475" s="56"/>
      <c r="U475" s="56"/>
      <c r="V475" s="56"/>
      <c r="W475" s="56"/>
      <c r="X475" s="56"/>
      <c r="Y475" s="56"/>
      <c r="Z475" s="56"/>
      <c r="AA475" s="56"/>
      <c r="AB475" s="56"/>
      <c r="AC475" s="56"/>
      <c r="AD475" s="56"/>
      <c r="AE475" s="56"/>
      <c r="AF475" s="56"/>
      <c r="AG475" s="56"/>
      <c r="AH475" s="56"/>
      <c r="AI475" s="56"/>
      <c r="AJ475" s="56"/>
      <c r="AK475" s="56"/>
      <c r="AL475" s="56"/>
      <c r="AM475" s="56"/>
      <c r="AN475" s="56"/>
      <c r="AO475" s="56"/>
      <c r="AP475" s="56"/>
      <c r="AQ475" s="41"/>
    </row>
    <row r="476" spans="3:43" x14ac:dyDescent="0.15">
      <c r="C476" s="5">
        <v>395</v>
      </c>
      <c r="D476" s="53"/>
      <c r="E476" s="56"/>
      <c r="F476" s="56"/>
      <c r="G476" s="56"/>
      <c r="H476" s="56"/>
      <c r="I476" s="56"/>
      <c r="J476" s="56"/>
      <c r="K476" s="56"/>
      <c r="L476" s="56"/>
      <c r="M476" s="56"/>
      <c r="N476" s="56"/>
      <c r="O476" s="56"/>
      <c r="P476" s="56"/>
      <c r="Q476" s="56"/>
      <c r="R476" s="56"/>
      <c r="S476" s="56"/>
      <c r="T476" s="56"/>
      <c r="U476" s="56"/>
      <c r="V476" s="56"/>
      <c r="W476" s="56"/>
      <c r="X476" s="56"/>
      <c r="Y476" s="56"/>
      <c r="Z476" s="56"/>
      <c r="AA476" s="56"/>
      <c r="AB476" s="56"/>
      <c r="AC476" s="56"/>
      <c r="AD476" s="56"/>
      <c r="AE476" s="56"/>
      <c r="AF476" s="56"/>
      <c r="AG476" s="56"/>
      <c r="AH476" s="56"/>
      <c r="AI476" s="56"/>
      <c r="AJ476" s="56"/>
      <c r="AK476" s="56"/>
      <c r="AL476" s="56"/>
      <c r="AM476" s="56"/>
      <c r="AN476" s="56"/>
      <c r="AO476" s="56"/>
      <c r="AP476" s="56"/>
      <c r="AQ476" s="41"/>
    </row>
    <row r="477" spans="3:43" x14ac:dyDescent="0.15">
      <c r="C477" s="5">
        <v>396</v>
      </c>
      <c r="D477" s="53"/>
      <c r="E477" s="56"/>
      <c r="F477" s="56"/>
      <c r="G477" s="56"/>
      <c r="H477" s="56"/>
      <c r="I477" s="56"/>
      <c r="J477" s="56"/>
      <c r="K477" s="56"/>
      <c r="L477" s="56"/>
      <c r="M477" s="56"/>
      <c r="N477" s="56"/>
      <c r="O477" s="56"/>
      <c r="P477" s="56"/>
      <c r="Q477" s="56"/>
      <c r="R477" s="56"/>
      <c r="S477" s="56"/>
      <c r="T477" s="56"/>
      <c r="U477" s="56"/>
      <c r="V477" s="56"/>
      <c r="W477" s="56"/>
      <c r="X477" s="56"/>
      <c r="Y477" s="56"/>
      <c r="Z477" s="56"/>
      <c r="AA477" s="56"/>
      <c r="AB477" s="56"/>
      <c r="AC477" s="56"/>
      <c r="AD477" s="56"/>
      <c r="AE477" s="56"/>
      <c r="AF477" s="56"/>
      <c r="AG477" s="56"/>
      <c r="AH477" s="56"/>
      <c r="AI477" s="56"/>
      <c r="AJ477" s="56"/>
      <c r="AK477" s="56"/>
      <c r="AL477" s="56"/>
      <c r="AM477" s="56"/>
      <c r="AN477" s="56"/>
      <c r="AO477" s="56"/>
      <c r="AP477" s="56"/>
      <c r="AQ477" s="41"/>
    </row>
    <row r="478" spans="3:43" x14ac:dyDescent="0.15">
      <c r="C478" s="5">
        <v>397</v>
      </c>
      <c r="D478" s="53"/>
      <c r="E478" s="56"/>
      <c r="F478" s="56"/>
      <c r="G478" s="56"/>
      <c r="H478" s="56"/>
      <c r="I478" s="56"/>
      <c r="J478" s="56"/>
      <c r="K478" s="56"/>
      <c r="L478" s="56"/>
      <c r="M478" s="56"/>
      <c r="N478" s="56"/>
      <c r="O478" s="56"/>
      <c r="P478" s="56"/>
      <c r="Q478" s="56"/>
      <c r="R478" s="56"/>
      <c r="S478" s="56"/>
      <c r="T478" s="56"/>
      <c r="U478" s="56"/>
      <c r="V478" s="56"/>
      <c r="W478" s="56"/>
      <c r="X478" s="56"/>
      <c r="Y478" s="56"/>
      <c r="Z478" s="56"/>
      <c r="AA478" s="56"/>
      <c r="AB478" s="56"/>
      <c r="AC478" s="56"/>
      <c r="AD478" s="56"/>
      <c r="AE478" s="56"/>
      <c r="AF478" s="56"/>
      <c r="AG478" s="56"/>
      <c r="AH478" s="56"/>
      <c r="AI478" s="56"/>
      <c r="AJ478" s="56"/>
      <c r="AK478" s="56"/>
      <c r="AL478" s="56"/>
      <c r="AM478" s="56"/>
      <c r="AN478" s="56"/>
      <c r="AO478" s="56"/>
      <c r="AP478" s="56"/>
      <c r="AQ478" s="41"/>
    </row>
    <row r="479" spans="3:43" x14ac:dyDescent="0.15">
      <c r="C479" s="5">
        <v>398</v>
      </c>
      <c r="D479" s="53"/>
      <c r="E479" s="56"/>
      <c r="F479" s="56"/>
      <c r="G479" s="56"/>
      <c r="H479" s="56"/>
      <c r="I479" s="56"/>
      <c r="J479" s="56"/>
      <c r="K479" s="56"/>
      <c r="L479" s="56"/>
      <c r="M479" s="56"/>
      <c r="N479" s="56"/>
      <c r="O479" s="56"/>
      <c r="P479" s="56"/>
      <c r="Q479" s="56"/>
      <c r="R479" s="56"/>
      <c r="S479" s="56"/>
      <c r="T479" s="56"/>
      <c r="U479" s="56"/>
      <c r="V479" s="56"/>
      <c r="W479" s="56"/>
      <c r="X479" s="56"/>
      <c r="Y479" s="56"/>
      <c r="Z479" s="56"/>
      <c r="AA479" s="56"/>
      <c r="AB479" s="56"/>
      <c r="AC479" s="56"/>
      <c r="AD479" s="56"/>
      <c r="AE479" s="56"/>
      <c r="AF479" s="56"/>
      <c r="AG479" s="56"/>
      <c r="AH479" s="56"/>
      <c r="AI479" s="56"/>
      <c r="AJ479" s="56"/>
      <c r="AK479" s="56"/>
      <c r="AL479" s="56"/>
      <c r="AM479" s="56"/>
      <c r="AN479" s="56"/>
      <c r="AO479" s="56"/>
      <c r="AP479" s="56"/>
      <c r="AQ479" s="41"/>
    </row>
    <row r="480" spans="3:43" x14ac:dyDescent="0.15">
      <c r="C480" s="5">
        <v>399</v>
      </c>
      <c r="D480" s="53"/>
      <c r="E480" s="56"/>
      <c r="F480" s="56"/>
      <c r="G480" s="56"/>
      <c r="H480" s="56"/>
      <c r="I480" s="56"/>
      <c r="J480" s="56"/>
      <c r="K480" s="56"/>
      <c r="L480" s="56"/>
      <c r="M480" s="56"/>
      <c r="N480" s="56"/>
      <c r="O480" s="56"/>
      <c r="P480" s="56"/>
      <c r="Q480" s="56"/>
      <c r="R480" s="56"/>
      <c r="S480" s="56"/>
      <c r="T480" s="56"/>
      <c r="U480" s="56"/>
      <c r="V480" s="56"/>
      <c r="W480" s="56"/>
      <c r="X480" s="56"/>
      <c r="Y480" s="56"/>
      <c r="Z480" s="56"/>
      <c r="AA480" s="56"/>
      <c r="AB480" s="56"/>
      <c r="AC480" s="56"/>
      <c r="AD480" s="56"/>
      <c r="AE480" s="56"/>
      <c r="AF480" s="56"/>
      <c r="AG480" s="56"/>
      <c r="AH480" s="56"/>
      <c r="AI480" s="56"/>
      <c r="AJ480" s="56"/>
      <c r="AK480" s="56"/>
      <c r="AL480" s="56"/>
      <c r="AM480" s="56"/>
      <c r="AN480" s="56"/>
      <c r="AO480" s="56"/>
      <c r="AP480" s="56"/>
      <c r="AQ480" s="41"/>
    </row>
    <row r="481" spans="3:43" ht="14.25" thickBot="1" x14ac:dyDescent="0.2">
      <c r="C481" s="5">
        <v>400</v>
      </c>
      <c r="D481" s="54"/>
      <c r="E481" s="74"/>
      <c r="F481" s="74"/>
      <c r="G481" s="74"/>
      <c r="H481" s="74"/>
      <c r="I481" s="74"/>
      <c r="J481" s="74"/>
      <c r="K481" s="74"/>
      <c r="L481" s="74"/>
      <c r="M481" s="74"/>
      <c r="N481" s="74"/>
      <c r="O481" s="74"/>
      <c r="P481" s="74"/>
      <c r="Q481" s="74"/>
      <c r="R481" s="74"/>
      <c r="S481" s="74"/>
      <c r="T481" s="74"/>
      <c r="U481" s="74"/>
      <c r="V481" s="74"/>
      <c r="W481" s="74"/>
      <c r="X481" s="74"/>
      <c r="Y481" s="74"/>
      <c r="Z481" s="74"/>
      <c r="AA481" s="74"/>
      <c r="AB481" s="74"/>
      <c r="AC481" s="74"/>
      <c r="AD481" s="74"/>
      <c r="AE481" s="74"/>
      <c r="AF481" s="74"/>
      <c r="AG481" s="74"/>
      <c r="AH481" s="74"/>
      <c r="AI481" s="74"/>
      <c r="AJ481" s="74"/>
      <c r="AK481" s="74"/>
      <c r="AL481" s="74"/>
      <c r="AM481" s="74"/>
      <c r="AN481" s="74"/>
      <c r="AO481" s="74"/>
      <c r="AP481" s="74"/>
      <c r="AQ481" s="42"/>
    </row>
  </sheetData>
  <mergeCells count="27">
    <mergeCell ref="C69:C72"/>
    <mergeCell ref="D69:D72"/>
    <mergeCell ref="E69:E72"/>
    <mergeCell ref="F69:F72"/>
    <mergeCell ref="H69:H72"/>
    <mergeCell ref="G69:G72"/>
    <mergeCell ref="AP69:AP72"/>
    <mergeCell ref="AQ69:AQ72"/>
    <mergeCell ref="I69:I72"/>
    <mergeCell ref="AG69:AG72"/>
    <mergeCell ref="M70:M72"/>
    <mergeCell ref="L69:L72"/>
    <mergeCell ref="J69:J72"/>
    <mergeCell ref="K69:K72"/>
    <mergeCell ref="N70:N72"/>
    <mergeCell ref="O70:O71"/>
    <mergeCell ref="S70:S71"/>
    <mergeCell ref="Q71:R71"/>
    <mergeCell ref="AF70:AF71"/>
    <mergeCell ref="AH69:AH72"/>
    <mergeCell ref="AI69:AI72"/>
    <mergeCell ref="AK69:AK72"/>
    <mergeCell ref="AO69:AO72"/>
    <mergeCell ref="AL69:AL72"/>
    <mergeCell ref="AM69:AM72"/>
    <mergeCell ref="AN69:AN72"/>
    <mergeCell ref="AJ69:AJ72"/>
  </mergeCells>
  <phoneticPr fontId="19"/>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9"/>
  <dimension ref="A1:K414"/>
  <sheetViews>
    <sheetView topLeftCell="A390" workbookViewId="0">
      <selection activeCell="A82" sqref="A82"/>
    </sheetView>
  </sheetViews>
  <sheetFormatPr defaultRowHeight="13.5" x14ac:dyDescent="0.15"/>
  <cols>
    <col min="1" max="1" width="8.875" style="4"/>
  </cols>
  <sheetData>
    <row r="1" spans="1:11" ht="13.5" customHeight="1" x14ac:dyDescent="0.15">
      <c r="B1" s="1290" t="s">
        <v>7102</v>
      </c>
      <c r="C1" s="1293" t="s">
        <v>7140</v>
      </c>
      <c r="D1" s="1294"/>
      <c r="E1" s="1294"/>
    </row>
    <row r="2" spans="1:11" x14ac:dyDescent="0.15">
      <c r="B2" s="1291"/>
      <c r="C2" s="1293"/>
      <c r="D2" s="1294"/>
      <c r="E2" s="1294"/>
    </row>
    <row r="3" spans="1:11" x14ac:dyDescent="0.15">
      <c r="B3" s="1291"/>
      <c r="C3" s="1293"/>
      <c r="D3" s="1294"/>
      <c r="E3" s="1294"/>
    </row>
    <row r="4" spans="1:11" ht="14.25" thickBot="1" x14ac:dyDescent="0.2">
      <c r="B4" s="1292"/>
      <c r="C4" s="1293"/>
      <c r="D4" s="1294"/>
      <c r="E4" s="1294"/>
    </row>
    <row r="5" spans="1:11" ht="17.25" x14ac:dyDescent="0.15">
      <c r="B5" s="114"/>
      <c r="D5" s="343"/>
      <c r="E5" t="s">
        <v>7346</v>
      </c>
    </row>
    <row r="6" spans="1:11" ht="17.25" x14ac:dyDescent="0.15">
      <c r="A6" s="4">
        <v>1</v>
      </c>
      <c r="B6" s="360" t="str">
        <f>実施計画様式!AI73</f>
        <v>－</v>
      </c>
      <c r="C6">
        <f>IF(B6="○",1,0)</f>
        <v>0</v>
      </c>
      <c r="D6">
        <f>A6*C6</f>
        <v>0</v>
      </c>
      <c r="E6" t="str">
        <f>IFERROR(VLOOKUP(D6,$K$6:$K$10,1,FALSE),"")</f>
        <v/>
      </c>
      <c r="K6">
        <v>1</v>
      </c>
    </row>
    <row r="7" spans="1:11" ht="17.25" x14ac:dyDescent="0.15">
      <c r="A7" s="4">
        <v>2</v>
      </c>
      <c r="B7" s="360" t="str">
        <f>実施計画様式!AI74</f>
        <v>－</v>
      </c>
      <c r="C7" s="4">
        <f t="shared" ref="C7:C70" si="0">IF(B7="○",1,0)</f>
        <v>0</v>
      </c>
      <c r="D7" s="4">
        <f t="shared" ref="D7:D70" si="1">A7*C7</f>
        <v>0</v>
      </c>
      <c r="E7" s="4" t="str">
        <f t="shared" ref="E7:E10" si="2">IFERROR(VLOOKUP(D7,$K$6:$K$10,1,FALSE),"")</f>
        <v/>
      </c>
      <c r="K7">
        <v>2</v>
      </c>
    </row>
    <row r="8" spans="1:11" ht="17.25" x14ac:dyDescent="0.15">
      <c r="A8" s="4">
        <v>3</v>
      </c>
      <c r="B8" s="360" t="str">
        <f>実施計画様式!AI75</f>
        <v>－</v>
      </c>
      <c r="C8" s="4">
        <f t="shared" si="0"/>
        <v>0</v>
      </c>
      <c r="D8" s="4">
        <f t="shared" si="1"/>
        <v>0</v>
      </c>
      <c r="E8" s="4" t="str">
        <f t="shared" si="2"/>
        <v/>
      </c>
      <c r="K8" s="4">
        <v>3</v>
      </c>
    </row>
    <row r="9" spans="1:11" ht="17.25" x14ac:dyDescent="0.15">
      <c r="A9" s="59">
        <v>4</v>
      </c>
      <c r="B9" s="360">
        <f>実施計画様式!AI76</f>
        <v>0</v>
      </c>
      <c r="C9" s="4">
        <f t="shared" si="0"/>
        <v>0</v>
      </c>
      <c r="D9" s="4">
        <f t="shared" si="1"/>
        <v>0</v>
      </c>
      <c r="E9" s="4" t="str">
        <f t="shared" si="2"/>
        <v/>
      </c>
      <c r="K9" s="4">
        <v>4</v>
      </c>
    </row>
    <row r="10" spans="1:11" ht="17.25" x14ac:dyDescent="0.15">
      <c r="A10" s="59">
        <v>5</v>
      </c>
      <c r="B10" s="360">
        <f>実施計画様式!AI77</f>
        <v>0</v>
      </c>
      <c r="C10" s="4">
        <f t="shared" si="0"/>
        <v>0</v>
      </c>
      <c r="D10" s="4">
        <f t="shared" si="1"/>
        <v>0</v>
      </c>
      <c r="E10" s="4" t="str">
        <f t="shared" si="2"/>
        <v/>
      </c>
      <c r="K10" s="4">
        <v>5</v>
      </c>
    </row>
    <row r="11" spans="1:11" ht="17.25" x14ac:dyDescent="0.15">
      <c r="B11" s="360">
        <f>実施計画様式!AI78</f>
        <v>0</v>
      </c>
      <c r="C11" s="4">
        <f t="shared" si="0"/>
        <v>0</v>
      </c>
      <c r="D11" s="4">
        <f t="shared" si="1"/>
        <v>0</v>
      </c>
      <c r="E11" s="4"/>
      <c r="K11" s="4"/>
    </row>
    <row r="12" spans="1:11" ht="17.25" x14ac:dyDescent="0.15">
      <c r="B12" s="360">
        <f>実施計画様式!AI79</f>
        <v>0</v>
      </c>
      <c r="C12" s="4">
        <f t="shared" si="0"/>
        <v>0</v>
      </c>
      <c r="D12" s="4">
        <f t="shared" si="1"/>
        <v>0</v>
      </c>
      <c r="E12" s="4"/>
      <c r="K12" s="4"/>
    </row>
    <row r="13" spans="1:11" ht="17.25" x14ac:dyDescent="0.15">
      <c r="B13" s="360">
        <f>実施計画様式!AI80</f>
        <v>0</v>
      </c>
      <c r="C13" s="4">
        <f t="shared" si="0"/>
        <v>0</v>
      </c>
      <c r="D13" s="4">
        <f t="shared" si="1"/>
        <v>0</v>
      </c>
      <c r="E13" s="4"/>
      <c r="K13" s="4"/>
    </row>
    <row r="14" spans="1:11" ht="17.25" x14ac:dyDescent="0.15">
      <c r="B14" s="360">
        <f>実施計画様式!AI81</f>
        <v>0</v>
      </c>
      <c r="C14" s="4">
        <f t="shared" si="0"/>
        <v>0</v>
      </c>
      <c r="D14" s="4">
        <f t="shared" si="1"/>
        <v>0</v>
      </c>
      <c r="E14" s="4"/>
      <c r="K14" s="4"/>
    </row>
    <row r="15" spans="1:11" ht="17.25" x14ac:dyDescent="0.15">
      <c r="B15" s="360">
        <f>実施計画様式!AI82</f>
        <v>0</v>
      </c>
      <c r="C15" s="4">
        <f t="shared" si="0"/>
        <v>0</v>
      </c>
      <c r="D15" s="4">
        <f t="shared" si="1"/>
        <v>0</v>
      </c>
      <c r="E15" s="4"/>
      <c r="K15" s="4"/>
    </row>
    <row r="16" spans="1:11" ht="17.25" x14ac:dyDescent="0.15">
      <c r="B16" s="360">
        <f>実施計画様式!AI83</f>
        <v>0</v>
      </c>
      <c r="C16" s="4">
        <f t="shared" si="0"/>
        <v>0</v>
      </c>
      <c r="D16" s="4">
        <f t="shared" si="1"/>
        <v>0</v>
      </c>
      <c r="E16" s="4"/>
      <c r="K16" s="4"/>
    </row>
    <row r="17" spans="1:11" ht="17.25" x14ac:dyDescent="0.15">
      <c r="B17" s="360">
        <f>実施計画様式!AI84</f>
        <v>0</v>
      </c>
      <c r="C17" s="4">
        <f t="shared" si="0"/>
        <v>0</v>
      </c>
      <c r="D17" s="4">
        <f t="shared" si="1"/>
        <v>0</v>
      </c>
      <c r="E17" s="4"/>
      <c r="K17" s="4"/>
    </row>
    <row r="18" spans="1:11" ht="17.25" x14ac:dyDescent="0.15">
      <c r="B18" s="360">
        <f>実施計画様式!AI85</f>
        <v>0</v>
      </c>
      <c r="C18" s="4">
        <f t="shared" si="0"/>
        <v>0</v>
      </c>
      <c r="D18" s="4">
        <f t="shared" si="1"/>
        <v>0</v>
      </c>
      <c r="E18" s="4"/>
      <c r="K18" s="4"/>
    </row>
    <row r="19" spans="1:11" ht="17.25" x14ac:dyDescent="0.15">
      <c r="B19" s="360">
        <f>実施計画様式!AI86</f>
        <v>0</v>
      </c>
      <c r="C19" s="4">
        <f t="shared" si="0"/>
        <v>0</v>
      </c>
      <c r="D19" s="4">
        <f t="shared" si="1"/>
        <v>0</v>
      </c>
      <c r="E19" s="4"/>
      <c r="K19" s="4"/>
    </row>
    <row r="20" spans="1:11" ht="17.25" x14ac:dyDescent="0.15">
      <c r="A20" s="4">
        <v>6</v>
      </c>
      <c r="B20" s="360">
        <f>実施計画様式!AI87</f>
        <v>0</v>
      </c>
      <c r="C20" s="4">
        <f t="shared" si="0"/>
        <v>0</v>
      </c>
      <c r="D20" s="4">
        <f t="shared" si="1"/>
        <v>0</v>
      </c>
      <c r="E20" s="4" t="str">
        <f>IFERROR(VLOOKUP(D20,$K$20:$K$414,1,FALSE),"")</f>
        <v/>
      </c>
      <c r="K20" s="4">
        <v>6</v>
      </c>
    </row>
    <row r="21" spans="1:11" ht="17.25" x14ac:dyDescent="0.15">
      <c r="A21" s="4">
        <v>7</v>
      </c>
      <c r="B21" s="360">
        <f>実施計画様式!AI88</f>
        <v>0</v>
      </c>
      <c r="C21" s="4">
        <f t="shared" si="0"/>
        <v>0</v>
      </c>
      <c r="D21" s="4">
        <f t="shared" si="1"/>
        <v>0</v>
      </c>
      <c r="E21" s="4" t="str">
        <f t="shared" ref="E21:E84" si="3">IFERROR(VLOOKUP(D21,$K$20:$K$414,1,FALSE),"")</f>
        <v/>
      </c>
      <c r="K21" s="4">
        <v>7</v>
      </c>
    </row>
    <row r="22" spans="1:11" ht="17.25" x14ac:dyDescent="0.15">
      <c r="A22" s="4">
        <v>8</v>
      </c>
      <c r="B22" s="360">
        <f>実施計画様式!AI89</f>
        <v>0</v>
      </c>
      <c r="C22" s="4">
        <f t="shared" si="0"/>
        <v>0</v>
      </c>
      <c r="D22" s="4">
        <f t="shared" si="1"/>
        <v>0</v>
      </c>
      <c r="E22" s="4" t="str">
        <f t="shared" si="3"/>
        <v/>
      </c>
      <c r="K22" s="4">
        <v>8</v>
      </c>
    </row>
    <row r="23" spans="1:11" ht="17.25" x14ac:dyDescent="0.15">
      <c r="A23" s="4">
        <v>9</v>
      </c>
      <c r="B23" s="360">
        <f>実施計画様式!AI90</f>
        <v>0</v>
      </c>
      <c r="C23" s="4">
        <f t="shared" si="0"/>
        <v>0</v>
      </c>
      <c r="D23" s="4">
        <f t="shared" si="1"/>
        <v>0</v>
      </c>
      <c r="E23" s="4" t="str">
        <f t="shared" si="3"/>
        <v/>
      </c>
      <c r="K23" s="4">
        <v>9</v>
      </c>
    </row>
    <row r="24" spans="1:11" ht="17.25" x14ac:dyDescent="0.15">
      <c r="A24" s="4">
        <v>10</v>
      </c>
      <c r="B24" s="360" t="str">
        <f>実施計画様式!AI91</f>
        <v>－</v>
      </c>
      <c r="C24" s="4">
        <f t="shared" si="0"/>
        <v>0</v>
      </c>
      <c r="D24" s="4">
        <f t="shared" si="1"/>
        <v>0</v>
      </c>
      <c r="E24" s="4" t="str">
        <f t="shared" si="3"/>
        <v/>
      </c>
      <c r="K24" s="4">
        <v>10</v>
      </c>
    </row>
    <row r="25" spans="1:11" ht="17.25" x14ac:dyDescent="0.15">
      <c r="A25" s="4">
        <v>11</v>
      </c>
      <c r="B25" s="360" t="str">
        <f>実施計画様式!AI92</f>
        <v>－</v>
      </c>
      <c r="C25" s="4">
        <f t="shared" si="0"/>
        <v>0</v>
      </c>
      <c r="D25" s="4">
        <f t="shared" si="1"/>
        <v>0</v>
      </c>
      <c r="E25" s="4" t="str">
        <f t="shared" si="3"/>
        <v/>
      </c>
      <c r="K25" s="4">
        <v>11</v>
      </c>
    </row>
    <row r="26" spans="1:11" ht="17.25" x14ac:dyDescent="0.15">
      <c r="A26" s="4">
        <v>12</v>
      </c>
      <c r="B26" s="360">
        <f>実施計画様式!AI93</f>
        <v>0</v>
      </c>
      <c r="C26" s="4">
        <f t="shared" si="0"/>
        <v>0</v>
      </c>
      <c r="D26" s="4">
        <f t="shared" si="1"/>
        <v>0</v>
      </c>
      <c r="E26" s="4" t="str">
        <f t="shared" si="3"/>
        <v/>
      </c>
      <c r="K26" s="4">
        <v>12</v>
      </c>
    </row>
    <row r="27" spans="1:11" ht="17.25" x14ac:dyDescent="0.15">
      <c r="A27" s="4">
        <v>13</v>
      </c>
      <c r="B27" s="360">
        <f>実施計画様式!AI94</f>
        <v>0</v>
      </c>
      <c r="C27" s="4">
        <f t="shared" si="0"/>
        <v>0</v>
      </c>
      <c r="D27" s="4">
        <f t="shared" si="1"/>
        <v>0</v>
      </c>
      <c r="E27" s="4" t="str">
        <f t="shared" si="3"/>
        <v/>
      </c>
      <c r="K27" s="4">
        <v>13</v>
      </c>
    </row>
    <row r="28" spans="1:11" ht="17.25" x14ac:dyDescent="0.15">
      <c r="A28" s="4">
        <v>14</v>
      </c>
      <c r="B28" s="360">
        <f>実施計画様式!AI95</f>
        <v>0</v>
      </c>
      <c r="C28" s="4">
        <f t="shared" si="0"/>
        <v>0</v>
      </c>
      <c r="D28" s="4">
        <f t="shared" si="1"/>
        <v>0</v>
      </c>
      <c r="E28" s="4" t="str">
        <f t="shared" si="3"/>
        <v/>
      </c>
      <c r="K28" s="4">
        <v>14</v>
      </c>
    </row>
    <row r="29" spans="1:11" ht="17.25" x14ac:dyDescent="0.15">
      <c r="A29" s="4">
        <v>15</v>
      </c>
      <c r="B29" s="360">
        <f>実施計画様式!AI96</f>
        <v>0</v>
      </c>
      <c r="C29" s="4">
        <f t="shared" si="0"/>
        <v>0</v>
      </c>
      <c r="D29" s="4">
        <f t="shared" si="1"/>
        <v>0</v>
      </c>
      <c r="E29" s="4" t="str">
        <f t="shared" si="3"/>
        <v/>
      </c>
      <c r="K29" s="4">
        <v>15</v>
      </c>
    </row>
    <row r="30" spans="1:11" ht="17.25" x14ac:dyDescent="0.15">
      <c r="A30" s="4">
        <v>16</v>
      </c>
      <c r="B30" s="360">
        <f>実施計画様式!AI97</f>
        <v>0</v>
      </c>
      <c r="C30" s="4">
        <f t="shared" si="0"/>
        <v>0</v>
      </c>
      <c r="D30" s="4">
        <f t="shared" si="1"/>
        <v>0</v>
      </c>
      <c r="E30" s="4" t="str">
        <f t="shared" si="3"/>
        <v/>
      </c>
      <c r="K30" s="4">
        <v>16</v>
      </c>
    </row>
    <row r="31" spans="1:11" ht="17.25" x14ac:dyDescent="0.15">
      <c r="A31" s="4">
        <v>17</v>
      </c>
      <c r="B31" s="360">
        <f>実施計画様式!AI98</f>
        <v>0</v>
      </c>
      <c r="C31" s="4">
        <f t="shared" si="0"/>
        <v>0</v>
      </c>
      <c r="D31" s="4">
        <f t="shared" si="1"/>
        <v>0</v>
      </c>
      <c r="E31" s="4" t="str">
        <f t="shared" si="3"/>
        <v/>
      </c>
      <c r="K31" s="4">
        <v>17</v>
      </c>
    </row>
    <row r="32" spans="1:11" ht="17.25" x14ac:dyDescent="0.15">
      <c r="A32" s="4">
        <v>18</v>
      </c>
      <c r="B32" s="360">
        <f>実施計画様式!AI99</f>
        <v>0</v>
      </c>
      <c r="C32" s="4">
        <f t="shared" si="0"/>
        <v>0</v>
      </c>
      <c r="D32" s="4">
        <f t="shared" si="1"/>
        <v>0</v>
      </c>
      <c r="E32" s="4" t="str">
        <f t="shared" si="3"/>
        <v/>
      </c>
      <c r="K32" s="4">
        <v>18</v>
      </c>
    </row>
    <row r="33" spans="1:11" ht="17.25" x14ac:dyDescent="0.15">
      <c r="A33" s="4">
        <v>19</v>
      </c>
      <c r="B33" s="360">
        <f>実施計画様式!AI100</f>
        <v>0</v>
      </c>
      <c r="C33" s="4">
        <f t="shared" si="0"/>
        <v>0</v>
      </c>
      <c r="D33" s="4">
        <f t="shared" si="1"/>
        <v>0</v>
      </c>
      <c r="E33" s="4" t="str">
        <f t="shared" si="3"/>
        <v/>
      </c>
      <c r="K33" s="4">
        <v>19</v>
      </c>
    </row>
    <row r="34" spans="1:11" ht="17.25" x14ac:dyDescent="0.15">
      <c r="A34" s="4">
        <v>20</v>
      </c>
      <c r="B34" s="360">
        <f>実施計画様式!AI101</f>
        <v>0</v>
      </c>
      <c r="C34" s="4">
        <f t="shared" si="0"/>
        <v>0</v>
      </c>
      <c r="D34" s="4">
        <f t="shared" si="1"/>
        <v>0</v>
      </c>
      <c r="E34" s="4" t="str">
        <f t="shared" si="3"/>
        <v/>
      </c>
      <c r="K34" s="4">
        <v>20</v>
      </c>
    </row>
    <row r="35" spans="1:11" ht="17.25" x14ac:dyDescent="0.15">
      <c r="A35" s="4">
        <v>21</v>
      </c>
      <c r="B35" s="360">
        <f>実施計画様式!AI102</f>
        <v>0</v>
      </c>
      <c r="C35" s="4">
        <f t="shared" si="0"/>
        <v>0</v>
      </c>
      <c r="D35" s="4">
        <f t="shared" si="1"/>
        <v>0</v>
      </c>
      <c r="E35" s="4" t="str">
        <f t="shared" si="3"/>
        <v/>
      </c>
      <c r="K35" s="4">
        <v>21</v>
      </c>
    </row>
    <row r="36" spans="1:11" ht="17.25" x14ac:dyDescent="0.15">
      <c r="A36" s="4">
        <v>22</v>
      </c>
      <c r="B36" s="360">
        <f>実施計画様式!AI103</f>
        <v>0</v>
      </c>
      <c r="C36" s="4">
        <f t="shared" si="0"/>
        <v>0</v>
      </c>
      <c r="D36" s="4">
        <f t="shared" si="1"/>
        <v>0</v>
      </c>
      <c r="E36" s="4" t="str">
        <f t="shared" si="3"/>
        <v/>
      </c>
      <c r="K36" s="4">
        <v>22</v>
      </c>
    </row>
    <row r="37" spans="1:11" ht="17.25" x14ac:dyDescent="0.15">
      <c r="A37" s="4">
        <v>23</v>
      </c>
      <c r="B37" s="360">
        <f>実施計画様式!AI104</f>
        <v>0</v>
      </c>
      <c r="C37" s="4">
        <f t="shared" si="0"/>
        <v>0</v>
      </c>
      <c r="D37" s="4">
        <f t="shared" si="1"/>
        <v>0</v>
      </c>
      <c r="E37" s="4" t="str">
        <f t="shared" si="3"/>
        <v/>
      </c>
      <c r="K37" s="4">
        <v>23</v>
      </c>
    </row>
    <row r="38" spans="1:11" ht="17.25" x14ac:dyDescent="0.15">
      <c r="A38" s="4">
        <v>24</v>
      </c>
      <c r="B38" s="360">
        <f>実施計画様式!AI105</f>
        <v>0</v>
      </c>
      <c r="C38" s="4">
        <f t="shared" si="0"/>
        <v>0</v>
      </c>
      <c r="D38" s="4">
        <f t="shared" si="1"/>
        <v>0</v>
      </c>
      <c r="E38" s="4" t="str">
        <f t="shared" si="3"/>
        <v/>
      </c>
      <c r="K38" s="4">
        <v>24</v>
      </c>
    </row>
    <row r="39" spans="1:11" ht="17.25" x14ac:dyDescent="0.15">
      <c r="A39" s="4">
        <v>25</v>
      </c>
      <c r="B39" s="360">
        <f>実施計画様式!AI106</f>
        <v>0</v>
      </c>
      <c r="C39" s="4">
        <f t="shared" si="0"/>
        <v>0</v>
      </c>
      <c r="D39" s="4">
        <f t="shared" si="1"/>
        <v>0</v>
      </c>
      <c r="E39" s="4" t="str">
        <f t="shared" si="3"/>
        <v/>
      </c>
      <c r="K39" s="4">
        <v>25</v>
      </c>
    </row>
    <row r="40" spans="1:11" ht="17.25" x14ac:dyDescent="0.15">
      <c r="A40" s="4">
        <v>26</v>
      </c>
      <c r="B40" s="360">
        <f>実施計画様式!AI107</f>
        <v>0</v>
      </c>
      <c r="C40" s="4">
        <f t="shared" si="0"/>
        <v>0</v>
      </c>
      <c r="D40" s="4">
        <f t="shared" si="1"/>
        <v>0</v>
      </c>
      <c r="E40" s="4" t="str">
        <f t="shared" si="3"/>
        <v/>
      </c>
      <c r="K40" s="4">
        <v>26</v>
      </c>
    </row>
    <row r="41" spans="1:11" ht="17.25" x14ac:dyDescent="0.15">
      <c r="A41" s="4">
        <v>27</v>
      </c>
      <c r="B41" s="360">
        <f>実施計画様式!AI108</f>
        <v>0</v>
      </c>
      <c r="C41" s="4">
        <f t="shared" si="0"/>
        <v>0</v>
      </c>
      <c r="D41" s="4">
        <f t="shared" si="1"/>
        <v>0</v>
      </c>
      <c r="E41" s="4" t="str">
        <f t="shared" si="3"/>
        <v/>
      </c>
      <c r="K41" s="4">
        <v>27</v>
      </c>
    </row>
    <row r="42" spans="1:11" ht="17.25" x14ac:dyDescent="0.15">
      <c r="A42" s="4">
        <v>28</v>
      </c>
      <c r="B42" s="360">
        <f>実施計画様式!AI109</f>
        <v>0</v>
      </c>
      <c r="C42" s="4">
        <f t="shared" si="0"/>
        <v>0</v>
      </c>
      <c r="D42" s="4">
        <f t="shared" si="1"/>
        <v>0</v>
      </c>
      <c r="E42" s="4" t="str">
        <f t="shared" si="3"/>
        <v/>
      </c>
      <c r="K42" s="4">
        <v>28</v>
      </c>
    </row>
    <row r="43" spans="1:11" ht="17.25" x14ac:dyDescent="0.15">
      <c r="A43" s="4">
        <v>29</v>
      </c>
      <c r="B43" s="360">
        <f>実施計画様式!AI110</f>
        <v>0</v>
      </c>
      <c r="C43" s="4">
        <f t="shared" si="0"/>
        <v>0</v>
      </c>
      <c r="D43" s="4">
        <f t="shared" si="1"/>
        <v>0</v>
      </c>
      <c r="E43" s="4" t="str">
        <f t="shared" si="3"/>
        <v/>
      </c>
      <c r="K43" s="4">
        <v>29</v>
      </c>
    </row>
    <row r="44" spans="1:11" ht="17.25" x14ac:dyDescent="0.15">
      <c r="A44" s="4">
        <v>30</v>
      </c>
      <c r="B44" s="360">
        <f>実施計画様式!AI111</f>
        <v>0</v>
      </c>
      <c r="C44" s="4">
        <f t="shared" si="0"/>
        <v>0</v>
      </c>
      <c r="D44" s="4">
        <f t="shared" si="1"/>
        <v>0</v>
      </c>
      <c r="E44" s="4" t="str">
        <f t="shared" si="3"/>
        <v/>
      </c>
      <c r="K44" s="4">
        <v>30</v>
      </c>
    </row>
    <row r="45" spans="1:11" ht="17.25" x14ac:dyDescent="0.15">
      <c r="A45" s="4">
        <v>31</v>
      </c>
      <c r="B45" s="360">
        <f>実施計画様式!AI112</f>
        <v>0</v>
      </c>
      <c r="C45" s="4">
        <f t="shared" si="0"/>
        <v>0</v>
      </c>
      <c r="D45" s="4">
        <f t="shared" si="1"/>
        <v>0</v>
      </c>
      <c r="E45" s="4" t="str">
        <f t="shared" si="3"/>
        <v/>
      </c>
      <c r="K45" s="4">
        <v>31</v>
      </c>
    </row>
    <row r="46" spans="1:11" ht="17.25" x14ac:dyDescent="0.15">
      <c r="A46" s="4">
        <v>32</v>
      </c>
      <c r="B46" s="360">
        <f>実施計画様式!AI113</f>
        <v>0</v>
      </c>
      <c r="C46" s="4">
        <f t="shared" si="0"/>
        <v>0</v>
      </c>
      <c r="D46" s="4">
        <f t="shared" si="1"/>
        <v>0</v>
      </c>
      <c r="E46" s="4" t="str">
        <f t="shared" si="3"/>
        <v/>
      </c>
      <c r="K46" s="4">
        <v>32</v>
      </c>
    </row>
    <row r="47" spans="1:11" ht="17.25" x14ac:dyDescent="0.15">
      <c r="A47" s="4">
        <v>33</v>
      </c>
      <c r="B47" s="360">
        <f>実施計画様式!AI114</f>
        <v>0</v>
      </c>
      <c r="C47" s="4">
        <f t="shared" si="0"/>
        <v>0</v>
      </c>
      <c r="D47" s="4">
        <f t="shared" si="1"/>
        <v>0</v>
      </c>
      <c r="E47" s="4" t="str">
        <f t="shared" si="3"/>
        <v/>
      </c>
      <c r="K47" s="4">
        <v>33</v>
      </c>
    </row>
    <row r="48" spans="1:11" ht="17.25" x14ac:dyDescent="0.15">
      <c r="A48" s="4">
        <v>34</v>
      </c>
      <c r="B48" s="360">
        <f>実施計画様式!AI115</f>
        <v>0</v>
      </c>
      <c r="C48" s="4">
        <f t="shared" si="0"/>
        <v>0</v>
      </c>
      <c r="D48" s="4">
        <f t="shared" si="1"/>
        <v>0</v>
      </c>
      <c r="E48" s="4" t="str">
        <f t="shared" si="3"/>
        <v/>
      </c>
      <c r="K48" s="4">
        <v>34</v>
      </c>
    </row>
    <row r="49" spans="1:11" ht="17.25" x14ac:dyDescent="0.15">
      <c r="A49" s="4">
        <v>35</v>
      </c>
      <c r="B49" s="360">
        <f>実施計画様式!AI116</f>
        <v>0</v>
      </c>
      <c r="C49" s="4">
        <f t="shared" si="0"/>
        <v>0</v>
      </c>
      <c r="D49" s="4">
        <f t="shared" si="1"/>
        <v>0</v>
      </c>
      <c r="E49" s="4" t="str">
        <f t="shared" si="3"/>
        <v/>
      </c>
      <c r="K49" s="4">
        <v>35</v>
      </c>
    </row>
    <row r="50" spans="1:11" ht="17.25" x14ac:dyDescent="0.15">
      <c r="A50" s="4">
        <v>36</v>
      </c>
      <c r="B50" s="360">
        <f>実施計画様式!AI117</f>
        <v>0</v>
      </c>
      <c r="C50" s="4">
        <f t="shared" si="0"/>
        <v>0</v>
      </c>
      <c r="D50" s="4">
        <f t="shared" si="1"/>
        <v>0</v>
      </c>
      <c r="E50" s="4" t="str">
        <f t="shared" si="3"/>
        <v/>
      </c>
      <c r="K50" s="4">
        <v>36</v>
      </c>
    </row>
    <row r="51" spans="1:11" ht="17.25" x14ac:dyDescent="0.15">
      <c r="A51" s="4">
        <v>37</v>
      </c>
      <c r="B51" s="360">
        <f>実施計画様式!AI118</f>
        <v>0</v>
      </c>
      <c r="C51" s="4">
        <f t="shared" si="0"/>
        <v>0</v>
      </c>
      <c r="D51" s="4">
        <f t="shared" si="1"/>
        <v>0</v>
      </c>
      <c r="E51" s="4" t="str">
        <f t="shared" si="3"/>
        <v/>
      </c>
      <c r="K51" s="4">
        <v>37</v>
      </c>
    </row>
    <row r="52" spans="1:11" ht="17.25" x14ac:dyDescent="0.15">
      <c r="A52" s="4">
        <v>38</v>
      </c>
      <c r="B52" s="360">
        <f>実施計画様式!AI119</f>
        <v>0</v>
      </c>
      <c r="C52" s="4">
        <f t="shared" si="0"/>
        <v>0</v>
      </c>
      <c r="D52" s="4">
        <f t="shared" si="1"/>
        <v>0</v>
      </c>
      <c r="E52" s="4" t="str">
        <f t="shared" si="3"/>
        <v/>
      </c>
      <c r="K52" s="4">
        <v>38</v>
      </c>
    </row>
    <row r="53" spans="1:11" ht="17.25" x14ac:dyDescent="0.15">
      <c r="A53" s="4">
        <v>39</v>
      </c>
      <c r="B53" s="360">
        <f>実施計画様式!AI120</f>
        <v>0</v>
      </c>
      <c r="C53" s="4">
        <f t="shared" si="0"/>
        <v>0</v>
      </c>
      <c r="D53" s="4">
        <f t="shared" si="1"/>
        <v>0</v>
      </c>
      <c r="E53" s="4" t="str">
        <f t="shared" si="3"/>
        <v/>
      </c>
      <c r="K53" s="4">
        <v>39</v>
      </c>
    </row>
    <row r="54" spans="1:11" ht="17.25" x14ac:dyDescent="0.15">
      <c r="A54" s="4">
        <v>40</v>
      </c>
      <c r="B54" s="360">
        <f>実施計画様式!AI121</f>
        <v>0</v>
      </c>
      <c r="C54" s="4">
        <f t="shared" si="0"/>
        <v>0</v>
      </c>
      <c r="D54" s="4">
        <f t="shared" si="1"/>
        <v>0</v>
      </c>
      <c r="E54" s="4" t="str">
        <f t="shared" si="3"/>
        <v/>
      </c>
      <c r="K54" s="4">
        <v>40</v>
      </c>
    </row>
    <row r="55" spans="1:11" ht="17.25" x14ac:dyDescent="0.15">
      <c r="A55" s="4">
        <v>41</v>
      </c>
      <c r="B55" s="360">
        <f>実施計画様式!AI122</f>
        <v>0</v>
      </c>
      <c r="C55" s="4">
        <f t="shared" si="0"/>
        <v>0</v>
      </c>
      <c r="D55" s="4">
        <f t="shared" si="1"/>
        <v>0</v>
      </c>
      <c r="E55" s="4" t="str">
        <f t="shared" si="3"/>
        <v/>
      </c>
      <c r="K55" s="4">
        <v>41</v>
      </c>
    </row>
    <row r="56" spans="1:11" ht="17.25" x14ac:dyDescent="0.15">
      <c r="A56" s="4">
        <v>42</v>
      </c>
      <c r="B56" s="360">
        <f>実施計画様式!AI123</f>
        <v>0</v>
      </c>
      <c r="C56" s="4">
        <f t="shared" si="0"/>
        <v>0</v>
      </c>
      <c r="D56" s="4">
        <f t="shared" si="1"/>
        <v>0</v>
      </c>
      <c r="E56" s="4" t="str">
        <f t="shared" si="3"/>
        <v/>
      </c>
      <c r="K56" s="4">
        <v>42</v>
      </c>
    </row>
    <row r="57" spans="1:11" ht="17.25" x14ac:dyDescent="0.15">
      <c r="A57" s="4">
        <v>43</v>
      </c>
      <c r="B57" s="360">
        <f>実施計画様式!AI124</f>
        <v>0</v>
      </c>
      <c r="C57" s="4">
        <f t="shared" si="0"/>
        <v>0</v>
      </c>
      <c r="D57" s="4">
        <f t="shared" si="1"/>
        <v>0</v>
      </c>
      <c r="E57" s="4" t="str">
        <f t="shared" si="3"/>
        <v/>
      </c>
      <c r="K57" s="4">
        <v>43</v>
      </c>
    </row>
    <row r="58" spans="1:11" ht="17.25" x14ac:dyDescent="0.15">
      <c r="A58" s="4">
        <v>44</v>
      </c>
      <c r="B58" s="360">
        <f>実施計画様式!AI125</f>
        <v>0</v>
      </c>
      <c r="C58" s="4">
        <f t="shared" si="0"/>
        <v>0</v>
      </c>
      <c r="D58" s="4">
        <f t="shared" si="1"/>
        <v>0</v>
      </c>
      <c r="E58" s="4" t="str">
        <f t="shared" si="3"/>
        <v/>
      </c>
      <c r="K58" s="4">
        <v>44</v>
      </c>
    </row>
    <row r="59" spans="1:11" ht="17.25" x14ac:dyDescent="0.15">
      <c r="A59" s="4">
        <v>45</v>
      </c>
      <c r="B59" s="360">
        <f>実施計画様式!AI126</f>
        <v>0</v>
      </c>
      <c r="C59" s="4">
        <f t="shared" si="0"/>
        <v>0</v>
      </c>
      <c r="D59" s="4">
        <f t="shared" si="1"/>
        <v>0</v>
      </c>
      <c r="E59" s="4" t="str">
        <f t="shared" si="3"/>
        <v/>
      </c>
      <c r="K59" s="4">
        <v>45</v>
      </c>
    </row>
    <row r="60" spans="1:11" ht="17.25" x14ac:dyDescent="0.15">
      <c r="A60" s="4">
        <v>46</v>
      </c>
      <c r="B60" s="360">
        <f>実施計画様式!AI127</f>
        <v>0</v>
      </c>
      <c r="C60" s="4">
        <f t="shared" si="0"/>
        <v>0</v>
      </c>
      <c r="D60" s="4">
        <f t="shared" si="1"/>
        <v>0</v>
      </c>
      <c r="E60" s="4" t="str">
        <f t="shared" si="3"/>
        <v/>
      </c>
      <c r="K60" s="4">
        <v>46</v>
      </c>
    </row>
    <row r="61" spans="1:11" ht="17.25" x14ac:dyDescent="0.15">
      <c r="A61" s="4">
        <v>47</v>
      </c>
      <c r="B61" s="360">
        <f>実施計画様式!AI128</f>
        <v>0</v>
      </c>
      <c r="C61" s="4">
        <f t="shared" si="0"/>
        <v>0</v>
      </c>
      <c r="D61" s="4">
        <f t="shared" si="1"/>
        <v>0</v>
      </c>
      <c r="E61" s="4" t="str">
        <f t="shared" si="3"/>
        <v/>
      </c>
      <c r="K61" s="4">
        <v>47</v>
      </c>
    </row>
    <row r="62" spans="1:11" ht="17.25" x14ac:dyDescent="0.15">
      <c r="A62" s="4">
        <v>48</v>
      </c>
      <c r="B62" s="360">
        <f>実施計画様式!AI129</f>
        <v>0</v>
      </c>
      <c r="C62" s="4">
        <f t="shared" si="0"/>
        <v>0</v>
      </c>
      <c r="D62" s="4">
        <f t="shared" si="1"/>
        <v>0</v>
      </c>
      <c r="E62" s="4" t="str">
        <f t="shared" si="3"/>
        <v/>
      </c>
      <c r="K62" s="4">
        <v>48</v>
      </c>
    </row>
    <row r="63" spans="1:11" ht="17.25" x14ac:dyDescent="0.15">
      <c r="A63" s="4">
        <v>49</v>
      </c>
      <c r="B63" s="360">
        <f>実施計画様式!AI130</f>
        <v>0</v>
      </c>
      <c r="C63" s="4">
        <f t="shared" si="0"/>
        <v>0</v>
      </c>
      <c r="D63" s="4">
        <f t="shared" si="1"/>
        <v>0</v>
      </c>
      <c r="E63" s="4" t="str">
        <f t="shared" si="3"/>
        <v/>
      </c>
      <c r="K63" s="4">
        <v>49</v>
      </c>
    </row>
    <row r="64" spans="1:11" ht="17.25" x14ac:dyDescent="0.15">
      <c r="A64" s="4">
        <v>50</v>
      </c>
      <c r="B64" s="360">
        <f>実施計画様式!AI131</f>
        <v>0</v>
      </c>
      <c r="C64" s="4">
        <f t="shared" si="0"/>
        <v>0</v>
      </c>
      <c r="D64" s="4">
        <f t="shared" si="1"/>
        <v>0</v>
      </c>
      <c r="E64" s="4" t="str">
        <f t="shared" si="3"/>
        <v/>
      </c>
      <c r="K64" s="4">
        <v>50</v>
      </c>
    </row>
    <row r="65" spans="1:11" ht="17.25" x14ac:dyDescent="0.15">
      <c r="A65" s="4">
        <v>51</v>
      </c>
      <c r="B65" s="360">
        <f>実施計画様式!AI132</f>
        <v>0</v>
      </c>
      <c r="C65" s="4">
        <f t="shared" si="0"/>
        <v>0</v>
      </c>
      <c r="D65" s="4">
        <f t="shared" si="1"/>
        <v>0</v>
      </c>
      <c r="E65" s="4" t="str">
        <f t="shared" si="3"/>
        <v/>
      </c>
      <c r="K65" s="4">
        <v>51</v>
      </c>
    </row>
    <row r="66" spans="1:11" ht="17.25" x14ac:dyDescent="0.15">
      <c r="A66" s="4">
        <v>52</v>
      </c>
      <c r="B66" s="360">
        <f>実施計画様式!AI133</f>
        <v>0</v>
      </c>
      <c r="C66" s="4">
        <f t="shared" si="0"/>
        <v>0</v>
      </c>
      <c r="D66" s="4">
        <f t="shared" si="1"/>
        <v>0</v>
      </c>
      <c r="E66" s="4" t="str">
        <f t="shared" si="3"/>
        <v/>
      </c>
      <c r="K66" s="4">
        <v>52</v>
      </c>
    </row>
    <row r="67" spans="1:11" ht="17.25" x14ac:dyDescent="0.15">
      <c r="A67" s="4">
        <v>53</v>
      </c>
      <c r="B67" s="360">
        <f>実施計画様式!AI134</f>
        <v>0</v>
      </c>
      <c r="C67" s="4">
        <f t="shared" si="0"/>
        <v>0</v>
      </c>
      <c r="D67" s="4">
        <f t="shared" si="1"/>
        <v>0</v>
      </c>
      <c r="E67" s="4" t="str">
        <f t="shared" si="3"/>
        <v/>
      </c>
      <c r="K67" s="4">
        <v>53</v>
      </c>
    </row>
    <row r="68" spans="1:11" ht="17.25" x14ac:dyDescent="0.15">
      <c r="A68" s="4">
        <v>54</v>
      </c>
      <c r="B68" s="360">
        <f>実施計画様式!AI135</f>
        <v>0</v>
      </c>
      <c r="C68" s="4">
        <f t="shared" si="0"/>
        <v>0</v>
      </c>
      <c r="D68" s="4">
        <f t="shared" si="1"/>
        <v>0</v>
      </c>
      <c r="E68" s="4" t="str">
        <f t="shared" si="3"/>
        <v/>
      </c>
      <c r="K68" s="4">
        <v>54</v>
      </c>
    </row>
    <row r="69" spans="1:11" ht="17.25" x14ac:dyDescent="0.15">
      <c r="A69" s="4">
        <v>55</v>
      </c>
      <c r="B69" s="360">
        <f>実施計画様式!AI136</f>
        <v>0</v>
      </c>
      <c r="C69" s="4">
        <f t="shared" si="0"/>
        <v>0</v>
      </c>
      <c r="D69" s="4">
        <f t="shared" si="1"/>
        <v>0</v>
      </c>
      <c r="E69" s="4" t="str">
        <f t="shared" si="3"/>
        <v/>
      </c>
      <c r="K69" s="4">
        <v>55</v>
      </c>
    </row>
    <row r="70" spans="1:11" ht="17.25" x14ac:dyDescent="0.15">
      <c r="A70" s="4">
        <v>56</v>
      </c>
      <c r="B70" s="360">
        <f>実施計画様式!AI137</f>
        <v>0</v>
      </c>
      <c r="C70" s="4">
        <f t="shared" si="0"/>
        <v>0</v>
      </c>
      <c r="D70" s="4">
        <f t="shared" si="1"/>
        <v>0</v>
      </c>
      <c r="E70" s="4" t="str">
        <f t="shared" si="3"/>
        <v/>
      </c>
      <c r="K70" s="4">
        <v>56</v>
      </c>
    </row>
    <row r="71" spans="1:11" ht="17.25" x14ac:dyDescent="0.15">
      <c r="A71" s="4">
        <v>57</v>
      </c>
      <c r="B71" s="360">
        <f>実施計画様式!AI138</f>
        <v>0</v>
      </c>
      <c r="C71" s="4">
        <f t="shared" ref="C71:C134" si="4">IF(B71="○",1,0)</f>
        <v>0</v>
      </c>
      <c r="D71" s="4">
        <f t="shared" ref="D71:D134" si="5">A71*C71</f>
        <v>0</v>
      </c>
      <c r="E71" s="4" t="str">
        <f t="shared" si="3"/>
        <v/>
      </c>
      <c r="K71" s="4">
        <v>57</v>
      </c>
    </row>
    <row r="72" spans="1:11" ht="17.25" x14ac:dyDescent="0.15">
      <c r="A72" s="4">
        <v>58</v>
      </c>
      <c r="B72" s="360">
        <f>実施計画様式!AI139</f>
        <v>0</v>
      </c>
      <c r="C72" s="4">
        <f t="shared" si="4"/>
        <v>0</v>
      </c>
      <c r="D72" s="4">
        <f t="shared" si="5"/>
        <v>0</v>
      </c>
      <c r="E72" s="4" t="str">
        <f t="shared" si="3"/>
        <v/>
      </c>
      <c r="K72" s="4">
        <v>58</v>
      </c>
    </row>
    <row r="73" spans="1:11" ht="17.25" x14ac:dyDescent="0.15">
      <c r="A73" s="4">
        <v>59</v>
      </c>
      <c r="B73" s="360">
        <f>実施計画様式!AI140</f>
        <v>0</v>
      </c>
      <c r="C73" s="4">
        <f t="shared" si="4"/>
        <v>0</v>
      </c>
      <c r="D73" s="4">
        <f t="shared" si="5"/>
        <v>0</v>
      </c>
      <c r="E73" s="4" t="str">
        <f t="shared" si="3"/>
        <v/>
      </c>
      <c r="K73" s="4">
        <v>59</v>
      </c>
    </row>
    <row r="74" spans="1:11" ht="17.25" x14ac:dyDescent="0.15">
      <c r="A74" s="4">
        <v>60</v>
      </c>
      <c r="B74" s="360">
        <f>実施計画様式!AI141</f>
        <v>0</v>
      </c>
      <c r="C74" s="4">
        <f t="shared" si="4"/>
        <v>0</v>
      </c>
      <c r="D74" s="4">
        <f t="shared" si="5"/>
        <v>0</v>
      </c>
      <c r="E74" s="4" t="str">
        <f t="shared" si="3"/>
        <v/>
      </c>
      <c r="K74" s="4">
        <v>60</v>
      </c>
    </row>
    <row r="75" spans="1:11" ht="17.25" x14ac:dyDescent="0.15">
      <c r="A75" s="4">
        <v>61</v>
      </c>
      <c r="B75" s="360">
        <f>実施計画様式!AI142</f>
        <v>0</v>
      </c>
      <c r="C75" s="4">
        <f t="shared" si="4"/>
        <v>0</v>
      </c>
      <c r="D75" s="4">
        <f t="shared" si="5"/>
        <v>0</v>
      </c>
      <c r="E75" s="4" t="str">
        <f t="shared" si="3"/>
        <v/>
      </c>
      <c r="K75" s="4">
        <v>61</v>
      </c>
    </row>
    <row r="76" spans="1:11" ht="17.25" x14ac:dyDescent="0.15">
      <c r="A76" s="4">
        <v>62</v>
      </c>
      <c r="B76" s="360">
        <f>実施計画様式!AI143</f>
        <v>0</v>
      </c>
      <c r="C76" s="4">
        <f t="shared" si="4"/>
        <v>0</v>
      </c>
      <c r="D76" s="4">
        <f t="shared" si="5"/>
        <v>0</v>
      </c>
      <c r="E76" s="4" t="str">
        <f t="shared" si="3"/>
        <v/>
      </c>
      <c r="K76" s="4">
        <v>62</v>
      </c>
    </row>
    <row r="77" spans="1:11" ht="17.25" x14ac:dyDescent="0.15">
      <c r="A77" s="4">
        <v>63</v>
      </c>
      <c r="B77" s="360">
        <f>実施計画様式!AI144</f>
        <v>0</v>
      </c>
      <c r="C77" s="4">
        <f t="shared" si="4"/>
        <v>0</v>
      </c>
      <c r="D77" s="4">
        <f t="shared" si="5"/>
        <v>0</v>
      </c>
      <c r="E77" s="4" t="str">
        <f t="shared" si="3"/>
        <v/>
      </c>
      <c r="K77" s="4">
        <v>63</v>
      </c>
    </row>
    <row r="78" spans="1:11" ht="17.25" x14ac:dyDescent="0.15">
      <c r="A78" s="4">
        <v>64</v>
      </c>
      <c r="B78" s="360">
        <f>実施計画様式!AI145</f>
        <v>0</v>
      </c>
      <c r="C78" s="4">
        <f t="shared" si="4"/>
        <v>0</v>
      </c>
      <c r="D78" s="4">
        <f t="shared" si="5"/>
        <v>0</v>
      </c>
      <c r="E78" s="4" t="str">
        <f t="shared" si="3"/>
        <v/>
      </c>
      <c r="K78" s="4">
        <v>64</v>
      </c>
    </row>
    <row r="79" spans="1:11" ht="17.25" x14ac:dyDescent="0.15">
      <c r="A79" s="4">
        <v>65</v>
      </c>
      <c r="B79" s="360">
        <f>実施計画様式!AI146</f>
        <v>0</v>
      </c>
      <c r="C79" s="4">
        <f t="shared" si="4"/>
        <v>0</v>
      </c>
      <c r="D79" s="4">
        <f t="shared" si="5"/>
        <v>0</v>
      </c>
      <c r="E79" s="4" t="str">
        <f t="shared" si="3"/>
        <v/>
      </c>
      <c r="K79" s="4">
        <v>65</v>
      </c>
    </row>
    <row r="80" spans="1:11" ht="17.25" x14ac:dyDescent="0.15">
      <c r="A80" s="4">
        <v>66</v>
      </c>
      <c r="B80" s="360">
        <f>実施計画様式!AI147</f>
        <v>0</v>
      </c>
      <c r="C80" s="4">
        <f t="shared" si="4"/>
        <v>0</v>
      </c>
      <c r="D80" s="4">
        <f t="shared" si="5"/>
        <v>0</v>
      </c>
      <c r="E80" s="4" t="str">
        <f t="shared" si="3"/>
        <v/>
      </c>
      <c r="K80" s="4">
        <v>66</v>
      </c>
    </row>
    <row r="81" spans="1:11" ht="17.25" x14ac:dyDescent="0.15">
      <c r="A81" s="4">
        <v>67</v>
      </c>
      <c r="B81" s="360">
        <f>実施計画様式!AI148</f>
        <v>0</v>
      </c>
      <c r="C81" s="4">
        <f t="shared" si="4"/>
        <v>0</v>
      </c>
      <c r="D81" s="4">
        <f t="shared" si="5"/>
        <v>0</v>
      </c>
      <c r="E81" s="4" t="str">
        <f t="shared" si="3"/>
        <v/>
      </c>
      <c r="K81" s="4">
        <v>67</v>
      </c>
    </row>
    <row r="82" spans="1:11" ht="17.25" x14ac:dyDescent="0.15">
      <c r="A82" s="4">
        <v>68</v>
      </c>
      <c r="B82" s="360">
        <f>実施計画様式!AI149</f>
        <v>0</v>
      </c>
      <c r="C82" s="4">
        <f t="shared" si="4"/>
        <v>0</v>
      </c>
      <c r="D82" s="4">
        <f t="shared" si="5"/>
        <v>0</v>
      </c>
      <c r="E82" s="4" t="str">
        <f t="shared" si="3"/>
        <v/>
      </c>
      <c r="K82" s="4">
        <v>68</v>
      </c>
    </row>
    <row r="83" spans="1:11" ht="17.25" x14ac:dyDescent="0.15">
      <c r="A83" s="4">
        <v>69</v>
      </c>
      <c r="B83" s="360">
        <f>実施計画様式!AI150</f>
        <v>0</v>
      </c>
      <c r="C83" s="4">
        <f t="shared" si="4"/>
        <v>0</v>
      </c>
      <c r="D83" s="4">
        <f t="shared" si="5"/>
        <v>0</v>
      </c>
      <c r="E83" s="4" t="str">
        <f t="shared" si="3"/>
        <v/>
      </c>
      <c r="K83" s="4">
        <v>69</v>
      </c>
    </row>
    <row r="84" spans="1:11" ht="17.25" x14ac:dyDescent="0.15">
      <c r="A84" s="4">
        <v>70</v>
      </c>
      <c r="B84" s="360">
        <f>実施計画様式!AI151</f>
        <v>0</v>
      </c>
      <c r="C84" s="4">
        <f t="shared" si="4"/>
        <v>0</v>
      </c>
      <c r="D84" s="4">
        <f t="shared" si="5"/>
        <v>0</v>
      </c>
      <c r="E84" s="4" t="str">
        <f t="shared" si="3"/>
        <v/>
      </c>
      <c r="K84" s="4">
        <v>70</v>
      </c>
    </row>
    <row r="85" spans="1:11" ht="17.25" x14ac:dyDescent="0.15">
      <c r="A85" s="4">
        <v>71</v>
      </c>
      <c r="B85" s="360">
        <f>実施計画様式!AI152</f>
        <v>0</v>
      </c>
      <c r="C85" s="4">
        <f t="shared" si="4"/>
        <v>0</v>
      </c>
      <c r="D85" s="4">
        <f t="shared" si="5"/>
        <v>0</v>
      </c>
      <c r="E85" s="4" t="str">
        <f t="shared" ref="E85:E148" si="6">IFERROR(VLOOKUP(D85,$K$20:$K$414,1,FALSE),"")</f>
        <v/>
      </c>
      <c r="K85" s="4">
        <v>71</v>
      </c>
    </row>
    <row r="86" spans="1:11" ht="17.25" x14ac:dyDescent="0.15">
      <c r="A86" s="4">
        <v>72</v>
      </c>
      <c r="B86" s="360">
        <f>実施計画様式!AI153</f>
        <v>0</v>
      </c>
      <c r="C86" s="4">
        <f t="shared" si="4"/>
        <v>0</v>
      </c>
      <c r="D86" s="4">
        <f t="shared" si="5"/>
        <v>0</v>
      </c>
      <c r="E86" s="4" t="str">
        <f t="shared" si="6"/>
        <v/>
      </c>
      <c r="K86" s="4">
        <v>72</v>
      </c>
    </row>
    <row r="87" spans="1:11" ht="17.25" x14ac:dyDescent="0.15">
      <c r="A87" s="4">
        <v>73</v>
      </c>
      <c r="B87" s="360">
        <f>実施計画様式!AI154</f>
        <v>0</v>
      </c>
      <c r="C87" s="4">
        <f t="shared" si="4"/>
        <v>0</v>
      </c>
      <c r="D87" s="4">
        <f t="shared" si="5"/>
        <v>0</v>
      </c>
      <c r="E87" s="4" t="str">
        <f t="shared" si="6"/>
        <v/>
      </c>
      <c r="K87" s="4">
        <v>73</v>
      </c>
    </row>
    <row r="88" spans="1:11" ht="17.25" x14ac:dyDescent="0.15">
      <c r="A88" s="4">
        <v>74</v>
      </c>
      <c r="B88" s="360">
        <f>実施計画様式!AI155</f>
        <v>0</v>
      </c>
      <c r="C88" s="4">
        <f t="shared" si="4"/>
        <v>0</v>
      </c>
      <c r="D88" s="4">
        <f t="shared" si="5"/>
        <v>0</v>
      </c>
      <c r="E88" s="4" t="str">
        <f t="shared" si="6"/>
        <v/>
      </c>
      <c r="K88" s="4">
        <v>74</v>
      </c>
    </row>
    <row r="89" spans="1:11" ht="17.25" x14ac:dyDescent="0.15">
      <c r="A89" s="4">
        <v>75</v>
      </c>
      <c r="B89" s="360">
        <f>実施計画様式!AI156</f>
        <v>0</v>
      </c>
      <c r="C89" s="4">
        <f t="shared" si="4"/>
        <v>0</v>
      </c>
      <c r="D89" s="4">
        <f t="shared" si="5"/>
        <v>0</v>
      </c>
      <c r="E89" s="4" t="str">
        <f t="shared" si="6"/>
        <v/>
      </c>
      <c r="K89" s="4">
        <v>75</v>
      </c>
    </row>
    <row r="90" spans="1:11" ht="17.25" x14ac:dyDescent="0.15">
      <c r="A90" s="4">
        <v>76</v>
      </c>
      <c r="B90" s="360">
        <f>実施計画様式!AI157</f>
        <v>0</v>
      </c>
      <c r="C90" s="4">
        <f t="shared" si="4"/>
        <v>0</v>
      </c>
      <c r="D90" s="4">
        <f t="shared" si="5"/>
        <v>0</v>
      </c>
      <c r="E90" s="4" t="str">
        <f t="shared" si="6"/>
        <v/>
      </c>
      <c r="K90" s="4">
        <v>76</v>
      </c>
    </row>
    <row r="91" spans="1:11" ht="17.25" x14ac:dyDescent="0.15">
      <c r="A91" s="4">
        <v>77</v>
      </c>
      <c r="B91" s="360">
        <f>実施計画様式!AI158</f>
        <v>0</v>
      </c>
      <c r="C91" s="4">
        <f t="shared" si="4"/>
        <v>0</v>
      </c>
      <c r="D91" s="4">
        <f t="shared" si="5"/>
        <v>0</v>
      </c>
      <c r="E91" s="4" t="str">
        <f t="shared" si="6"/>
        <v/>
      </c>
      <c r="K91" s="4">
        <v>77</v>
      </c>
    </row>
    <row r="92" spans="1:11" ht="17.25" x14ac:dyDescent="0.15">
      <c r="A92" s="4">
        <v>78</v>
      </c>
      <c r="B92" s="360">
        <f>実施計画様式!AI159</f>
        <v>0</v>
      </c>
      <c r="C92" s="4">
        <f t="shared" si="4"/>
        <v>0</v>
      </c>
      <c r="D92" s="4">
        <f t="shared" si="5"/>
        <v>0</v>
      </c>
      <c r="E92" s="4" t="str">
        <f t="shared" si="6"/>
        <v/>
      </c>
      <c r="K92" s="4">
        <v>78</v>
      </c>
    </row>
    <row r="93" spans="1:11" ht="17.25" x14ac:dyDescent="0.15">
      <c r="A93" s="4">
        <v>79</v>
      </c>
      <c r="B93" s="360">
        <f>実施計画様式!AI160</f>
        <v>0</v>
      </c>
      <c r="C93" s="4">
        <f t="shared" si="4"/>
        <v>0</v>
      </c>
      <c r="D93" s="4">
        <f t="shared" si="5"/>
        <v>0</v>
      </c>
      <c r="E93" s="4" t="str">
        <f t="shared" si="6"/>
        <v/>
      </c>
      <c r="K93" s="4">
        <v>79</v>
      </c>
    </row>
    <row r="94" spans="1:11" ht="17.25" x14ac:dyDescent="0.15">
      <c r="A94" s="4">
        <v>80</v>
      </c>
      <c r="B94" s="360">
        <f>実施計画様式!AI161</f>
        <v>0</v>
      </c>
      <c r="C94" s="4">
        <f t="shared" si="4"/>
        <v>0</v>
      </c>
      <c r="D94" s="4">
        <f t="shared" si="5"/>
        <v>0</v>
      </c>
      <c r="E94" s="4" t="str">
        <f t="shared" si="6"/>
        <v/>
      </c>
      <c r="K94" s="4">
        <v>80</v>
      </c>
    </row>
    <row r="95" spans="1:11" ht="17.25" x14ac:dyDescent="0.15">
      <c r="A95" s="4">
        <v>81</v>
      </c>
      <c r="B95" s="360">
        <f>実施計画様式!AI162</f>
        <v>0</v>
      </c>
      <c r="C95" s="4">
        <f t="shared" si="4"/>
        <v>0</v>
      </c>
      <c r="D95" s="4">
        <f t="shared" si="5"/>
        <v>0</v>
      </c>
      <c r="E95" s="4" t="str">
        <f t="shared" si="6"/>
        <v/>
      </c>
      <c r="K95" s="4">
        <v>81</v>
      </c>
    </row>
    <row r="96" spans="1:11" ht="17.25" x14ac:dyDescent="0.15">
      <c r="A96" s="4">
        <v>82</v>
      </c>
      <c r="B96" s="360">
        <f>実施計画様式!AI163</f>
        <v>0</v>
      </c>
      <c r="C96" s="4">
        <f t="shared" si="4"/>
        <v>0</v>
      </c>
      <c r="D96" s="4">
        <f t="shared" si="5"/>
        <v>0</v>
      </c>
      <c r="E96" s="4" t="str">
        <f t="shared" si="6"/>
        <v/>
      </c>
      <c r="K96" s="4">
        <v>82</v>
      </c>
    </row>
    <row r="97" spans="1:11" ht="17.25" x14ac:dyDescent="0.15">
      <c r="A97" s="4">
        <v>83</v>
      </c>
      <c r="B97" s="360">
        <f>実施計画様式!AI164</f>
        <v>0</v>
      </c>
      <c r="C97" s="4">
        <f t="shared" si="4"/>
        <v>0</v>
      </c>
      <c r="D97" s="4">
        <f t="shared" si="5"/>
        <v>0</v>
      </c>
      <c r="E97" s="4" t="str">
        <f t="shared" si="6"/>
        <v/>
      </c>
      <c r="K97" s="4">
        <v>83</v>
      </c>
    </row>
    <row r="98" spans="1:11" ht="17.25" x14ac:dyDescent="0.15">
      <c r="A98" s="4">
        <v>84</v>
      </c>
      <c r="B98" s="360">
        <f>実施計画様式!AI165</f>
        <v>0</v>
      </c>
      <c r="C98" s="4">
        <f t="shared" si="4"/>
        <v>0</v>
      </c>
      <c r="D98" s="4">
        <f t="shared" si="5"/>
        <v>0</v>
      </c>
      <c r="E98" s="4" t="str">
        <f t="shared" si="6"/>
        <v/>
      </c>
      <c r="K98" s="4">
        <v>84</v>
      </c>
    </row>
    <row r="99" spans="1:11" ht="17.25" x14ac:dyDescent="0.15">
      <c r="A99" s="4">
        <v>85</v>
      </c>
      <c r="B99" s="360">
        <f>実施計画様式!AI166</f>
        <v>0</v>
      </c>
      <c r="C99" s="4">
        <f t="shared" si="4"/>
        <v>0</v>
      </c>
      <c r="D99" s="4">
        <f t="shared" si="5"/>
        <v>0</v>
      </c>
      <c r="E99" s="4" t="str">
        <f t="shared" si="6"/>
        <v/>
      </c>
      <c r="K99" s="4">
        <v>85</v>
      </c>
    </row>
    <row r="100" spans="1:11" ht="17.25" x14ac:dyDescent="0.15">
      <c r="A100" s="4">
        <v>86</v>
      </c>
      <c r="B100" s="360">
        <f>実施計画様式!AI167</f>
        <v>0</v>
      </c>
      <c r="C100" s="4">
        <f t="shared" si="4"/>
        <v>0</v>
      </c>
      <c r="D100" s="4">
        <f t="shared" si="5"/>
        <v>0</v>
      </c>
      <c r="E100" s="4" t="str">
        <f t="shared" si="6"/>
        <v/>
      </c>
      <c r="K100" s="4">
        <v>86</v>
      </c>
    </row>
    <row r="101" spans="1:11" ht="17.25" x14ac:dyDescent="0.15">
      <c r="A101" s="4">
        <v>87</v>
      </c>
      <c r="B101" s="360">
        <f>実施計画様式!AI168</f>
        <v>0</v>
      </c>
      <c r="C101" s="4">
        <f t="shared" si="4"/>
        <v>0</v>
      </c>
      <c r="D101" s="4">
        <f t="shared" si="5"/>
        <v>0</v>
      </c>
      <c r="E101" s="4" t="str">
        <f t="shared" si="6"/>
        <v/>
      </c>
      <c r="K101" s="4">
        <v>87</v>
      </c>
    </row>
    <row r="102" spans="1:11" ht="17.25" x14ac:dyDescent="0.15">
      <c r="A102" s="4">
        <v>88</v>
      </c>
      <c r="B102" s="360">
        <f>実施計画様式!AI169</f>
        <v>0</v>
      </c>
      <c r="C102" s="4">
        <f t="shared" si="4"/>
        <v>0</v>
      </c>
      <c r="D102" s="4">
        <f t="shared" si="5"/>
        <v>0</v>
      </c>
      <c r="E102" s="4" t="str">
        <f t="shared" si="6"/>
        <v/>
      </c>
      <c r="K102" s="4">
        <v>88</v>
      </c>
    </row>
    <row r="103" spans="1:11" ht="17.25" x14ac:dyDescent="0.15">
      <c r="A103" s="4">
        <v>89</v>
      </c>
      <c r="B103" s="360">
        <f>実施計画様式!AI170</f>
        <v>0</v>
      </c>
      <c r="C103" s="4">
        <f t="shared" si="4"/>
        <v>0</v>
      </c>
      <c r="D103" s="4">
        <f t="shared" si="5"/>
        <v>0</v>
      </c>
      <c r="E103" s="4" t="str">
        <f t="shared" si="6"/>
        <v/>
      </c>
      <c r="K103" s="4">
        <v>89</v>
      </c>
    </row>
    <row r="104" spans="1:11" ht="17.25" x14ac:dyDescent="0.15">
      <c r="A104" s="4">
        <v>90</v>
      </c>
      <c r="B104" s="360">
        <f>実施計画様式!AI171</f>
        <v>0</v>
      </c>
      <c r="C104" s="4">
        <f t="shared" si="4"/>
        <v>0</v>
      </c>
      <c r="D104" s="4">
        <f t="shared" si="5"/>
        <v>0</v>
      </c>
      <c r="E104" s="4" t="str">
        <f t="shared" si="6"/>
        <v/>
      </c>
      <c r="K104" s="4">
        <v>90</v>
      </c>
    </row>
    <row r="105" spans="1:11" ht="17.25" x14ac:dyDescent="0.15">
      <c r="A105" s="4">
        <v>91</v>
      </c>
      <c r="B105" s="360">
        <f>実施計画様式!AI172</f>
        <v>0</v>
      </c>
      <c r="C105" s="4">
        <f t="shared" si="4"/>
        <v>0</v>
      </c>
      <c r="D105" s="4">
        <f t="shared" si="5"/>
        <v>0</v>
      </c>
      <c r="E105" s="4" t="str">
        <f t="shared" si="6"/>
        <v/>
      </c>
      <c r="K105" s="4">
        <v>91</v>
      </c>
    </row>
    <row r="106" spans="1:11" ht="17.25" x14ac:dyDescent="0.15">
      <c r="A106" s="4">
        <v>92</v>
      </c>
      <c r="B106" s="360">
        <f>実施計画様式!AI173</f>
        <v>0</v>
      </c>
      <c r="C106" s="4">
        <f t="shared" si="4"/>
        <v>0</v>
      </c>
      <c r="D106" s="4">
        <f t="shared" si="5"/>
        <v>0</v>
      </c>
      <c r="E106" s="4" t="str">
        <f t="shared" si="6"/>
        <v/>
      </c>
      <c r="K106" s="4">
        <v>92</v>
      </c>
    </row>
    <row r="107" spans="1:11" ht="17.25" x14ac:dyDescent="0.15">
      <c r="A107" s="4">
        <v>93</v>
      </c>
      <c r="B107" s="360">
        <f>実施計画様式!AI174</f>
        <v>0</v>
      </c>
      <c r="C107" s="4">
        <f t="shared" si="4"/>
        <v>0</v>
      </c>
      <c r="D107" s="4">
        <f t="shared" si="5"/>
        <v>0</v>
      </c>
      <c r="E107" s="4" t="str">
        <f t="shared" si="6"/>
        <v/>
      </c>
      <c r="K107" s="4">
        <v>93</v>
      </c>
    </row>
    <row r="108" spans="1:11" ht="17.25" x14ac:dyDescent="0.15">
      <c r="A108" s="4">
        <v>94</v>
      </c>
      <c r="B108" s="360">
        <f>実施計画様式!AI175</f>
        <v>0</v>
      </c>
      <c r="C108" s="4">
        <f t="shared" si="4"/>
        <v>0</v>
      </c>
      <c r="D108" s="4">
        <f t="shared" si="5"/>
        <v>0</v>
      </c>
      <c r="E108" s="4" t="str">
        <f t="shared" si="6"/>
        <v/>
      </c>
      <c r="K108" s="4">
        <v>94</v>
      </c>
    </row>
    <row r="109" spans="1:11" ht="17.25" x14ac:dyDescent="0.15">
      <c r="A109" s="4">
        <v>95</v>
      </c>
      <c r="B109" s="360">
        <f>実施計画様式!AI176</f>
        <v>0</v>
      </c>
      <c r="C109" s="4">
        <f t="shared" si="4"/>
        <v>0</v>
      </c>
      <c r="D109" s="4">
        <f t="shared" si="5"/>
        <v>0</v>
      </c>
      <c r="E109" s="4" t="str">
        <f t="shared" si="6"/>
        <v/>
      </c>
      <c r="K109" s="4">
        <v>95</v>
      </c>
    </row>
    <row r="110" spans="1:11" ht="17.25" x14ac:dyDescent="0.15">
      <c r="A110" s="4">
        <v>96</v>
      </c>
      <c r="B110" s="360">
        <f>実施計画様式!AI177</f>
        <v>0</v>
      </c>
      <c r="C110" s="4">
        <f t="shared" si="4"/>
        <v>0</v>
      </c>
      <c r="D110" s="4">
        <f t="shared" si="5"/>
        <v>0</v>
      </c>
      <c r="E110" s="4" t="str">
        <f t="shared" si="6"/>
        <v/>
      </c>
      <c r="K110" s="4">
        <v>96</v>
      </c>
    </row>
    <row r="111" spans="1:11" ht="17.25" x14ac:dyDescent="0.15">
      <c r="A111" s="4">
        <v>97</v>
      </c>
      <c r="B111" s="360">
        <f>実施計画様式!AI178</f>
        <v>0</v>
      </c>
      <c r="C111" s="4">
        <f t="shared" si="4"/>
        <v>0</v>
      </c>
      <c r="D111" s="4">
        <f t="shared" si="5"/>
        <v>0</v>
      </c>
      <c r="E111" s="4" t="str">
        <f t="shared" si="6"/>
        <v/>
      </c>
      <c r="K111" s="4">
        <v>97</v>
      </c>
    </row>
    <row r="112" spans="1:11" ht="17.25" x14ac:dyDescent="0.15">
      <c r="A112" s="4">
        <v>98</v>
      </c>
      <c r="B112" s="360">
        <f>実施計画様式!AI179</f>
        <v>0</v>
      </c>
      <c r="C112" s="4">
        <f t="shared" si="4"/>
        <v>0</v>
      </c>
      <c r="D112" s="4">
        <f t="shared" si="5"/>
        <v>0</v>
      </c>
      <c r="E112" s="4" t="str">
        <f t="shared" si="6"/>
        <v/>
      </c>
      <c r="K112" s="4">
        <v>98</v>
      </c>
    </row>
    <row r="113" spans="1:11" ht="17.25" x14ac:dyDescent="0.15">
      <c r="A113" s="4">
        <v>99</v>
      </c>
      <c r="B113" s="360">
        <f>実施計画様式!AI180</f>
        <v>0</v>
      </c>
      <c r="C113" s="4">
        <f t="shared" si="4"/>
        <v>0</v>
      </c>
      <c r="D113" s="4">
        <f t="shared" si="5"/>
        <v>0</v>
      </c>
      <c r="E113" s="4" t="str">
        <f t="shared" si="6"/>
        <v/>
      </c>
      <c r="K113" s="4">
        <v>99</v>
      </c>
    </row>
    <row r="114" spans="1:11" ht="17.25" x14ac:dyDescent="0.15">
      <c r="A114" s="4">
        <v>100</v>
      </c>
      <c r="B114" s="360">
        <f>実施計画様式!AI181</f>
        <v>0</v>
      </c>
      <c r="C114" s="4">
        <f t="shared" si="4"/>
        <v>0</v>
      </c>
      <c r="D114" s="4">
        <f t="shared" si="5"/>
        <v>0</v>
      </c>
      <c r="E114" s="4" t="str">
        <f t="shared" si="6"/>
        <v/>
      </c>
      <c r="K114" s="4">
        <v>100</v>
      </c>
    </row>
    <row r="115" spans="1:11" ht="17.25" x14ac:dyDescent="0.15">
      <c r="A115" s="4">
        <v>101</v>
      </c>
      <c r="B115" s="360">
        <f>実施計画様式!AI182</f>
        <v>0</v>
      </c>
      <c r="C115" s="4">
        <f t="shared" si="4"/>
        <v>0</v>
      </c>
      <c r="D115" s="4">
        <f t="shared" si="5"/>
        <v>0</v>
      </c>
      <c r="E115" s="4" t="str">
        <f t="shared" si="6"/>
        <v/>
      </c>
      <c r="K115" s="4">
        <v>101</v>
      </c>
    </row>
    <row r="116" spans="1:11" ht="17.25" x14ac:dyDescent="0.15">
      <c r="A116" s="4">
        <v>102</v>
      </c>
      <c r="B116" s="360">
        <f>実施計画様式!AI183</f>
        <v>0</v>
      </c>
      <c r="C116" s="4">
        <f t="shared" si="4"/>
        <v>0</v>
      </c>
      <c r="D116" s="4">
        <f t="shared" si="5"/>
        <v>0</v>
      </c>
      <c r="E116" s="4" t="str">
        <f t="shared" si="6"/>
        <v/>
      </c>
      <c r="K116" s="4">
        <v>102</v>
      </c>
    </row>
    <row r="117" spans="1:11" ht="17.25" x14ac:dyDescent="0.15">
      <c r="A117" s="4">
        <v>103</v>
      </c>
      <c r="B117" s="360">
        <f>実施計画様式!AI184</f>
        <v>0</v>
      </c>
      <c r="C117" s="4">
        <f t="shared" si="4"/>
        <v>0</v>
      </c>
      <c r="D117" s="4">
        <f t="shared" si="5"/>
        <v>0</v>
      </c>
      <c r="E117" s="4" t="str">
        <f t="shared" si="6"/>
        <v/>
      </c>
      <c r="K117" s="4">
        <v>103</v>
      </c>
    </row>
    <row r="118" spans="1:11" ht="17.25" x14ac:dyDescent="0.15">
      <c r="A118" s="4">
        <v>104</v>
      </c>
      <c r="B118" s="360">
        <f>実施計画様式!AI185</f>
        <v>0</v>
      </c>
      <c r="C118" s="4">
        <f t="shared" si="4"/>
        <v>0</v>
      </c>
      <c r="D118" s="4">
        <f t="shared" si="5"/>
        <v>0</v>
      </c>
      <c r="E118" s="4" t="str">
        <f t="shared" si="6"/>
        <v/>
      </c>
      <c r="K118" s="4">
        <v>104</v>
      </c>
    </row>
    <row r="119" spans="1:11" ht="17.25" x14ac:dyDescent="0.15">
      <c r="A119" s="4">
        <v>105</v>
      </c>
      <c r="B119" s="360">
        <f>実施計画様式!AI186</f>
        <v>0</v>
      </c>
      <c r="C119" s="4">
        <f t="shared" si="4"/>
        <v>0</v>
      </c>
      <c r="D119" s="4">
        <f t="shared" si="5"/>
        <v>0</v>
      </c>
      <c r="E119" s="4" t="str">
        <f t="shared" si="6"/>
        <v/>
      </c>
      <c r="K119" s="4">
        <v>105</v>
      </c>
    </row>
    <row r="120" spans="1:11" ht="17.25" x14ac:dyDescent="0.15">
      <c r="A120" s="4">
        <v>106</v>
      </c>
      <c r="B120" s="360">
        <f>実施計画様式!AI187</f>
        <v>0</v>
      </c>
      <c r="C120" s="4">
        <f t="shared" si="4"/>
        <v>0</v>
      </c>
      <c r="D120" s="4">
        <f t="shared" si="5"/>
        <v>0</v>
      </c>
      <c r="E120" s="4" t="str">
        <f t="shared" si="6"/>
        <v/>
      </c>
      <c r="K120" s="4">
        <v>106</v>
      </c>
    </row>
    <row r="121" spans="1:11" ht="17.25" x14ac:dyDescent="0.15">
      <c r="A121" s="4">
        <v>107</v>
      </c>
      <c r="B121" s="360">
        <f>実施計画様式!AI188</f>
        <v>0</v>
      </c>
      <c r="C121" s="4">
        <f t="shared" si="4"/>
        <v>0</v>
      </c>
      <c r="D121" s="4">
        <f t="shared" si="5"/>
        <v>0</v>
      </c>
      <c r="E121" s="4" t="str">
        <f t="shared" si="6"/>
        <v/>
      </c>
      <c r="K121" s="4">
        <v>107</v>
      </c>
    </row>
    <row r="122" spans="1:11" ht="17.25" x14ac:dyDescent="0.15">
      <c r="A122" s="4">
        <v>108</v>
      </c>
      <c r="B122" s="360">
        <f>実施計画様式!AI189</f>
        <v>0</v>
      </c>
      <c r="C122" s="4">
        <f t="shared" si="4"/>
        <v>0</v>
      </c>
      <c r="D122" s="4">
        <f t="shared" si="5"/>
        <v>0</v>
      </c>
      <c r="E122" s="4" t="str">
        <f t="shared" si="6"/>
        <v/>
      </c>
      <c r="K122" s="4">
        <v>108</v>
      </c>
    </row>
    <row r="123" spans="1:11" ht="17.25" x14ac:dyDescent="0.15">
      <c r="A123" s="4">
        <v>109</v>
      </c>
      <c r="B123" s="360">
        <f>実施計画様式!AI190</f>
        <v>0</v>
      </c>
      <c r="C123" s="4">
        <f t="shared" si="4"/>
        <v>0</v>
      </c>
      <c r="D123" s="4">
        <f t="shared" si="5"/>
        <v>0</v>
      </c>
      <c r="E123" s="4" t="str">
        <f t="shared" si="6"/>
        <v/>
      </c>
      <c r="K123" s="4">
        <v>109</v>
      </c>
    </row>
    <row r="124" spans="1:11" ht="17.25" x14ac:dyDescent="0.15">
      <c r="A124" s="4">
        <v>110</v>
      </c>
      <c r="B124" s="360">
        <f>実施計画様式!AI191</f>
        <v>0</v>
      </c>
      <c r="C124" s="4">
        <f t="shared" si="4"/>
        <v>0</v>
      </c>
      <c r="D124" s="4">
        <f t="shared" si="5"/>
        <v>0</v>
      </c>
      <c r="E124" s="4" t="str">
        <f t="shared" si="6"/>
        <v/>
      </c>
      <c r="K124" s="4">
        <v>110</v>
      </c>
    </row>
    <row r="125" spans="1:11" ht="17.25" x14ac:dyDescent="0.15">
      <c r="A125" s="4">
        <v>111</v>
      </c>
      <c r="B125" s="360">
        <f>実施計画様式!AI192</f>
        <v>0</v>
      </c>
      <c r="C125" s="4">
        <f t="shared" si="4"/>
        <v>0</v>
      </c>
      <c r="D125" s="4">
        <f t="shared" si="5"/>
        <v>0</v>
      </c>
      <c r="E125" s="4" t="str">
        <f t="shared" si="6"/>
        <v/>
      </c>
      <c r="K125" s="4">
        <v>111</v>
      </c>
    </row>
    <row r="126" spans="1:11" ht="17.25" x14ac:dyDescent="0.15">
      <c r="A126" s="4">
        <v>112</v>
      </c>
      <c r="B126" s="360">
        <f>実施計画様式!AI193</f>
        <v>0</v>
      </c>
      <c r="C126" s="4">
        <f t="shared" si="4"/>
        <v>0</v>
      </c>
      <c r="D126" s="4">
        <f t="shared" si="5"/>
        <v>0</v>
      </c>
      <c r="E126" s="4" t="str">
        <f t="shared" si="6"/>
        <v/>
      </c>
      <c r="K126" s="4">
        <v>112</v>
      </c>
    </row>
    <row r="127" spans="1:11" ht="17.25" x14ac:dyDescent="0.15">
      <c r="A127" s="4">
        <v>113</v>
      </c>
      <c r="B127" s="360">
        <f>実施計画様式!AI194</f>
        <v>0</v>
      </c>
      <c r="C127" s="4">
        <f t="shared" si="4"/>
        <v>0</v>
      </c>
      <c r="D127" s="4">
        <f t="shared" si="5"/>
        <v>0</v>
      </c>
      <c r="E127" s="4" t="str">
        <f t="shared" si="6"/>
        <v/>
      </c>
      <c r="K127" s="4">
        <v>113</v>
      </c>
    </row>
    <row r="128" spans="1:11" ht="17.25" x14ac:dyDescent="0.15">
      <c r="A128" s="4">
        <v>114</v>
      </c>
      <c r="B128" s="360">
        <f>実施計画様式!AI195</f>
        <v>0</v>
      </c>
      <c r="C128" s="4">
        <f t="shared" si="4"/>
        <v>0</v>
      </c>
      <c r="D128" s="4">
        <f t="shared" si="5"/>
        <v>0</v>
      </c>
      <c r="E128" s="4" t="str">
        <f t="shared" si="6"/>
        <v/>
      </c>
      <c r="K128" s="4">
        <v>114</v>
      </c>
    </row>
    <row r="129" spans="1:11" ht="17.25" x14ac:dyDescent="0.15">
      <c r="A129" s="4">
        <v>115</v>
      </c>
      <c r="B129" s="360">
        <f>実施計画様式!AI196</f>
        <v>0</v>
      </c>
      <c r="C129" s="4">
        <f t="shared" si="4"/>
        <v>0</v>
      </c>
      <c r="D129" s="4">
        <f t="shared" si="5"/>
        <v>0</v>
      </c>
      <c r="E129" s="4" t="str">
        <f t="shared" si="6"/>
        <v/>
      </c>
      <c r="K129" s="4">
        <v>115</v>
      </c>
    </row>
    <row r="130" spans="1:11" ht="17.25" x14ac:dyDescent="0.15">
      <c r="A130" s="4">
        <v>116</v>
      </c>
      <c r="B130" s="360">
        <f>実施計画様式!AI197</f>
        <v>0</v>
      </c>
      <c r="C130" s="4">
        <f t="shared" si="4"/>
        <v>0</v>
      </c>
      <c r="D130" s="4">
        <f t="shared" si="5"/>
        <v>0</v>
      </c>
      <c r="E130" s="4" t="str">
        <f t="shared" si="6"/>
        <v/>
      </c>
      <c r="K130" s="4">
        <v>116</v>
      </c>
    </row>
    <row r="131" spans="1:11" ht="17.25" x14ac:dyDescent="0.15">
      <c r="A131" s="4">
        <v>117</v>
      </c>
      <c r="B131" s="360">
        <f>実施計画様式!AI198</f>
        <v>0</v>
      </c>
      <c r="C131" s="4">
        <f t="shared" si="4"/>
        <v>0</v>
      </c>
      <c r="D131" s="4">
        <f t="shared" si="5"/>
        <v>0</v>
      </c>
      <c r="E131" s="4" t="str">
        <f t="shared" si="6"/>
        <v/>
      </c>
      <c r="K131" s="4">
        <v>117</v>
      </c>
    </row>
    <row r="132" spans="1:11" ht="17.25" x14ac:dyDescent="0.15">
      <c r="A132" s="4">
        <v>118</v>
      </c>
      <c r="B132" s="360">
        <f>実施計画様式!AI199</f>
        <v>0</v>
      </c>
      <c r="C132" s="4">
        <f t="shared" si="4"/>
        <v>0</v>
      </c>
      <c r="D132" s="4">
        <f t="shared" si="5"/>
        <v>0</v>
      </c>
      <c r="E132" s="4" t="str">
        <f t="shared" si="6"/>
        <v/>
      </c>
      <c r="K132" s="4">
        <v>118</v>
      </c>
    </row>
    <row r="133" spans="1:11" ht="17.25" x14ac:dyDescent="0.15">
      <c r="A133" s="4">
        <v>119</v>
      </c>
      <c r="B133" s="360">
        <f>実施計画様式!AI200</f>
        <v>0</v>
      </c>
      <c r="C133" s="4">
        <f t="shared" si="4"/>
        <v>0</v>
      </c>
      <c r="D133" s="4">
        <f t="shared" si="5"/>
        <v>0</v>
      </c>
      <c r="E133" s="4" t="str">
        <f t="shared" si="6"/>
        <v/>
      </c>
      <c r="K133" s="4">
        <v>119</v>
      </c>
    </row>
    <row r="134" spans="1:11" ht="17.25" x14ac:dyDescent="0.15">
      <c r="A134" s="4">
        <v>120</v>
      </c>
      <c r="B134" s="360">
        <f>実施計画様式!AI201</f>
        <v>0</v>
      </c>
      <c r="C134" s="4">
        <f t="shared" si="4"/>
        <v>0</v>
      </c>
      <c r="D134" s="4">
        <f t="shared" si="5"/>
        <v>0</v>
      </c>
      <c r="E134" s="4" t="str">
        <f t="shared" si="6"/>
        <v/>
      </c>
      <c r="K134" s="4">
        <v>120</v>
      </c>
    </row>
    <row r="135" spans="1:11" ht="17.25" x14ac:dyDescent="0.15">
      <c r="A135" s="4">
        <v>121</v>
      </c>
      <c r="B135" s="360">
        <f>実施計画様式!AI202</f>
        <v>0</v>
      </c>
      <c r="C135" s="4">
        <f t="shared" ref="C135:C198" si="7">IF(B135="○",1,0)</f>
        <v>0</v>
      </c>
      <c r="D135" s="4">
        <f t="shared" ref="D135:D198" si="8">A135*C135</f>
        <v>0</v>
      </c>
      <c r="E135" s="4" t="str">
        <f t="shared" si="6"/>
        <v/>
      </c>
      <c r="K135" s="4">
        <v>121</v>
      </c>
    </row>
    <row r="136" spans="1:11" ht="17.25" x14ac:dyDescent="0.15">
      <c r="A136" s="4">
        <v>122</v>
      </c>
      <c r="B136" s="360">
        <f>実施計画様式!AI203</f>
        <v>0</v>
      </c>
      <c r="C136" s="4">
        <f t="shared" si="7"/>
        <v>0</v>
      </c>
      <c r="D136" s="4">
        <f t="shared" si="8"/>
        <v>0</v>
      </c>
      <c r="E136" s="4" t="str">
        <f t="shared" si="6"/>
        <v/>
      </c>
      <c r="K136" s="4">
        <v>122</v>
      </c>
    </row>
    <row r="137" spans="1:11" ht="17.25" x14ac:dyDescent="0.15">
      <c r="A137" s="4">
        <v>123</v>
      </c>
      <c r="B137" s="360">
        <f>実施計画様式!AI204</f>
        <v>0</v>
      </c>
      <c r="C137" s="4">
        <f t="shared" si="7"/>
        <v>0</v>
      </c>
      <c r="D137" s="4">
        <f t="shared" si="8"/>
        <v>0</v>
      </c>
      <c r="E137" s="4" t="str">
        <f t="shared" si="6"/>
        <v/>
      </c>
      <c r="K137" s="4">
        <v>123</v>
      </c>
    </row>
    <row r="138" spans="1:11" ht="17.25" x14ac:dyDescent="0.15">
      <c r="A138" s="4">
        <v>124</v>
      </c>
      <c r="B138" s="360">
        <f>実施計画様式!AI205</f>
        <v>0</v>
      </c>
      <c r="C138" s="4">
        <f t="shared" si="7"/>
        <v>0</v>
      </c>
      <c r="D138" s="4">
        <f t="shared" si="8"/>
        <v>0</v>
      </c>
      <c r="E138" s="4" t="str">
        <f t="shared" si="6"/>
        <v/>
      </c>
      <c r="K138" s="4">
        <v>124</v>
      </c>
    </row>
    <row r="139" spans="1:11" ht="17.25" x14ac:dyDescent="0.15">
      <c r="A139" s="4">
        <v>125</v>
      </c>
      <c r="B139" s="360">
        <f>実施計画様式!AI206</f>
        <v>0</v>
      </c>
      <c r="C139" s="4">
        <f t="shared" si="7"/>
        <v>0</v>
      </c>
      <c r="D139" s="4">
        <f t="shared" si="8"/>
        <v>0</v>
      </c>
      <c r="E139" s="4" t="str">
        <f t="shared" si="6"/>
        <v/>
      </c>
      <c r="K139" s="4">
        <v>125</v>
      </c>
    </row>
    <row r="140" spans="1:11" ht="17.25" x14ac:dyDescent="0.15">
      <c r="A140" s="4">
        <v>126</v>
      </c>
      <c r="B140" s="360">
        <f>実施計画様式!AI207</f>
        <v>0</v>
      </c>
      <c r="C140" s="4">
        <f t="shared" si="7"/>
        <v>0</v>
      </c>
      <c r="D140" s="4">
        <f t="shared" si="8"/>
        <v>0</v>
      </c>
      <c r="E140" s="4" t="str">
        <f t="shared" si="6"/>
        <v/>
      </c>
      <c r="K140" s="4">
        <v>126</v>
      </c>
    </row>
    <row r="141" spans="1:11" ht="17.25" x14ac:dyDescent="0.15">
      <c r="A141" s="4">
        <v>127</v>
      </c>
      <c r="B141" s="360">
        <f>実施計画様式!AI208</f>
        <v>0</v>
      </c>
      <c r="C141" s="4">
        <f t="shared" si="7"/>
        <v>0</v>
      </c>
      <c r="D141" s="4">
        <f t="shared" si="8"/>
        <v>0</v>
      </c>
      <c r="E141" s="4" t="str">
        <f t="shared" si="6"/>
        <v/>
      </c>
      <c r="K141" s="4">
        <v>127</v>
      </c>
    </row>
    <row r="142" spans="1:11" ht="17.25" x14ac:dyDescent="0.15">
      <c r="A142" s="4">
        <v>128</v>
      </c>
      <c r="B142" s="360">
        <f>実施計画様式!AI209</f>
        <v>0</v>
      </c>
      <c r="C142" s="4">
        <f t="shared" si="7"/>
        <v>0</v>
      </c>
      <c r="D142" s="4">
        <f t="shared" si="8"/>
        <v>0</v>
      </c>
      <c r="E142" s="4" t="str">
        <f t="shared" si="6"/>
        <v/>
      </c>
      <c r="K142" s="4">
        <v>128</v>
      </c>
    </row>
    <row r="143" spans="1:11" ht="17.25" x14ac:dyDescent="0.15">
      <c r="A143" s="4">
        <v>129</v>
      </c>
      <c r="B143" s="360">
        <f>実施計画様式!AI210</f>
        <v>0</v>
      </c>
      <c r="C143" s="4">
        <f t="shared" si="7"/>
        <v>0</v>
      </c>
      <c r="D143" s="4">
        <f t="shared" si="8"/>
        <v>0</v>
      </c>
      <c r="E143" s="4" t="str">
        <f t="shared" si="6"/>
        <v/>
      </c>
      <c r="K143" s="4">
        <v>129</v>
      </c>
    </row>
    <row r="144" spans="1:11" ht="17.25" x14ac:dyDescent="0.15">
      <c r="A144" s="4">
        <v>130</v>
      </c>
      <c r="B144" s="360">
        <f>実施計画様式!AI211</f>
        <v>0</v>
      </c>
      <c r="C144" s="4">
        <f t="shared" si="7"/>
        <v>0</v>
      </c>
      <c r="D144" s="4">
        <f t="shared" si="8"/>
        <v>0</v>
      </c>
      <c r="E144" s="4" t="str">
        <f t="shared" si="6"/>
        <v/>
      </c>
      <c r="K144" s="4">
        <v>130</v>
      </c>
    </row>
    <row r="145" spans="1:11" ht="17.25" x14ac:dyDescent="0.15">
      <c r="A145" s="4">
        <v>131</v>
      </c>
      <c r="B145" s="360">
        <f>実施計画様式!AI212</f>
        <v>0</v>
      </c>
      <c r="C145" s="4">
        <f t="shared" si="7"/>
        <v>0</v>
      </c>
      <c r="D145" s="4">
        <f t="shared" si="8"/>
        <v>0</v>
      </c>
      <c r="E145" s="4" t="str">
        <f t="shared" si="6"/>
        <v/>
      </c>
      <c r="K145" s="4">
        <v>131</v>
      </c>
    </row>
    <row r="146" spans="1:11" ht="17.25" x14ac:dyDescent="0.15">
      <c r="A146" s="4">
        <v>132</v>
      </c>
      <c r="B146" s="360">
        <f>実施計画様式!AI213</f>
        <v>0</v>
      </c>
      <c r="C146" s="4">
        <f t="shared" si="7"/>
        <v>0</v>
      </c>
      <c r="D146" s="4">
        <f t="shared" si="8"/>
        <v>0</v>
      </c>
      <c r="E146" s="4" t="str">
        <f t="shared" si="6"/>
        <v/>
      </c>
      <c r="K146" s="4">
        <v>132</v>
      </c>
    </row>
    <row r="147" spans="1:11" ht="17.25" x14ac:dyDescent="0.15">
      <c r="A147" s="4">
        <v>133</v>
      </c>
      <c r="B147" s="360">
        <f>実施計画様式!AI214</f>
        <v>0</v>
      </c>
      <c r="C147" s="4">
        <f t="shared" si="7"/>
        <v>0</v>
      </c>
      <c r="D147" s="4">
        <f t="shared" si="8"/>
        <v>0</v>
      </c>
      <c r="E147" s="4" t="str">
        <f t="shared" si="6"/>
        <v/>
      </c>
      <c r="K147" s="4">
        <v>133</v>
      </c>
    </row>
    <row r="148" spans="1:11" ht="17.25" x14ac:dyDescent="0.15">
      <c r="A148" s="4">
        <v>134</v>
      </c>
      <c r="B148" s="360">
        <f>実施計画様式!AI215</f>
        <v>0</v>
      </c>
      <c r="C148" s="4">
        <f t="shared" si="7"/>
        <v>0</v>
      </c>
      <c r="D148" s="4">
        <f t="shared" si="8"/>
        <v>0</v>
      </c>
      <c r="E148" s="4" t="str">
        <f t="shared" si="6"/>
        <v/>
      </c>
      <c r="K148" s="4">
        <v>134</v>
      </c>
    </row>
    <row r="149" spans="1:11" ht="17.25" x14ac:dyDescent="0.15">
      <c r="A149" s="4">
        <v>135</v>
      </c>
      <c r="B149" s="360">
        <f>実施計画様式!AI216</f>
        <v>0</v>
      </c>
      <c r="C149" s="4">
        <f t="shared" si="7"/>
        <v>0</v>
      </c>
      <c r="D149" s="4">
        <f t="shared" si="8"/>
        <v>0</v>
      </c>
      <c r="E149" s="4" t="str">
        <f t="shared" ref="E149:E212" si="9">IFERROR(VLOOKUP(D149,$K$20:$K$414,1,FALSE),"")</f>
        <v/>
      </c>
      <c r="K149" s="4">
        <v>135</v>
      </c>
    </row>
    <row r="150" spans="1:11" ht="17.25" x14ac:dyDescent="0.15">
      <c r="A150" s="4">
        <v>136</v>
      </c>
      <c r="B150" s="360">
        <f>実施計画様式!AI217</f>
        <v>0</v>
      </c>
      <c r="C150" s="4">
        <f t="shared" si="7"/>
        <v>0</v>
      </c>
      <c r="D150" s="4">
        <f t="shared" si="8"/>
        <v>0</v>
      </c>
      <c r="E150" s="4" t="str">
        <f t="shared" si="9"/>
        <v/>
      </c>
      <c r="K150" s="4">
        <v>136</v>
      </c>
    </row>
    <row r="151" spans="1:11" ht="17.25" x14ac:dyDescent="0.15">
      <c r="A151" s="4">
        <v>137</v>
      </c>
      <c r="B151" s="360">
        <f>実施計画様式!AI218</f>
        <v>0</v>
      </c>
      <c r="C151" s="4">
        <f t="shared" si="7"/>
        <v>0</v>
      </c>
      <c r="D151" s="4">
        <f t="shared" si="8"/>
        <v>0</v>
      </c>
      <c r="E151" s="4" t="str">
        <f t="shared" si="9"/>
        <v/>
      </c>
      <c r="K151" s="4">
        <v>137</v>
      </c>
    </row>
    <row r="152" spans="1:11" ht="17.25" x14ac:dyDescent="0.15">
      <c r="A152" s="4">
        <v>138</v>
      </c>
      <c r="B152" s="360">
        <f>実施計画様式!AI219</f>
        <v>0</v>
      </c>
      <c r="C152" s="4">
        <f t="shared" si="7"/>
        <v>0</v>
      </c>
      <c r="D152" s="4">
        <f t="shared" si="8"/>
        <v>0</v>
      </c>
      <c r="E152" s="4" t="str">
        <f t="shared" si="9"/>
        <v/>
      </c>
      <c r="K152" s="4">
        <v>138</v>
      </c>
    </row>
    <row r="153" spans="1:11" ht="17.25" x14ac:dyDescent="0.15">
      <c r="A153" s="4">
        <v>139</v>
      </c>
      <c r="B153" s="360">
        <f>実施計画様式!AI220</f>
        <v>0</v>
      </c>
      <c r="C153" s="4">
        <f t="shared" si="7"/>
        <v>0</v>
      </c>
      <c r="D153" s="4">
        <f t="shared" si="8"/>
        <v>0</v>
      </c>
      <c r="E153" s="4" t="str">
        <f t="shared" si="9"/>
        <v/>
      </c>
      <c r="K153" s="4">
        <v>139</v>
      </c>
    </row>
    <row r="154" spans="1:11" ht="17.25" x14ac:dyDescent="0.15">
      <c r="A154" s="4">
        <v>140</v>
      </c>
      <c r="B154" s="360">
        <f>実施計画様式!AI221</f>
        <v>0</v>
      </c>
      <c r="C154" s="4">
        <f t="shared" si="7"/>
        <v>0</v>
      </c>
      <c r="D154" s="4">
        <f t="shared" si="8"/>
        <v>0</v>
      </c>
      <c r="E154" s="4" t="str">
        <f t="shared" si="9"/>
        <v/>
      </c>
      <c r="K154" s="4">
        <v>140</v>
      </c>
    </row>
    <row r="155" spans="1:11" ht="17.25" x14ac:dyDescent="0.15">
      <c r="A155" s="4">
        <v>141</v>
      </c>
      <c r="B155" s="360">
        <f>実施計画様式!AI222</f>
        <v>0</v>
      </c>
      <c r="C155" s="4">
        <f t="shared" si="7"/>
        <v>0</v>
      </c>
      <c r="D155" s="4">
        <f t="shared" si="8"/>
        <v>0</v>
      </c>
      <c r="E155" s="4" t="str">
        <f t="shared" si="9"/>
        <v/>
      </c>
      <c r="K155" s="4">
        <v>141</v>
      </c>
    </row>
    <row r="156" spans="1:11" ht="17.25" x14ac:dyDescent="0.15">
      <c r="A156" s="4">
        <v>142</v>
      </c>
      <c r="B156" s="360">
        <f>実施計画様式!AI223</f>
        <v>0</v>
      </c>
      <c r="C156" s="4">
        <f t="shared" si="7"/>
        <v>0</v>
      </c>
      <c r="D156" s="4">
        <f t="shared" si="8"/>
        <v>0</v>
      </c>
      <c r="E156" s="4" t="str">
        <f t="shared" si="9"/>
        <v/>
      </c>
      <c r="K156" s="4">
        <v>142</v>
      </c>
    </row>
    <row r="157" spans="1:11" ht="17.25" x14ac:dyDescent="0.15">
      <c r="A157" s="4">
        <v>143</v>
      </c>
      <c r="B157" s="360">
        <f>実施計画様式!AI224</f>
        <v>0</v>
      </c>
      <c r="C157" s="4">
        <f t="shared" si="7"/>
        <v>0</v>
      </c>
      <c r="D157" s="4">
        <f t="shared" si="8"/>
        <v>0</v>
      </c>
      <c r="E157" s="4" t="str">
        <f t="shared" si="9"/>
        <v/>
      </c>
      <c r="K157" s="4">
        <v>143</v>
      </c>
    </row>
    <row r="158" spans="1:11" ht="17.25" x14ac:dyDescent="0.15">
      <c r="A158" s="4">
        <v>144</v>
      </c>
      <c r="B158" s="360">
        <f>実施計画様式!AI225</f>
        <v>0</v>
      </c>
      <c r="C158" s="4">
        <f t="shared" si="7"/>
        <v>0</v>
      </c>
      <c r="D158" s="4">
        <f t="shared" si="8"/>
        <v>0</v>
      </c>
      <c r="E158" s="4" t="str">
        <f t="shared" si="9"/>
        <v/>
      </c>
      <c r="K158" s="4">
        <v>144</v>
      </c>
    </row>
    <row r="159" spans="1:11" ht="17.25" x14ac:dyDescent="0.15">
      <c r="A159" s="4">
        <v>145</v>
      </c>
      <c r="B159" s="360">
        <f>実施計画様式!AI226</f>
        <v>0</v>
      </c>
      <c r="C159" s="4">
        <f t="shared" si="7"/>
        <v>0</v>
      </c>
      <c r="D159" s="4">
        <f t="shared" si="8"/>
        <v>0</v>
      </c>
      <c r="E159" s="4" t="str">
        <f t="shared" si="9"/>
        <v/>
      </c>
      <c r="K159" s="4">
        <v>145</v>
      </c>
    </row>
    <row r="160" spans="1:11" ht="17.25" x14ac:dyDescent="0.15">
      <c r="A160" s="4">
        <v>146</v>
      </c>
      <c r="B160" s="360">
        <f>実施計画様式!AI227</f>
        <v>0</v>
      </c>
      <c r="C160" s="4">
        <f t="shared" si="7"/>
        <v>0</v>
      </c>
      <c r="D160" s="4">
        <f t="shared" si="8"/>
        <v>0</v>
      </c>
      <c r="E160" s="4" t="str">
        <f t="shared" si="9"/>
        <v/>
      </c>
      <c r="K160" s="4">
        <v>146</v>
      </c>
    </row>
    <row r="161" spans="1:11" ht="17.25" x14ac:dyDescent="0.15">
      <c r="A161" s="4">
        <v>147</v>
      </c>
      <c r="B161" s="360">
        <f>実施計画様式!AI228</f>
        <v>0</v>
      </c>
      <c r="C161" s="4">
        <f t="shared" si="7"/>
        <v>0</v>
      </c>
      <c r="D161" s="4">
        <f t="shared" si="8"/>
        <v>0</v>
      </c>
      <c r="E161" s="4" t="str">
        <f t="shared" si="9"/>
        <v/>
      </c>
      <c r="K161" s="4">
        <v>147</v>
      </c>
    </row>
    <row r="162" spans="1:11" ht="17.25" x14ac:dyDescent="0.15">
      <c r="A162" s="4">
        <v>148</v>
      </c>
      <c r="B162" s="360">
        <f>実施計画様式!AI229</f>
        <v>0</v>
      </c>
      <c r="C162" s="4">
        <f t="shared" si="7"/>
        <v>0</v>
      </c>
      <c r="D162" s="4">
        <f t="shared" si="8"/>
        <v>0</v>
      </c>
      <c r="E162" s="4" t="str">
        <f t="shared" si="9"/>
        <v/>
      </c>
      <c r="K162" s="4">
        <v>148</v>
      </c>
    </row>
    <row r="163" spans="1:11" ht="17.25" x14ac:dyDescent="0.15">
      <c r="A163" s="4">
        <v>149</v>
      </c>
      <c r="B163" s="360">
        <f>実施計画様式!AI230</f>
        <v>0</v>
      </c>
      <c r="C163" s="4">
        <f t="shared" si="7"/>
        <v>0</v>
      </c>
      <c r="D163" s="4">
        <f t="shared" si="8"/>
        <v>0</v>
      </c>
      <c r="E163" s="4" t="str">
        <f t="shared" si="9"/>
        <v/>
      </c>
      <c r="K163" s="4">
        <v>149</v>
      </c>
    </row>
    <row r="164" spans="1:11" ht="17.25" x14ac:dyDescent="0.15">
      <c r="A164" s="4">
        <v>150</v>
      </c>
      <c r="B164" s="360">
        <f>実施計画様式!AI231</f>
        <v>0</v>
      </c>
      <c r="C164" s="4">
        <f t="shared" si="7"/>
        <v>0</v>
      </c>
      <c r="D164" s="4">
        <f t="shared" si="8"/>
        <v>0</v>
      </c>
      <c r="E164" s="4" t="str">
        <f t="shared" si="9"/>
        <v/>
      </c>
      <c r="K164" s="4">
        <v>150</v>
      </c>
    </row>
    <row r="165" spans="1:11" ht="17.25" x14ac:dyDescent="0.15">
      <c r="A165" s="4">
        <v>151</v>
      </c>
      <c r="B165" s="360">
        <f>実施計画様式!AI232</f>
        <v>0</v>
      </c>
      <c r="C165" s="4">
        <f t="shared" si="7"/>
        <v>0</v>
      </c>
      <c r="D165" s="4">
        <f t="shared" si="8"/>
        <v>0</v>
      </c>
      <c r="E165" s="4" t="str">
        <f t="shared" si="9"/>
        <v/>
      </c>
      <c r="K165" s="4">
        <v>151</v>
      </c>
    </row>
    <row r="166" spans="1:11" ht="17.25" x14ac:dyDescent="0.15">
      <c r="A166" s="4">
        <v>152</v>
      </c>
      <c r="B166" s="360">
        <f>実施計画様式!AI233</f>
        <v>0</v>
      </c>
      <c r="C166" s="4">
        <f t="shared" si="7"/>
        <v>0</v>
      </c>
      <c r="D166" s="4">
        <f t="shared" si="8"/>
        <v>0</v>
      </c>
      <c r="E166" s="4" t="str">
        <f t="shared" si="9"/>
        <v/>
      </c>
      <c r="K166" s="4">
        <v>152</v>
      </c>
    </row>
    <row r="167" spans="1:11" ht="17.25" x14ac:dyDescent="0.15">
      <c r="A167" s="4">
        <v>153</v>
      </c>
      <c r="B167" s="360">
        <f>実施計画様式!AI234</f>
        <v>0</v>
      </c>
      <c r="C167" s="4">
        <f t="shared" si="7"/>
        <v>0</v>
      </c>
      <c r="D167" s="4">
        <f t="shared" si="8"/>
        <v>0</v>
      </c>
      <c r="E167" s="4" t="str">
        <f t="shared" si="9"/>
        <v/>
      </c>
      <c r="K167" s="4">
        <v>153</v>
      </c>
    </row>
    <row r="168" spans="1:11" ht="17.25" x14ac:dyDescent="0.15">
      <c r="A168" s="4">
        <v>154</v>
      </c>
      <c r="B168" s="360">
        <f>実施計画様式!AI235</f>
        <v>0</v>
      </c>
      <c r="C168" s="4">
        <f t="shared" si="7"/>
        <v>0</v>
      </c>
      <c r="D168" s="4">
        <f t="shared" si="8"/>
        <v>0</v>
      </c>
      <c r="E168" s="4" t="str">
        <f t="shared" si="9"/>
        <v/>
      </c>
      <c r="K168" s="4">
        <v>154</v>
      </c>
    </row>
    <row r="169" spans="1:11" ht="17.25" x14ac:dyDescent="0.15">
      <c r="A169" s="4">
        <v>155</v>
      </c>
      <c r="B169" s="360">
        <f>実施計画様式!AI236</f>
        <v>0</v>
      </c>
      <c r="C169" s="4">
        <f t="shared" si="7"/>
        <v>0</v>
      </c>
      <c r="D169" s="4">
        <f t="shared" si="8"/>
        <v>0</v>
      </c>
      <c r="E169" s="4" t="str">
        <f t="shared" si="9"/>
        <v/>
      </c>
      <c r="K169" s="4">
        <v>155</v>
      </c>
    </row>
    <row r="170" spans="1:11" ht="17.25" x14ac:dyDescent="0.15">
      <c r="A170" s="4">
        <v>156</v>
      </c>
      <c r="B170" s="360">
        <f>実施計画様式!AI237</f>
        <v>0</v>
      </c>
      <c r="C170" s="4">
        <f t="shared" si="7"/>
        <v>0</v>
      </c>
      <c r="D170" s="4">
        <f t="shared" si="8"/>
        <v>0</v>
      </c>
      <c r="E170" s="4" t="str">
        <f t="shared" si="9"/>
        <v/>
      </c>
      <c r="K170" s="4">
        <v>156</v>
      </c>
    </row>
    <row r="171" spans="1:11" ht="17.25" x14ac:dyDescent="0.15">
      <c r="A171" s="4">
        <v>157</v>
      </c>
      <c r="B171" s="360">
        <f>実施計画様式!AI238</f>
        <v>0</v>
      </c>
      <c r="C171" s="4">
        <f t="shared" si="7"/>
        <v>0</v>
      </c>
      <c r="D171" s="4">
        <f t="shared" si="8"/>
        <v>0</v>
      </c>
      <c r="E171" s="4" t="str">
        <f t="shared" si="9"/>
        <v/>
      </c>
      <c r="K171" s="4">
        <v>157</v>
      </c>
    </row>
    <row r="172" spans="1:11" ht="17.25" x14ac:dyDescent="0.15">
      <c r="A172" s="4">
        <v>158</v>
      </c>
      <c r="B172" s="360">
        <f>実施計画様式!AI239</f>
        <v>0</v>
      </c>
      <c r="C172" s="4">
        <f t="shared" si="7"/>
        <v>0</v>
      </c>
      <c r="D172" s="4">
        <f t="shared" si="8"/>
        <v>0</v>
      </c>
      <c r="E172" s="4" t="str">
        <f t="shared" si="9"/>
        <v/>
      </c>
      <c r="K172" s="4">
        <v>158</v>
      </c>
    </row>
    <row r="173" spans="1:11" ht="17.25" x14ac:dyDescent="0.15">
      <c r="A173" s="4">
        <v>159</v>
      </c>
      <c r="B173" s="360">
        <f>実施計画様式!AI240</f>
        <v>0</v>
      </c>
      <c r="C173" s="4">
        <f t="shared" si="7"/>
        <v>0</v>
      </c>
      <c r="D173" s="4">
        <f t="shared" si="8"/>
        <v>0</v>
      </c>
      <c r="E173" s="4" t="str">
        <f t="shared" si="9"/>
        <v/>
      </c>
      <c r="K173" s="4">
        <v>159</v>
      </c>
    </row>
    <row r="174" spans="1:11" ht="17.25" x14ac:dyDescent="0.15">
      <c r="A174" s="4">
        <v>160</v>
      </c>
      <c r="B174" s="360">
        <f>実施計画様式!AI241</f>
        <v>0</v>
      </c>
      <c r="C174" s="4">
        <f t="shared" si="7"/>
        <v>0</v>
      </c>
      <c r="D174" s="4">
        <f t="shared" si="8"/>
        <v>0</v>
      </c>
      <c r="E174" s="4" t="str">
        <f t="shared" si="9"/>
        <v/>
      </c>
      <c r="K174" s="4">
        <v>160</v>
      </c>
    </row>
    <row r="175" spans="1:11" ht="17.25" x14ac:dyDescent="0.15">
      <c r="A175" s="4">
        <v>161</v>
      </c>
      <c r="B175" s="360">
        <f>実施計画様式!AI242</f>
        <v>0</v>
      </c>
      <c r="C175" s="4">
        <f t="shared" si="7"/>
        <v>0</v>
      </c>
      <c r="D175" s="4">
        <f t="shared" si="8"/>
        <v>0</v>
      </c>
      <c r="E175" s="4" t="str">
        <f t="shared" si="9"/>
        <v/>
      </c>
      <c r="K175" s="4">
        <v>161</v>
      </c>
    </row>
    <row r="176" spans="1:11" ht="17.25" x14ac:dyDescent="0.15">
      <c r="A176" s="4">
        <v>162</v>
      </c>
      <c r="B176" s="360">
        <f>実施計画様式!AI243</f>
        <v>0</v>
      </c>
      <c r="C176" s="4">
        <f t="shared" si="7"/>
        <v>0</v>
      </c>
      <c r="D176" s="4">
        <f t="shared" si="8"/>
        <v>0</v>
      </c>
      <c r="E176" s="4" t="str">
        <f t="shared" si="9"/>
        <v/>
      </c>
      <c r="K176" s="4">
        <v>162</v>
      </c>
    </row>
    <row r="177" spans="1:11" ht="17.25" x14ac:dyDescent="0.15">
      <c r="A177" s="4">
        <v>163</v>
      </c>
      <c r="B177" s="360">
        <f>実施計画様式!AI244</f>
        <v>0</v>
      </c>
      <c r="C177" s="4">
        <f t="shared" si="7"/>
        <v>0</v>
      </c>
      <c r="D177" s="4">
        <f t="shared" si="8"/>
        <v>0</v>
      </c>
      <c r="E177" s="4" t="str">
        <f t="shared" si="9"/>
        <v/>
      </c>
      <c r="K177" s="4">
        <v>163</v>
      </c>
    </row>
    <row r="178" spans="1:11" ht="17.25" x14ac:dyDescent="0.15">
      <c r="A178" s="4">
        <v>164</v>
      </c>
      <c r="B178" s="360">
        <f>実施計画様式!AI245</f>
        <v>0</v>
      </c>
      <c r="C178" s="4">
        <f t="shared" si="7"/>
        <v>0</v>
      </c>
      <c r="D178" s="4">
        <f t="shared" si="8"/>
        <v>0</v>
      </c>
      <c r="E178" s="4" t="str">
        <f t="shared" si="9"/>
        <v/>
      </c>
      <c r="K178" s="4">
        <v>164</v>
      </c>
    </row>
    <row r="179" spans="1:11" ht="17.25" x14ac:dyDescent="0.15">
      <c r="A179" s="4">
        <v>165</v>
      </c>
      <c r="B179" s="360">
        <f>実施計画様式!AI246</f>
        <v>0</v>
      </c>
      <c r="C179" s="4">
        <f t="shared" si="7"/>
        <v>0</v>
      </c>
      <c r="D179" s="4">
        <f t="shared" si="8"/>
        <v>0</v>
      </c>
      <c r="E179" s="4" t="str">
        <f t="shared" si="9"/>
        <v/>
      </c>
      <c r="K179" s="4">
        <v>165</v>
      </c>
    </row>
    <row r="180" spans="1:11" ht="17.25" x14ac:dyDescent="0.15">
      <c r="A180" s="4">
        <v>166</v>
      </c>
      <c r="B180" s="360">
        <f>実施計画様式!AI247</f>
        <v>0</v>
      </c>
      <c r="C180" s="4">
        <f t="shared" si="7"/>
        <v>0</v>
      </c>
      <c r="D180" s="4">
        <f t="shared" si="8"/>
        <v>0</v>
      </c>
      <c r="E180" s="4" t="str">
        <f t="shared" si="9"/>
        <v/>
      </c>
      <c r="K180" s="4">
        <v>166</v>
      </c>
    </row>
    <row r="181" spans="1:11" ht="17.25" x14ac:dyDescent="0.15">
      <c r="A181" s="4">
        <v>167</v>
      </c>
      <c r="B181" s="360">
        <f>実施計画様式!AI248</f>
        <v>0</v>
      </c>
      <c r="C181" s="4">
        <f t="shared" si="7"/>
        <v>0</v>
      </c>
      <c r="D181" s="4">
        <f t="shared" si="8"/>
        <v>0</v>
      </c>
      <c r="E181" s="4" t="str">
        <f t="shared" si="9"/>
        <v/>
      </c>
      <c r="K181" s="4">
        <v>167</v>
      </c>
    </row>
    <row r="182" spans="1:11" ht="17.25" x14ac:dyDescent="0.15">
      <c r="A182" s="4">
        <v>168</v>
      </c>
      <c r="B182" s="360">
        <f>実施計画様式!AI249</f>
        <v>0</v>
      </c>
      <c r="C182" s="4">
        <f t="shared" si="7"/>
        <v>0</v>
      </c>
      <c r="D182" s="4">
        <f t="shared" si="8"/>
        <v>0</v>
      </c>
      <c r="E182" s="4" t="str">
        <f t="shared" si="9"/>
        <v/>
      </c>
      <c r="K182" s="4">
        <v>168</v>
      </c>
    </row>
    <row r="183" spans="1:11" ht="17.25" x14ac:dyDescent="0.15">
      <c r="A183" s="4">
        <v>169</v>
      </c>
      <c r="B183" s="360">
        <f>実施計画様式!AI250</f>
        <v>0</v>
      </c>
      <c r="C183" s="4">
        <f t="shared" si="7"/>
        <v>0</v>
      </c>
      <c r="D183" s="4">
        <f t="shared" si="8"/>
        <v>0</v>
      </c>
      <c r="E183" s="4" t="str">
        <f t="shared" si="9"/>
        <v/>
      </c>
      <c r="K183" s="4">
        <v>169</v>
      </c>
    </row>
    <row r="184" spans="1:11" ht="17.25" x14ac:dyDescent="0.15">
      <c r="A184" s="4">
        <v>170</v>
      </c>
      <c r="B184" s="360">
        <f>実施計画様式!AI251</f>
        <v>0</v>
      </c>
      <c r="C184" s="4">
        <f t="shared" si="7"/>
        <v>0</v>
      </c>
      <c r="D184" s="4">
        <f t="shared" si="8"/>
        <v>0</v>
      </c>
      <c r="E184" s="4" t="str">
        <f t="shared" si="9"/>
        <v/>
      </c>
      <c r="K184" s="4">
        <v>170</v>
      </c>
    </row>
    <row r="185" spans="1:11" ht="17.25" x14ac:dyDescent="0.15">
      <c r="A185" s="4">
        <v>171</v>
      </c>
      <c r="B185" s="360">
        <f>実施計画様式!AI252</f>
        <v>0</v>
      </c>
      <c r="C185" s="4">
        <f t="shared" si="7"/>
        <v>0</v>
      </c>
      <c r="D185" s="4">
        <f t="shared" si="8"/>
        <v>0</v>
      </c>
      <c r="E185" s="4" t="str">
        <f t="shared" si="9"/>
        <v/>
      </c>
      <c r="K185" s="4">
        <v>171</v>
      </c>
    </row>
    <row r="186" spans="1:11" ht="17.25" x14ac:dyDescent="0.15">
      <c r="A186" s="4">
        <v>172</v>
      </c>
      <c r="B186" s="360">
        <f>実施計画様式!AI253</f>
        <v>0</v>
      </c>
      <c r="C186" s="4">
        <f t="shared" si="7"/>
        <v>0</v>
      </c>
      <c r="D186" s="4">
        <f t="shared" si="8"/>
        <v>0</v>
      </c>
      <c r="E186" s="4" t="str">
        <f t="shared" si="9"/>
        <v/>
      </c>
      <c r="K186" s="4">
        <v>172</v>
      </c>
    </row>
    <row r="187" spans="1:11" ht="17.25" x14ac:dyDescent="0.15">
      <c r="A187" s="4">
        <v>173</v>
      </c>
      <c r="B187" s="360">
        <f>実施計画様式!AI254</f>
        <v>0</v>
      </c>
      <c r="C187" s="4">
        <f t="shared" si="7"/>
        <v>0</v>
      </c>
      <c r="D187" s="4">
        <f t="shared" si="8"/>
        <v>0</v>
      </c>
      <c r="E187" s="4" t="str">
        <f t="shared" si="9"/>
        <v/>
      </c>
      <c r="K187" s="4">
        <v>173</v>
      </c>
    </row>
    <row r="188" spans="1:11" ht="17.25" x14ac:dyDescent="0.15">
      <c r="A188" s="4">
        <v>174</v>
      </c>
      <c r="B188" s="360">
        <f>実施計画様式!AI255</f>
        <v>0</v>
      </c>
      <c r="C188" s="4">
        <f t="shared" si="7"/>
        <v>0</v>
      </c>
      <c r="D188" s="4">
        <f t="shared" si="8"/>
        <v>0</v>
      </c>
      <c r="E188" s="4" t="str">
        <f t="shared" si="9"/>
        <v/>
      </c>
      <c r="K188" s="4">
        <v>174</v>
      </c>
    </row>
    <row r="189" spans="1:11" ht="17.25" x14ac:dyDescent="0.15">
      <c r="A189" s="4">
        <v>175</v>
      </c>
      <c r="B189" s="360">
        <f>実施計画様式!AI256</f>
        <v>0</v>
      </c>
      <c r="C189" s="4">
        <f t="shared" si="7"/>
        <v>0</v>
      </c>
      <c r="D189" s="4">
        <f t="shared" si="8"/>
        <v>0</v>
      </c>
      <c r="E189" s="4" t="str">
        <f t="shared" si="9"/>
        <v/>
      </c>
      <c r="K189" s="4">
        <v>175</v>
      </c>
    </row>
    <row r="190" spans="1:11" ht="17.25" x14ac:dyDescent="0.15">
      <c r="A190" s="4">
        <v>176</v>
      </c>
      <c r="B190" s="360">
        <f>実施計画様式!AI257</f>
        <v>0</v>
      </c>
      <c r="C190" s="4">
        <f t="shared" si="7"/>
        <v>0</v>
      </c>
      <c r="D190" s="4">
        <f t="shared" si="8"/>
        <v>0</v>
      </c>
      <c r="E190" s="4" t="str">
        <f t="shared" si="9"/>
        <v/>
      </c>
      <c r="K190" s="4">
        <v>176</v>
      </c>
    </row>
    <row r="191" spans="1:11" ht="17.25" x14ac:dyDescent="0.15">
      <c r="A191" s="4">
        <v>177</v>
      </c>
      <c r="B191" s="360">
        <f>実施計画様式!AI258</f>
        <v>0</v>
      </c>
      <c r="C191" s="4">
        <f t="shared" si="7"/>
        <v>0</v>
      </c>
      <c r="D191" s="4">
        <f t="shared" si="8"/>
        <v>0</v>
      </c>
      <c r="E191" s="4" t="str">
        <f t="shared" si="9"/>
        <v/>
      </c>
      <c r="K191" s="4">
        <v>177</v>
      </c>
    </row>
    <row r="192" spans="1:11" ht="17.25" x14ac:dyDescent="0.15">
      <c r="A192" s="4">
        <v>178</v>
      </c>
      <c r="B192" s="360">
        <f>実施計画様式!AI259</f>
        <v>0</v>
      </c>
      <c r="C192" s="4">
        <f t="shared" si="7"/>
        <v>0</v>
      </c>
      <c r="D192" s="4">
        <f t="shared" si="8"/>
        <v>0</v>
      </c>
      <c r="E192" s="4" t="str">
        <f t="shared" si="9"/>
        <v/>
      </c>
      <c r="K192" s="4">
        <v>178</v>
      </c>
    </row>
    <row r="193" spans="1:11" ht="17.25" x14ac:dyDescent="0.15">
      <c r="A193" s="4">
        <v>179</v>
      </c>
      <c r="B193" s="360">
        <f>実施計画様式!AI260</f>
        <v>0</v>
      </c>
      <c r="C193" s="4">
        <f t="shared" si="7"/>
        <v>0</v>
      </c>
      <c r="D193" s="4">
        <f t="shared" si="8"/>
        <v>0</v>
      </c>
      <c r="E193" s="4" t="str">
        <f t="shared" si="9"/>
        <v/>
      </c>
      <c r="K193" s="4">
        <v>179</v>
      </c>
    </row>
    <row r="194" spans="1:11" ht="17.25" x14ac:dyDescent="0.15">
      <c r="A194" s="4">
        <v>180</v>
      </c>
      <c r="B194" s="360">
        <f>実施計画様式!AI261</f>
        <v>0</v>
      </c>
      <c r="C194" s="4">
        <f t="shared" si="7"/>
        <v>0</v>
      </c>
      <c r="D194" s="4">
        <f t="shared" si="8"/>
        <v>0</v>
      </c>
      <c r="E194" s="4" t="str">
        <f t="shared" si="9"/>
        <v/>
      </c>
      <c r="K194" s="4">
        <v>180</v>
      </c>
    </row>
    <row r="195" spans="1:11" ht="17.25" x14ac:dyDescent="0.15">
      <c r="A195" s="4">
        <v>181</v>
      </c>
      <c r="B195" s="360">
        <f>実施計画様式!AI262</f>
        <v>0</v>
      </c>
      <c r="C195" s="4">
        <f t="shared" si="7"/>
        <v>0</v>
      </c>
      <c r="D195" s="4">
        <f t="shared" si="8"/>
        <v>0</v>
      </c>
      <c r="E195" s="4" t="str">
        <f t="shared" si="9"/>
        <v/>
      </c>
      <c r="K195" s="4">
        <v>181</v>
      </c>
    </row>
    <row r="196" spans="1:11" ht="17.25" x14ac:dyDescent="0.15">
      <c r="A196" s="4">
        <v>182</v>
      </c>
      <c r="B196" s="360">
        <f>実施計画様式!AI263</f>
        <v>0</v>
      </c>
      <c r="C196" s="4">
        <f t="shared" si="7"/>
        <v>0</v>
      </c>
      <c r="D196" s="4">
        <f t="shared" si="8"/>
        <v>0</v>
      </c>
      <c r="E196" s="4" t="str">
        <f t="shared" si="9"/>
        <v/>
      </c>
      <c r="K196" s="4">
        <v>182</v>
      </c>
    </row>
    <row r="197" spans="1:11" ht="17.25" x14ac:dyDescent="0.15">
      <c r="A197" s="4">
        <v>183</v>
      </c>
      <c r="B197" s="360">
        <f>実施計画様式!AI264</f>
        <v>0</v>
      </c>
      <c r="C197" s="4">
        <f t="shared" si="7"/>
        <v>0</v>
      </c>
      <c r="D197" s="4">
        <f t="shared" si="8"/>
        <v>0</v>
      </c>
      <c r="E197" s="4" t="str">
        <f t="shared" si="9"/>
        <v/>
      </c>
      <c r="K197" s="4">
        <v>183</v>
      </c>
    </row>
    <row r="198" spans="1:11" ht="17.25" x14ac:dyDescent="0.15">
      <c r="A198" s="4">
        <v>184</v>
      </c>
      <c r="B198" s="360">
        <f>実施計画様式!AI265</f>
        <v>0</v>
      </c>
      <c r="C198" s="4">
        <f t="shared" si="7"/>
        <v>0</v>
      </c>
      <c r="D198" s="4">
        <f t="shared" si="8"/>
        <v>0</v>
      </c>
      <c r="E198" s="4" t="str">
        <f t="shared" si="9"/>
        <v/>
      </c>
      <c r="K198" s="4">
        <v>184</v>
      </c>
    </row>
    <row r="199" spans="1:11" ht="17.25" x14ac:dyDescent="0.15">
      <c r="A199" s="4">
        <v>185</v>
      </c>
      <c r="B199" s="360">
        <f>実施計画様式!AI266</f>
        <v>0</v>
      </c>
      <c r="C199" s="4">
        <f t="shared" ref="C199:C262" si="10">IF(B199="○",1,0)</f>
        <v>0</v>
      </c>
      <c r="D199" s="4">
        <f t="shared" ref="D199:D262" si="11">A199*C199</f>
        <v>0</v>
      </c>
      <c r="E199" s="4" t="str">
        <f t="shared" si="9"/>
        <v/>
      </c>
      <c r="K199" s="4">
        <v>185</v>
      </c>
    </row>
    <row r="200" spans="1:11" ht="17.25" x14ac:dyDescent="0.15">
      <c r="A200" s="4">
        <v>186</v>
      </c>
      <c r="B200" s="360">
        <f>実施計画様式!AI267</f>
        <v>0</v>
      </c>
      <c r="C200" s="4">
        <f t="shared" si="10"/>
        <v>0</v>
      </c>
      <c r="D200" s="4">
        <f t="shared" si="11"/>
        <v>0</v>
      </c>
      <c r="E200" s="4" t="str">
        <f t="shared" si="9"/>
        <v/>
      </c>
      <c r="K200" s="4">
        <v>186</v>
      </c>
    </row>
    <row r="201" spans="1:11" ht="17.25" x14ac:dyDescent="0.15">
      <c r="A201" s="4">
        <v>187</v>
      </c>
      <c r="B201" s="360">
        <f>実施計画様式!AI268</f>
        <v>0</v>
      </c>
      <c r="C201" s="4">
        <f t="shared" si="10"/>
        <v>0</v>
      </c>
      <c r="D201" s="4">
        <f t="shared" si="11"/>
        <v>0</v>
      </c>
      <c r="E201" s="4" t="str">
        <f t="shared" si="9"/>
        <v/>
      </c>
      <c r="K201" s="4">
        <v>187</v>
      </c>
    </row>
    <row r="202" spans="1:11" ht="17.25" x14ac:dyDescent="0.15">
      <c r="A202" s="4">
        <v>188</v>
      </c>
      <c r="B202" s="360">
        <f>実施計画様式!AI269</f>
        <v>0</v>
      </c>
      <c r="C202" s="4">
        <f t="shared" si="10"/>
        <v>0</v>
      </c>
      <c r="D202" s="4">
        <f t="shared" si="11"/>
        <v>0</v>
      </c>
      <c r="E202" s="4" t="str">
        <f t="shared" si="9"/>
        <v/>
      </c>
      <c r="K202" s="4">
        <v>188</v>
      </c>
    </row>
    <row r="203" spans="1:11" ht="17.25" x14ac:dyDescent="0.15">
      <c r="A203" s="4">
        <v>189</v>
      </c>
      <c r="B203" s="360">
        <f>実施計画様式!AI270</f>
        <v>0</v>
      </c>
      <c r="C203" s="4">
        <f t="shared" si="10"/>
        <v>0</v>
      </c>
      <c r="D203" s="4">
        <f t="shared" si="11"/>
        <v>0</v>
      </c>
      <c r="E203" s="4" t="str">
        <f t="shared" si="9"/>
        <v/>
      </c>
      <c r="K203" s="4">
        <v>189</v>
      </c>
    </row>
    <row r="204" spans="1:11" ht="17.25" x14ac:dyDescent="0.15">
      <c r="A204" s="4">
        <v>190</v>
      </c>
      <c r="B204" s="360">
        <f>実施計画様式!AI271</f>
        <v>0</v>
      </c>
      <c r="C204" s="4">
        <f t="shared" si="10"/>
        <v>0</v>
      </c>
      <c r="D204" s="4">
        <f t="shared" si="11"/>
        <v>0</v>
      </c>
      <c r="E204" s="4" t="str">
        <f t="shared" si="9"/>
        <v/>
      </c>
      <c r="K204" s="4">
        <v>190</v>
      </c>
    </row>
    <row r="205" spans="1:11" ht="17.25" x14ac:dyDescent="0.15">
      <c r="A205" s="4">
        <v>191</v>
      </c>
      <c r="B205" s="360">
        <f>実施計画様式!AI272</f>
        <v>0</v>
      </c>
      <c r="C205" s="4">
        <f t="shared" si="10"/>
        <v>0</v>
      </c>
      <c r="D205" s="4">
        <f t="shared" si="11"/>
        <v>0</v>
      </c>
      <c r="E205" s="4" t="str">
        <f t="shared" si="9"/>
        <v/>
      </c>
      <c r="K205" s="4">
        <v>191</v>
      </c>
    </row>
    <row r="206" spans="1:11" ht="17.25" x14ac:dyDescent="0.15">
      <c r="A206" s="4">
        <v>192</v>
      </c>
      <c r="B206" s="360">
        <f>実施計画様式!AI273</f>
        <v>0</v>
      </c>
      <c r="C206" s="4">
        <f t="shared" si="10"/>
        <v>0</v>
      </c>
      <c r="D206" s="4">
        <f t="shared" si="11"/>
        <v>0</v>
      </c>
      <c r="E206" s="4" t="str">
        <f t="shared" si="9"/>
        <v/>
      </c>
      <c r="K206" s="4">
        <v>192</v>
      </c>
    </row>
    <row r="207" spans="1:11" ht="17.25" x14ac:dyDescent="0.15">
      <c r="A207" s="4">
        <v>193</v>
      </c>
      <c r="B207" s="360">
        <f>実施計画様式!AI274</f>
        <v>0</v>
      </c>
      <c r="C207" s="4">
        <f t="shared" si="10"/>
        <v>0</v>
      </c>
      <c r="D207" s="4">
        <f t="shared" si="11"/>
        <v>0</v>
      </c>
      <c r="E207" s="4" t="str">
        <f t="shared" si="9"/>
        <v/>
      </c>
      <c r="K207" s="4">
        <v>193</v>
      </c>
    </row>
    <row r="208" spans="1:11" ht="17.25" x14ac:dyDescent="0.15">
      <c r="A208" s="4">
        <v>194</v>
      </c>
      <c r="B208" s="360">
        <f>実施計画様式!AI275</f>
        <v>0</v>
      </c>
      <c r="C208" s="4">
        <f t="shared" si="10"/>
        <v>0</v>
      </c>
      <c r="D208" s="4">
        <f t="shared" si="11"/>
        <v>0</v>
      </c>
      <c r="E208" s="4" t="str">
        <f t="shared" si="9"/>
        <v/>
      </c>
      <c r="K208" s="4">
        <v>194</v>
      </c>
    </row>
    <row r="209" spans="1:11" ht="17.25" x14ac:dyDescent="0.15">
      <c r="A209" s="4">
        <v>195</v>
      </c>
      <c r="B209" s="360">
        <f>実施計画様式!AI276</f>
        <v>0</v>
      </c>
      <c r="C209" s="4">
        <f t="shared" si="10"/>
        <v>0</v>
      </c>
      <c r="D209" s="4">
        <f t="shared" si="11"/>
        <v>0</v>
      </c>
      <c r="E209" s="4" t="str">
        <f t="shared" si="9"/>
        <v/>
      </c>
      <c r="K209" s="4">
        <v>195</v>
      </c>
    </row>
    <row r="210" spans="1:11" ht="17.25" x14ac:dyDescent="0.15">
      <c r="A210" s="4">
        <v>196</v>
      </c>
      <c r="B210" s="360">
        <f>実施計画様式!AI277</f>
        <v>0</v>
      </c>
      <c r="C210" s="4">
        <f t="shared" si="10"/>
        <v>0</v>
      </c>
      <c r="D210" s="4">
        <f t="shared" si="11"/>
        <v>0</v>
      </c>
      <c r="E210" s="4" t="str">
        <f t="shared" si="9"/>
        <v/>
      </c>
      <c r="K210" s="4">
        <v>196</v>
      </c>
    </row>
    <row r="211" spans="1:11" ht="17.25" x14ac:dyDescent="0.15">
      <c r="A211" s="4">
        <v>197</v>
      </c>
      <c r="B211" s="360">
        <f>実施計画様式!AI278</f>
        <v>0</v>
      </c>
      <c r="C211" s="4">
        <f t="shared" si="10"/>
        <v>0</v>
      </c>
      <c r="D211" s="4">
        <f t="shared" si="11"/>
        <v>0</v>
      </c>
      <c r="E211" s="4" t="str">
        <f t="shared" si="9"/>
        <v/>
      </c>
      <c r="K211" s="4">
        <v>197</v>
      </c>
    </row>
    <row r="212" spans="1:11" ht="17.25" x14ac:dyDescent="0.15">
      <c r="A212" s="4">
        <v>198</v>
      </c>
      <c r="B212" s="360">
        <f>実施計画様式!AI279</f>
        <v>0</v>
      </c>
      <c r="C212" s="4">
        <f t="shared" si="10"/>
        <v>0</v>
      </c>
      <c r="D212" s="4">
        <f t="shared" si="11"/>
        <v>0</v>
      </c>
      <c r="E212" s="4" t="str">
        <f t="shared" si="9"/>
        <v/>
      </c>
      <c r="K212" s="4">
        <v>198</v>
      </c>
    </row>
    <row r="213" spans="1:11" ht="17.25" x14ac:dyDescent="0.15">
      <c r="A213" s="4">
        <v>199</v>
      </c>
      <c r="B213" s="360">
        <f>実施計画様式!AI280</f>
        <v>0</v>
      </c>
      <c r="C213" s="4">
        <f t="shared" si="10"/>
        <v>0</v>
      </c>
      <c r="D213" s="4">
        <f t="shared" si="11"/>
        <v>0</v>
      </c>
      <c r="E213" s="4" t="str">
        <f t="shared" ref="E213:E276" si="12">IFERROR(VLOOKUP(D213,$K$20:$K$414,1,FALSE),"")</f>
        <v/>
      </c>
      <c r="K213" s="4">
        <v>199</v>
      </c>
    </row>
    <row r="214" spans="1:11" ht="17.25" x14ac:dyDescent="0.15">
      <c r="A214" s="4">
        <v>200</v>
      </c>
      <c r="B214" s="360">
        <f>実施計画様式!AI281</f>
        <v>0</v>
      </c>
      <c r="C214" s="4">
        <f t="shared" si="10"/>
        <v>0</v>
      </c>
      <c r="D214" s="4">
        <f t="shared" si="11"/>
        <v>0</v>
      </c>
      <c r="E214" s="4" t="str">
        <f t="shared" si="12"/>
        <v/>
      </c>
      <c r="K214" s="4">
        <v>200</v>
      </c>
    </row>
    <row r="215" spans="1:11" ht="17.25" x14ac:dyDescent="0.15">
      <c r="A215" s="4">
        <v>201</v>
      </c>
      <c r="B215" s="360">
        <f>実施計画様式!AI282</f>
        <v>0</v>
      </c>
      <c r="C215" s="4">
        <f t="shared" si="10"/>
        <v>0</v>
      </c>
      <c r="D215" s="4">
        <f t="shared" si="11"/>
        <v>0</v>
      </c>
      <c r="E215" s="4" t="str">
        <f t="shared" si="12"/>
        <v/>
      </c>
      <c r="K215" s="4">
        <v>201</v>
      </c>
    </row>
    <row r="216" spans="1:11" ht="17.25" x14ac:dyDescent="0.15">
      <c r="A216" s="4">
        <v>202</v>
      </c>
      <c r="B216" s="360">
        <f>実施計画様式!AI283</f>
        <v>0</v>
      </c>
      <c r="C216" s="4">
        <f t="shared" si="10"/>
        <v>0</v>
      </c>
      <c r="D216" s="4">
        <f t="shared" si="11"/>
        <v>0</v>
      </c>
      <c r="E216" s="4" t="str">
        <f t="shared" si="12"/>
        <v/>
      </c>
      <c r="K216" s="4">
        <v>202</v>
      </c>
    </row>
    <row r="217" spans="1:11" ht="17.25" x14ac:dyDescent="0.15">
      <c r="A217" s="4">
        <v>203</v>
      </c>
      <c r="B217" s="360">
        <f>実施計画様式!AI284</f>
        <v>0</v>
      </c>
      <c r="C217" s="4">
        <f t="shared" si="10"/>
        <v>0</v>
      </c>
      <c r="D217" s="4">
        <f t="shared" si="11"/>
        <v>0</v>
      </c>
      <c r="E217" s="4" t="str">
        <f t="shared" si="12"/>
        <v/>
      </c>
      <c r="K217" s="4">
        <v>203</v>
      </c>
    </row>
    <row r="218" spans="1:11" ht="17.25" x14ac:dyDescent="0.15">
      <c r="A218" s="4">
        <v>204</v>
      </c>
      <c r="B218" s="360">
        <f>実施計画様式!AI285</f>
        <v>0</v>
      </c>
      <c r="C218" s="4">
        <f t="shared" si="10"/>
        <v>0</v>
      </c>
      <c r="D218" s="4">
        <f t="shared" si="11"/>
        <v>0</v>
      </c>
      <c r="E218" s="4" t="str">
        <f t="shared" si="12"/>
        <v/>
      </c>
      <c r="K218" s="4">
        <v>204</v>
      </c>
    </row>
    <row r="219" spans="1:11" ht="17.25" x14ac:dyDescent="0.15">
      <c r="A219" s="4">
        <v>205</v>
      </c>
      <c r="B219" s="360">
        <f>実施計画様式!AI286</f>
        <v>0</v>
      </c>
      <c r="C219" s="4">
        <f t="shared" si="10"/>
        <v>0</v>
      </c>
      <c r="D219" s="4">
        <f t="shared" si="11"/>
        <v>0</v>
      </c>
      <c r="E219" s="4" t="str">
        <f t="shared" si="12"/>
        <v/>
      </c>
      <c r="K219" s="4">
        <v>205</v>
      </c>
    </row>
    <row r="220" spans="1:11" ht="17.25" x14ac:dyDescent="0.15">
      <c r="A220" s="4">
        <v>206</v>
      </c>
      <c r="B220" s="360">
        <f>実施計画様式!AI287</f>
        <v>0</v>
      </c>
      <c r="C220" s="4">
        <f t="shared" si="10"/>
        <v>0</v>
      </c>
      <c r="D220" s="4">
        <f t="shared" si="11"/>
        <v>0</v>
      </c>
      <c r="E220" s="4" t="str">
        <f t="shared" si="12"/>
        <v/>
      </c>
      <c r="K220" s="4">
        <v>206</v>
      </c>
    </row>
    <row r="221" spans="1:11" ht="17.25" x14ac:dyDescent="0.15">
      <c r="A221" s="4">
        <v>207</v>
      </c>
      <c r="B221" s="360">
        <f>実施計画様式!AI288</f>
        <v>0</v>
      </c>
      <c r="C221" s="4">
        <f t="shared" si="10"/>
        <v>0</v>
      </c>
      <c r="D221" s="4">
        <f t="shared" si="11"/>
        <v>0</v>
      </c>
      <c r="E221" s="4" t="str">
        <f t="shared" si="12"/>
        <v/>
      </c>
      <c r="K221" s="4">
        <v>207</v>
      </c>
    </row>
    <row r="222" spans="1:11" ht="17.25" x14ac:dyDescent="0.15">
      <c r="A222" s="4">
        <v>208</v>
      </c>
      <c r="B222" s="360">
        <f>実施計画様式!AI289</f>
        <v>0</v>
      </c>
      <c r="C222" s="4">
        <f t="shared" si="10"/>
        <v>0</v>
      </c>
      <c r="D222" s="4">
        <f t="shared" si="11"/>
        <v>0</v>
      </c>
      <c r="E222" s="4" t="str">
        <f t="shared" si="12"/>
        <v/>
      </c>
      <c r="K222" s="4">
        <v>208</v>
      </c>
    </row>
    <row r="223" spans="1:11" ht="17.25" x14ac:dyDescent="0.15">
      <c r="A223" s="4">
        <v>209</v>
      </c>
      <c r="B223" s="360">
        <f>実施計画様式!AI290</f>
        <v>0</v>
      </c>
      <c r="C223" s="4">
        <f t="shared" si="10"/>
        <v>0</v>
      </c>
      <c r="D223" s="4">
        <f t="shared" si="11"/>
        <v>0</v>
      </c>
      <c r="E223" s="4" t="str">
        <f t="shared" si="12"/>
        <v/>
      </c>
      <c r="K223" s="4">
        <v>209</v>
      </c>
    </row>
    <row r="224" spans="1:11" ht="17.25" x14ac:dyDescent="0.15">
      <c r="A224" s="4">
        <v>210</v>
      </c>
      <c r="B224" s="360">
        <f>実施計画様式!AI291</f>
        <v>0</v>
      </c>
      <c r="C224" s="4">
        <f t="shared" si="10"/>
        <v>0</v>
      </c>
      <c r="D224" s="4">
        <f t="shared" si="11"/>
        <v>0</v>
      </c>
      <c r="E224" s="4" t="str">
        <f t="shared" si="12"/>
        <v/>
      </c>
      <c r="K224" s="4">
        <v>210</v>
      </c>
    </row>
    <row r="225" spans="1:11" ht="17.25" x14ac:dyDescent="0.15">
      <c r="A225" s="4">
        <v>211</v>
      </c>
      <c r="B225" s="360">
        <f>実施計画様式!AI292</f>
        <v>0</v>
      </c>
      <c r="C225" s="4">
        <f t="shared" si="10"/>
        <v>0</v>
      </c>
      <c r="D225" s="4">
        <f t="shared" si="11"/>
        <v>0</v>
      </c>
      <c r="E225" s="4" t="str">
        <f t="shared" si="12"/>
        <v/>
      </c>
      <c r="K225" s="4">
        <v>211</v>
      </c>
    </row>
    <row r="226" spans="1:11" ht="17.25" x14ac:dyDescent="0.15">
      <c r="A226" s="4">
        <v>212</v>
      </c>
      <c r="B226" s="360">
        <f>実施計画様式!AI293</f>
        <v>0</v>
      </c>
      <c r="C226" s="4">
        <f t="shared" si="10"/>
        <v>0</v>
      </c>
      <c r="D226" s="4">
        <f t="shared" si="11"/>
        <v>0</v>
      </c>
      <c r="E226" s="4" t="str">
        <f t="shared" si="12"/>
        <v/>
      </c>
      <c r="K226" s="4">
        <v>212</v>
      </c>
    </row>
    <row r="227" spans="1:11" ht="17.25" x14ac:dyDescent="0.15">
      <c r="A227" s="4">
        <v>213</v>
      </c>
      <c r="B227" s="360">
        <f>実施計画様式!AI294</f>
        <v>0</v>
      </c>
      <c r="C227" s="4">
        <f t="shared" si="10"/>
        <v>0</v>
      </c>
      <c r="D227" s="4">
        <f t="shared" si="11"/>
        <v>0</v>
      </c>
      <c r="E227" s="4" t="str">
        <f t="shared" si="12"/>
        <v/>
      </c>
      <c r="K227" s="4">
        <v>213</v>
      </c>
    </row>
    <row r="228" spans="1:11" ht="17.25" x14ac:dyDescent="0.15">
      <c r="A228" s="4">
        <v>214</v>
      </c>
      <c r="B228" s="360">
        <f>実施計画様式!AI295</f>
        <v>0</v>
      </c>
      <c r="C228" s="4">
        <f t="shared" si="10"/>
        <v>0</v>
      </c>
      <c r="D228" s="4">
        <f t="shared" si="11"/>
        <v>0</v>
      </c>
      <c r="E228" s="4" t="str">
        <f t="shared" si="12"/>
        <v/>
      </c>
      <c r="K228" s="4">
        <v>214</v>
      </c>
    </row>
    <row r="229" spans="1:11" ht="17.25" x14ac:dyDescent="0.15">
      <c r="A229" s="4">
        <v>215</v>
      </c>
      <c r="B229" s="360">
        <f>実施計画様式!AI296</f>
        <v>0</v>
      </c>
      <c r="C229" s="4">
        <f t="shared" si="10"/>
        <v>0</v>
      </c>
      <c r="D229" s="4">
        <f t="shared" si="11"/>
        <v>0</v>
      </c>
      <c r="E229" s="4" t="str">
        <f t="shared" si="12"/>
        <v/>
      </c>
      <c r="K229" s="4">
        <v>215</v>
      </c>
    </row>
    <row r="230" spans="1:11" ht="17.25" x14ac:dyDescent="0.15">
      <c r="A230" s="4">
        <v>216</v>
      </c>
      <c r="B230" s="360">
        <f>実施計画様式!AI297</f>
        <v>0</v>
      </c>
      <c r="C230" s="4">
        <f t="shared" si="10"/>
        <v>0</v>
      </c>
      <c r="D230" s="4">
        <f t="shared" si="11"/>
        <v>0</v>
      </c>
      <c r="E230" s="4" t="str">
        <f t="shared" si="12"/>
        <v/>
      </c>
      <c r="K230" s="4">
        <v>216</v>
      </c>
    </row>
    <row r="231" spans="1:11" ht="17.25" x14ac:dyDescent="0.15">
      <c r="A231" s="4">
        <v>217</v>
      </c>
      <c r="B231" s="360">
        <f>実施計画様式!AI298</f>
        <v>0</v>
      </c>
      <c r="C231" s="4">
        <f t="shared" si="10"/>
        <v>0</v>
      </c>
      <c r="D231" s="4">
        <f t="shared" si="11"/>
        <v>0</v>
      </c>
      <c r="E231" s="4" t="str">
        <f t="shared" si="12"/>
        <v/>
      </c>
      <c r="K231" s="4">
        <v>217</v>
      </c>
    </row>
    <row r="232" spans="1:11" ht="17.25" x14ac:dyDescent="0.15">
      <c r="A232" s="4">
        <v>218</v>
      </c>
      <c r="B232" s="360">
        <f>実施計画様式!AI299</f>
        <v>0</v>
      </c>
      <c r="C232" s="4">
        <f t="shared" si="10"/>
        <v>0</v>
      </c>
      <c r="D232" s="4">
        <f t="shared" si="11"/>
        <v>0</v>
      </c>
      <c r="E232" s="4" t="str">
        <f t="shared" si="12"/>
        <v/>
      </c>
      <c r="K232" s="4">
        <v>218</v>
      </c>
    </row>
    <row r="233" spans="1:11" ht="17.25" x14ac:dyDescent="0.15">
      <c r="A233" s="4">
        <v>219</v>
      </c>
      <c r="B233" s="360">
        <f>実施計画様式!AI300</f>
        <v>0</v>
      </c>
      <c r="C233" s="4">
        <f t="shared" si="10"/>
        <v>0</v>
      </c>
      <c r="D233" s="4">
        <f t="shared" si="11"/>
        <v>0</v>
      </c>
      <c r="E233" s="4" t="str">
        <f t="shared" si="12"/>
        <v/>
      </c>
      <c r="K233" s="4">
        <v>219</v>
      </c>
    </row>
    <row r="234" spans="1:11" ht="17.25" x14ac:dyDescent="0.15">
      <c r="A234" s="4">
        <v>220</v>
      </c>
      <c r="B234" s="360">
        <f>実施計画様式!AI301</f>
        <v>0</v>
      </c>
      <c r="C234" s="4">
        <f t="shared" si="10"/>
        <v>0</v>
      </c>
      <c r="D234" s="4">
        <f t="shared" si="11"/>
        <v>0</v>
      </c>
      <c r="E234" s="4" t="str">
        <f t="shared" si="12"/>
        <v/>
      </c>
      <c r="K234" s="4">
        <v>220</v>
      </c>
    </row>
    <row r="235" spans="1:11" ht="17.25" x14ac:dyDescent="0.15">
      <c r="A235" s="4">
        <v>221</v>
      </c>
      <c r="B235" s="360">
        <f>実施計画様式!AI302</f>
        <v>0</v>
      </c>
      <c r="C235" s="4">
        <f t="shared" si="10"/>
        <v>0</v>
      </c>
      <c r="D235" s="4">
        <f t="shared" si="11"/>
        <v>0</v>
      </c>
      <c r="E235" s="4" t="str">
        <f t="shared" si="12"/>
        <v/>
      </c>
      <c r="K235" s="4">
        <v>221</v>
      </c>
    </row>
    <row r="236" spans="1:11" ht="17.25" x14ac:dyDescent="0.15">
      <c r="A236" s="4">
        <v>222</v>
      </c>
      <c r="B236" s="360">
        <f>実施計画様式!AI303</f>
        <v>0</v>
      </c>
      <c r="C236" s="4">
        <f t="shared" si="10"/>
        <v>0</v>
      </c>
      <c r="D236" s="4">
        <f t="shared" si="11"/>
        <v>0</v>
      </c>
      <c r="E236" s="4" t="str">
        <f t="shared" si="12"/>
        <v/>
      </c>
      <c r="K236" s="4">
        <v>222</v>
      </c>
    </row>
    <row r="237" spans="1:11" ht="17.25" x14ac:dyDescent="0.15">
      <c r="A237" s="4">
        <v>223</v>
      </c>
      <c r="B237" s="360">
        <f>実施計画様式!AI304</f>
        <v>0</v>
      </c>
      <c r="C237" s="4">
        <f t="shared" si="10"/>
        <v>0</v>
      </c>
      <c r="D237" s="4">
        <f t="shared" si="11"/>
        <v>0</v>
      </c>
      <c r="E237" s="4" t="str">
        <f t="shared" si="12"/>
        <v/>
      </c>
      <c r="K237" s="4">
        <v>223</v>
      </c>
    </row>
    <row r="238" spans="1:11" ht="17.25" x14ac:dyDescent="0.15">
      <c r="A238" s="4">
        <v>224</v>
      </c>
      <c r="B238" s="360">
        <f>実施計画様式!AI305</f>
        <v>0</v>
      </c>
      <c r="C238" s="4">
        <f t="shared" si="10"/>
        <v>0</v>
      </c>
      <c r="D238" s="4">
        <f t="shared" si="11"/>
        <v>0</v>
      </c>
      <c r="E238" s="4" t="str">
        <f t="shared" si="12"/>
        <v/>
      </c>
      <c r="K238" s="4">
        <v>224</v>
      </c>
    </row>
    <row r="239" spans="1:11" ht="17.25" x14ac:dyDescent="0.15">
      <c r="A239" s="4">
        <v>225</v>
      </c>
      <c r="B239" s="360">
        <f>実施計画様式!AI306</f>
        <v>0</v>
      </c>
      <c r="C239" s="4">
        <f t="shared" si="10"/>
        <v>0</v>
      </c>
      <c r="D239" s="4">
        <f t="shared" si="11"/>
        <v>0</v>
      </c>
      <c r="E239" s="4" t="str">
        <f t="shared" si="12"/>
        <v/>
      </c>
      <c r="K239" s="4">
        <v>225</v>
      </c>
    </row>
    <row r="240" spans="1:11" ht="17.25" x14ac:dyDescent="0.15">
      <c r="A240" s="4">
        <v>226</v>
      </c>
      <c r="B240" s="360">
        <f>実施計画様式!AI307</f>
        <v>0</v>
      </c>
      <c r="C240" s="4">
        <f t="shared" si="10"/>
        <v>0</v>
      </c>
      <c r="D240" s="4">
        <f t="shared" si="11"/>
        <v>0</v>
      </c>
      <c r="E240" s="4" t="str">
        <f t="shared" si="12"/>
        <v/>
      </c>
      <c r="K240" s="4">
        <v>226</v>
      </c>
    </row>
    <row r="241" spans="1:11" ht="17.25" x14ac:dyDescent="0.15">
      <c r="A241" s="4">
        <v>227</v>
      </c>
      <c r="B241" s="360">
        <f>実施計画様式!AI308</f>
        <v>0</v>
      </c>
      <c r="C241" s="4">
        <f t="shared" si="10"/>
        <v>0</v>
      </c>
      <c r="D241" s="4">
        <f t="shared" si="11"/>
        <v>0</v>
      </c>
      <c r="E241" s="4" t="str">
        <f t="shared" si="12"/>
        <v/>
      </c>
      <c r="K241" s="4">
        <v>227</v>
      </c>
    </row>
    <row r="242" spans="1:11" ht="17.25" x14ac:dyDescent="0.15">
      <c r="A242" s="4">
        <v>228</v>
      </c>
      <c r="B242" s="360">
        <f>実施計画様式!AI309</f>
        <v>0</v>
      </c>
      <c r="C242" s="4">
        <f t="shared" si="10"/>
        <v>0</v>
      </c>
      <c r="D242" s="4">
        <f t="shared" si="11"/>
        <v>0</v>
      </c>
      <c r="E242" s="4" t="str">
        <f t="shared" si="12"/>
        <v/>
      </c>
      <c r="K242" s="4">
        <v>228</v>
      </c>
    </row>
    <row r="243" spans="1:11" ht="17.25" x14ac:dyDescent="0.15">
      <c r="A243" s="4">
        <v>229</v>
      </c>
      <c r="B243" s="360">
        <f>実施計画様式!AI310</f>
        <v>0</v>
      </c>
      <c r="C243" s="4">
        <f t="shared" si="10"/>
        <v>0</v>
      </c>
      <c r="D243" s="4">
        <f t="shared" si="11"/>
        <v>0</v>
      </c>
      <c r="E243" s="4" t="str">
        <f t="shared" si="12"/>
        <v/>
      </c>
      <c r="K243" s="4">
        <v>229</v>
      </c>
    </row>
    <row r="244" spans="1:11" ht="17.25" x14ac:dyDescent="0.15">
      <c r="A244" s="4">
        <v>230</v>
      </c>
      <c r="B244" s="360">
        <f>実施計画様式!AI311</f>
        <v>0</v>
      </c>
      <c r="C244" s="4">
        <f t="shared" si="10"/>
        <v>0</v>
      </c>
      <c r="D244" s="4">
        <f t="shared" si="11"/>
        <v>0</v>
      </c>
      <c r="E244" s="4" t="str">
        <f t="shared" si="12"/>
        <v/>
      </c>
      <c r="K244" s="4">
        <v>230</v>
      </c>
    </row>
    <row r="245" spans="1:11" ht="17.25" x14ac:dyDescent="0.15">
      <c r="A245" s="4">
        <v>231</v>
      </c>
      <c r="B245" s="360">
        <f>実施計画様式!AI312</f>
        <v>0</v>
      </c>
      <c r="C245" s="4">
        <f t="shared" si="10"/>
        <v>0</v>
      </c>
      <c r="D245" s="4">
        <f t="shared" si="11"/>
        <v>0</v>
      </c>
      <c r="E245" s="4" t="str">
        <f t="shared" si="12"/>
        <v/>
      </c>
      <c r="K245" s="4">
        <v>231</v>
      </c>
    </row>
    <row r="246" spans="1:11" ht="17.25" x14ac:dyDescent="0.15">
      <c r="A246" s="4">
        <v>232</v>
      </c>
      <c r="B246" s="360">
        <f>実施計画様式!AI313</f>
        <v>0</v>
      </c>
      <c r="C246" s="4">
        <f t="shared" si="10"/>
        <v>0</v>
      </c>
      <c r="D246" s="4">
        <f t="shared" si="11"/>
        <v>0</v>
      </c>
      <c r="E246" s="4" t="str">
        <f t="shared" si="12"/>
        <v/>
      </c>
      <c r="K246" s="4">
        <v>232</v>
      </c>
    </row>
    <row r="247" spans="1:11" ht="17.25" x14ac:dyDescent="0.15">
      <c r="A247" s="4">
        <v>233</v>
      </c>
      <c r="B247" s="360">
        <f>実施計画様式!AI314</f>
        <v>0</v>
      </c>
      <c r="C247" s="4">
        <f t="shared" si="10"/>
        <v>0</v>
      </c>
      <c r="D247" s="4">
        <f t="shared" si="11"/>
        <v>0</v>
      </c>
      <c r="E247" s="4" t="str">
        <f t="shared" si="12"/>
        <v/>
      </c>
      <c r="K247" s="4">
        <v>233</v>
      </c>
    </row>
    <row r="248" spans="1:11" ht="17.25" x14ac:dyDescent="0.15">
      <c r="A248" s="4">
        <v>234</v>
      </c>
      <c r="B248" s="360">
        <f>実施計画様式!AI315</f>
        <v>0</v>
      </c>
      <c r="C248" s="4">
        <f t="shared" si="10"/>
        <v>0</v>
      </c>
      <c r="D248" s="4">
        <f t="shared" si="11"/>
        <v>0</v>
      </c>
      <c r="E248" s="4" t="str">
        <f t="shared" si="12"/>
        <v/>
      </c>
      <c r="K248" s="4">
        <v>234</v>
      </c>
    </row>
    <row r="249" spans="1:11" ht="17.25" x14ac:dyDescent="0.15">
      <c r="A249" s="4">
        <v>235</v>
      </c>
      <c r="B249" s="360">
        <f>実施計画様式!AI316</f>
        <v>0</v>
      </c>
      <c r="C249" s="4">
        <f t="shared" si="10"/>
        <v>0</v>
      </c>
      <c r="D249" s="4">
        <f t="shared" si="11"/>
        <v>0</v>
      </c>
      <c r="E249" s="4" t="str">
        <f t="shared" si="12"/>
        <v/>
      </c>
      <c r="K249" s="4">
        <v>235</v>
      </c>
    </row>
    <row r="250" spans="1:11" ht="17.25" x14ac:dyDescent="0.15">
      <c r="A250" s="4">
        <v>236</v>
      </c>
      <c r="B250" s="360">
        <f>実施計画様式!AI317</f>
        <v>0</v>
      </c>
      <c r="C250" s="4">
        <f t="shared" si="10"/>
        <v>0</v>
      </c>
      <c r="D250" s="4">
        <f t="shared" si="11"/>
        <v>0</v>
      </c>
      <c r="E250" s="4" t="str">
        <f t="shared" si="12"/>
        <v/>
      </c>
      <c r="K250" s="4">
        <v>236</v>
      </c>
    </row>
    <row r="251" spans="1:11" ht="17.25" x14ac:dyDescent="0.15">
      <c r="A251" s="4">
        <v>237</v>
      </c>
      <c r="B251" s="360">
        <f>実施計画様式!AI318</f>
        <v>0</v>
      </c>
      <c r="C251" s="4">
        <f t="shared" si="10"/>
        <v>0</v>
      </c>
      <c r="D251" s="4">
        <f t="shared" si="11"/>
        <v>0</v>
      </c>
      <c r="E251" s="4" t="str">
        <f t="shared" si="12"/>
        <v/>
      </c>
      <c r="K251" s="4">
        <v>237</v>
      </c>
    </row>
    <row r="252" spans="1:11" ht="17.25" x14ac:dyDescent="0.15">
      <c r="A252" s="4">
        <v>238</v>
      </c>
      <c r="B252" s="360">
        <f>実施計画様式!AI319</f>
        <v>0</v>
      </c>
      <c r="C252" s="4">
        <f t="shared" si="10"/>
        <v>0</v>
      </c>
      <c r="D252" s="4">
        <f t="shared" si="11"/>
        <v>0</v>
      </c>
      <c r="E252" s="4" t="str">
        <f t="shared" si="12"/>
        <v/>
      </c>
      <c r="K252" s="4">
        <v>238</v>
      </c>
    </row>
    <row r="253" spans="1:11" ht="17.25" x14ac:dyDescent="0.15">
      <c r="A253" s="4">
        <v>239</v>
      </c>
      <c r="B253" s="360">
        <f>実施計画様式!AI320</f>
        <v>0</v>
      </c>
      <c r="C253" s="4">
        <f t="shared" si="10"/>
        <v>0</v>
      </c>
      <c r="D253" s="4">
        <f t="shared" si="11"/>
        <v>0</v>
      </c>
      <c r="E253" s="4" t="str">
        <f t="shared" si="12"/>
        <v/>
      </c>
      <c r="K253" s="4">
        <v>239</v>
      </c>
    </row>
    <row r="254" spans="1:11" ht="17.25" x14ac:dyDescent="0.15">
      <c r="A254" s="4">
        <v>240</v>
      </c>
      <c r="B254" s="360">
        <f>実施計画様式!AI321</f>
        <v>0</v>
      </c>
      <c r="C254" s="4">
        <f t="shared" si="10"/>
        <v>0</v>
      </c>
      <c r="D254" s="4">
        <f t="shared" si="11"/>
        <v>0</v>
      </c>
      <c r="E254" s="4" t="str">
        <f t="shared" si="12"/>
        <v/>
      </c>
      <c r="K254" s="4">
        <v>240</v>
      </c>
    </row>
    <row r="255" spans="1:11" ht="17.25" x14ac:dyDescent="0.15">
      <c r="A255" s="4">
        <v>241</v>
      </c>
      <c r="B255" s="360">
        <f>実施計画様式!AI322</f>
        <v>0</v>
      </c>
      <c r="C255" s="4">
        <f t="shared" si="10"/>
        <v>0</v>
      </c>
      <c r="D255" s="4">
        <f t="shared" si="11"/>
        <v>0</v>
      </c>
      <c r="E255" s="4" t="str">
        <f t="shared" si="12"/>
        <v/>
      </c>
      <c r="K255" s="4">
        <v>241</v>
      </c>
    </row>
    <row r="256" spans="1:11" ht="17.25" x14ac:dyDescent="0.15">
      <c r="A256" s="4">
        <v>242</v>
      </c>
      <c r="B256" s="360">
        <f>実施計画様式!AI323</f>
        <v>0</v>
      </c>
      <c r="C256" s="4">
        <f t="shared" si="10"/>
        <v>0</v>
      </c>
      <c r="D256" s="4">
        <f t="shared" si="11"/>
        <v>0</v>
      </c>
      <c r="E256" s="4" t="str">
        <f t="shared" si="12"/>
        <v/>
      </c>
      <c r="K256" s="4">
        <v>242</v>
      </c>
    </row>
    <row r="257" spans="1:11" ht="17.25" x14ac:dyDescent="0.15">
      <c r="A257" s="4">
        <v>243</v>
      </c>
      <c r="B257" s="360">
        <f>実施計画様式!AI324</f>
        <v>0</v>
      </c>
      <c r="C257" s="4">
        <f t="shared" si="10"/>
        <v>0</v>
      </c>
      <c r="D257" s="4">
        <f t="shared" si="11"/>
        <v>0</v>
      </c>
      <c r="E257" s="4" t="str">
        <f t="shared" si="12"/>
        <v/>
      </c>
      <c r="K257" s="4">
        <v>243</v>
      </c>
    </row>
    <row r="258" spans="1:11" ht="17.25" x14ac:dyDescent="0.15">
      <c r="A258" s="4">
        <v>244</v>
      </c>
      <c r="B258" s="360">
        <f>実施計画様式!AI325</f>
        <v>0</v>
      </c>
      <c r="C258" s="4">
        <f t="shared" si="10"/>
        <v>0</v>
      </c>
      <c r="D258" s="4">
        <f t="shared" si="11"/>
        <v>0</v>
      </c>
      <c r="E258" s="4" t="str">
        <f t="shared" si="12"/>
        <v/>
      </c>
      <c r="K258" s="4">
        <v>244</v>
      </c>
    </row>
    <row r="259" spans="1:11" ht="17.25" x14ac:dyDescent="0.15">
      <c r="A259" s="4">
        <v>245</v>
      </c>
      <c r="B259" s="360">
        <f>実施計画様式!AI326</f>
        <v>0</v>
      </c>
      <c r="C259" s="4">
        <f t="shared" si="10"/>
        <v>0</v>
      </c>
      <c r="D259" s="4">
        <f t="shared" si="11"/>
        <v>0</v>
      </c>
      <c r="E259" s="4" t="str">
        <f t="shared" si="12"/>
        <v/>
      </c>
      <c r="K259" s="4">
        <v>245</v>
      </c>
    </row>
    <row r="260" spans="1:11" ht="17.25" x14ac:dyDescent="0.15">
      <c r="A260" s="4">
        <v>246</v>
      </c>
      <c r="B260" s="360">
        <f>実施計画様式!AI327</f>
        <v>0</v>
      </c>
      <c r="C260" s="4">
        <f t="shared" si="10"/>
        <v>0</v>
      </c>
      <c r="D260" s="4">
        <f t="shared" si="11"/>
        <v>0</v>
      </c>
      <c r="E260" s="4" t="str">
        <f t="shared" si="12"/>
        <v/>
      </c>
      <c r="K260" s="4">
        <v>246</v>
      </c>
    </row>
    <row r="261" spans="1:11" ht="17.25" x14ac:dyDescent="0.15">
      <c r="A261" s="4">
        <v>247</v>
      </c>
      <c r="B261" s="360">
        <f>実施計画様式!AI328</f>
        <v>0</v>
      </c>
      <c r="C261" s="4">
        <f t="shared" si="10"/>
        <v>0</v>
      </c>
      <c r="D261" s="4">
        <f t="shared" si="11"/>
        <v>0</v>
      </c>
      <c r="E261" s="4" t="str">
        <f t="shared" si="12"/>
        <v/>
      </c>
      <c r="K261" s="4">
        <v>247</v>
      </c>
    </row>
    <row r="262" spans="1:11" ht="17.25" x14ac:dyDescent="0.15">
      <c r="A262" s="4">
        <v>248</v>
      </c>
      <c r="B262" s="360">
        <f>実施計画様式!AI329</f>
        <v>0</v>
      </c>
      <c r="C262" s="4">
        <f t="shared" si="10"/>
        <v>0</v>
      </c>
      <c r="D262" s="4">
        <f t="shared" si="11"/>
        <v>0</v>
      </c>
      <c r="E262" s="4" t="str">
        <f t="shared" si="12"/>
        <v/>
      </c>
      <c r="K262" s="4">
        <v>248</v>
      </c>
    </row>
    <row r="263" spans="1:11" ht="17.25" x14ac:dyDescent="0.15">
      <c r="A263" s="4">
        <v>249</v>
      </c>
      <c r="B263" s="360">
        <f>実施計画様式!AI330</f>
        <v>0</v>
      </c>
      <c r="C263" s="4">
        <f t="shared" ref="C263:C326" si="13">IF(B263="○",1,0)</f>
        <v>0</v>
      </c>
      <c r="D263" s="4">
        <f t="shared" ref="D263:D326" si="14">A263*C263</f>
        <v>0</v>
      </c>
      <c r="E263" s="4" t="str">
        <f t="shared" si="12"/>
        <v/>
      </c>
      <c r="K263" s="4">
        <v>249</v>
      </c>
    </row>
    <row r="264" spans="1:11" ht="17.25" x14ac:dyDescent="0.15">
      <c r="A264" s="4">
        <v>250</v>
      </c>
      <c r="B264" s="360">
        <f>実施計画様式!AI331</f>
        <v>0</v>
      </c>
      <c r="C264" s="4">
        <f t="shared" si="13"/>
        <v>0</v>
      </c>
      <c r="D264" s="4">
        <f t="shared" si="14"/>
        <v>0</v>
      </c>
      <c r="E264" s="4" t="str">
        <f t="shared" si="12"/>
        <v/>
      </c>
      <c r="K264" s="4">
        <v>250</v>
      </c>
    </row>
    <row r="265" spans="1:11" ht="17.25" x14ac:dyDescent="0.15">
      <c r="A265" s="4">
        <v>251</v>
      </c>
      <c r="B265" s="360">
        <f>実施計画様式!AI332</f>
        <v>0</v>
      </c>
      <c r="C265" s="4">
        <f t="shared" si="13"/>
        <v>0</v>
      </c>
      <c r="D265" s="4">
        <f t="shared" si="14"/>
        <v>0</v>
      </c>
      <c r="E265" s="4" t="str">
        <f t="shared" si="12"/>
        <v/>
      </c>
      <c r="K265" s="4">
        <v>251</v>
      </c>
    </row>
    <row r="266" spans="1:11" ht="17.25" x14ac:dyDescent="0.15">
      <c r="A266" s="4">
        <v>252</v>
      </c>
      <c r="B266" s="360">
        <f>実施計画様式!AI333</f>
        <v>0</v>
      </c>
      <c r="C266" s="4">
        <f t="shared" si="13"/>
        <v>0</v>
      </c>
      <c r="D266" s="4">
        <f t="shared" si="14"/>
        <v>0</v>
      </c>
      <c r="E266" s="4" t="str">
        <f t="shared" si="12"/>
        <v/>
      </c>
      <c r="K266" s="4">
        <v>252</v>
      </c>
    </row>
    <row r="267" spans="1:11" ht="17.25" x14ac:dyDescent="0.15">
      <c r="A267" s="4">
        <v>253</v>
      </c>
      <c r="B267" s="360">
        <f>実施計画様式!AI334</f>
        <v>0</v>
      </c>
      <c r="C267" s="4">
        <f t="shared" si="13"/>
        <v>0</v>
      </c>
      <c r="D267" s="4">
        <f t="shared" si="14"/>
        <v>0</v>
      </c>
      <c r="E267" s="4" t="str">
        <f t="shared" si="12"/>
        <v/>
      </c>
      <c r="K267" s="4">
        <v>253</v>
      </c>
    </row>
    <row r="268" spans="1:11" ht="17.25" x14ac:dyDescent="0.15">
      <c r="A268" s="4">
        <v>254</v>
      </c>
      <c r="B268" s="360">
        <f>実施計画様式!AI335</f>
        <v>0</v>
      </c>
      <c r="C268" s="4">
        <f t="shared" si="13"/>
        <v>0</v>
      </c>
      <c r="D268" s="4">
        <f t="shared" si="14"/>
        <v>0</v>
      </c>
      <c r="E268" s="4" t="str">
        <f t="shared" si="12"/>
        <v/>
      </c>
      <c r="K268" s="4">
        <v>254</v>
      </c>
    </row>
    <row r="269" spans="1:11" ht="17.25" x14ac:dyDescent="0.15">
      <c r="A269" s="4">
        <v>255</v>
      </c>
      <c r="B269" s="360">
        <f>実施計画様式!AI336</f>
        <v>0</v>
      </c>
      <c r="C269" s="4">
        <f t="shared" si="13"/>
        <v>0</v>
      </c>
      <c r="D269" s="4">
        <f t="shared" si="14"/>
        <v>0</v>
      </c>
      <c r="E269" s="4" t="str">
        <f t="shared" si="12"/>
        <v/>
      </c>
      <c r="K269" s="4">
        <v>255</v>
      </c>
    </row>
    <row r="270" spans="1:11" ht="17.25" x14ac:dyDescent="0.15">
      <c r="A270" s="4">
        <v>256</v>
      </c>
      <c r="B270" s="360">
        <f>実施計画様式!AI337</f>
        <v>0</v>
      </c>
      <c r="C270" s="4">
        <f t="shared" si="13"/>
        <v>0</v>
      </c>
      <c r="D270" s="4">
        <f t="shared" si="14"/>
        <v>0</v>
      </c>
      <c r="E270" s="4" t="str">
        <f t="shared" si="12"/>
        <v/>
      </c>
      <c r="K270" s="4">
        <v>256</v>
      </c>
    </row>
    <row r="271" spans="1:11" ht="17.25" x14ac:dyDescent="0.15">
      <c r="A271" s="4">
        <v>257</v>
      </c>
      <c r="B271" s="360">
        <f>実施計画様式!AI338</f>
        <v>0</v>
      </c>
      <c r="C271" s="4">
        <f t="shared" si="13"/>
        <v>0</v>
      </c>
      <c r="D271" s="4">
        <f t="shared" si="14"/>
        <v>0</v>
      </c>
      <c r="E271" s="4" t="str">
        <f t="shared" si="12"/>
        <v/>
      </c>
      <c r="K271" s="4">
        <v>257</v>
      </c>
    </row>
    <row r="272" spans="1:11" ht="17.25" x14ac:dyDescent="0.15">
      <c r="A272" s="4">
        <v>258</v>
      </c>
      <c r="B272" s="360">
        <f>実施計画様式!AI339</f>
        <v>0</v>
      </c>
      <c r="C272" s="4">
        <f t="shared" si="13"/>
        <v>0</v>
      </c>
      <c r="D272" s="4">
        <f t="shared" si="14"/>
        <v>0</v>
      </c>
      <c r="E272" s="4" t="str">
        <f t="shared" si="12"/>
        <v/>
      </c>
      <c r="K272" s="4">
        <v>258</v>
      </c>
    </row>
    <row r="273" spans="1:11" ht="17.25" x14ac:dyDescent="0.15">
      <c r="A273" s="4">
        <v>259</v>
      </c>
      <c r="B273" s="360">
        <f>実施計画様式!AI340</f>
        <v>0</v>
      </c>
      <c r="C273" s="4">
        <f t="shared" si="13"/>
        <v>0</v>
      </c>
      <c r="D273" s="4">
        <f t="shared" si="14"/>
        <v>0</v>
      </c>
      <c r="E273" s="4" t="str">
        <f t="shared" si="12"/>
        <v/>
      </c>
      <c r="K273" s="4">
        <v>259</v>
      </c>
    </row>
    <row r="274" spans="1:11" ht="17.25" x14ac:dyDescent="0.15">
      <c r="A274" s="4">
        <v>260</v>
      </c>
      <c r="B274" s="360">
        <f>実施計画様式!AI341</f>
        <v>0</v>
      </c>
      <c r="C274" s="4">
        <f t="shared" si="13"/>
        <v>0</v>
      </c>
      <c r="D274" s="4">
        <f t="shared" si="14"/>
        <v>0</v>
      </c>
      <c r="E274" s="4" t="str">
        <f t="shared" si="12"/>
        <v/>
      </c>
      <c r="K274" s="4">
        <v>260</v>
      </c>
    </row>
    <row r="275" spans="1:11" ht="17.25" x14ac:dyDescent="0.15">
      <c r="A275" s="4">
        <v>261</v>
      </c>
      <c r="B275" s="360">
        <f>実施計画様式!AI342</f>
        <v>0</v>
      </c>
      <c r="C275" s="4">
        <f t="shared" si="13"/>
        <v>0</v>
      </c>
      <c r="D275" s="4">
        <f t="shared" si="14"/>
        <v>0</v>
      </c>
      <c r="E275" s="4" t="str">
        <f t="shared" si="12"/>
        <v/>
      </c>
      <c r="K275" s="4">
        <v>261</v>
      </c>
    </row>
    <row r="276" spans="1:11" ht="17.25" x14ac:dyDescent="0.15">
      <c r="A276" s="4">
        <v>262</v>
      </c>
      <c r="B276" s="360">
        <f>実施計画様式!AI343</f>
        <v>0</v>
      </c>
      <c r="C276" s="4">
        <f t="shared" si="13"/>
        <v>0</v>
      </c>
      <c r="D276" s="4">
        <f t="shared" si="14"/>
        <v>0</v>
      </c>
      <c r="E276" s="4" t="str">
        <f t="shared" si="12"/>
        <v/>
      </c>
      <c r="K276" s="4">
        <v>262</v>
      </c>
    </row>
    <row r="277" spans="1:11" ht="17.25" x14ac:dyDescent="0.15">
      <c r="A277" s="4">
        <v>263</v>
      </c>
      <c r="B277" s="360">
        <f>実施計画様式!AI344</f>
        <v>0</v>
      </c>
      <c r="C277" s="4">
        <f t="shared" si="13"/>
        <v>0</v>
      </c>
      <c r="D277" s="4">
        <f t="shared" si="14"/>
        <v>0</v>
      </c>
      <c r="E277" s="4" t="str">
        <f t="shared" ref="E277:E340" si="15">IFERROR(VLOOKUP(D277,$K$20:$K$414,1,FALSE),"")</f>
        <v/>
      </c>
      <c r="K277" s="4">
        <v>263</v>
      </c>
    </row>
    <row r="278" spans="1:11" ht="17.25" x14ac:dyDescent="0.15">
      <c r="A278" s="4">
        <v>264</v>
      </c>
      <c r="B278" s="360">
        <f>実施計画様式!AI345</f>
        <v>0</v>
      </c>
      <c r="C278" s="4">
        <f t="shared" si="13"/>
        <v>0</v>
      </c>
      <c r="D278" s="4">
        <f t="shared" si="14"/>
        <v>0</v>
      </c>
      <c r="E278" s="4" t="str">
        <f t="shared" si="15"/>
        <v/>
      </c>
      <c r="K278" s="4">
        <v>264</v>
      </c>
    </row>
    <row r="279" spans="1:11" ht="17.25" x14ac:dyDescent="0.15">
      <c r="A279" s="4">
        <v>265</v>
      </c>
      <c r="B279" s="360">
        <f>実施計画様式!AI346</f>
        <v>0</v>
      </c>
      <c r="C279" s="4">
        <f t="shared" si="13"/>
        <v>0</v>
      </c>
      <c r="D279" s="4">
        <f t="shared" si="14"/>
        <v>0</v>
      </c>
      <c r="E279" s="4" t="str">
        <f t="shared" si="15"/>
        <v/>
      </c>
      <c r="K279" s="4">
        <v>265</v>
      </c>
    </row>
    <row r="280" spans="1:11" ht="17.25" x14ac:dyDescent="0.15">
      <c r="A280" s="4">
        <v>266</v>
      </c>
      <c r="B280" s="360">
        <f>実施計画様式!AI347</f>
        <v>0</v>
      </c>
      <c r="C280" s="4">
        <f t="shared" si="13"/>
        <v>0</v>
      </c>
      <c r="D280" s="4">
        <f t="shared" si="14"/>
        <v>0</v>
      </c>
      <c r="E280" s="4" t="str">
        <f t="shared" si="15"/>
        <v/>
      </c>
      <c r="K280" s="4">
        <v>266</v>
      </c>
    </row>
    <row r="281" spans="1:11" ht="17.25" x14ac:dyDescent="0.15">
      <c r="A281" s="4">
        <v>267</v>
      </c>
      <c r="B281" s="360">
        <f>実施計画様式!AI348</f>
        <v>0</v>
      </c>
      <c r="C281" s="4">
        <f t="shared" si="13"/>
        <v>0</v>
      </c>
      <c r="D281" s="4">
        <f t="shared" si="14"/>
        <v>0</v>
      </c>
      <c r="E281" s="4" t="str">
        <f t="shared" si="15"/>
        <v/>
      </c>
      <c r="K281" s="4">
        <v>267</v>
      </c>
    </row>
    <row r="282" spans="1:11" ht="17.25" x14ac:dyDescent="0.15">
      <c r="A282" s="4">
        <v>268</v>
      </c>
      <c r="B282" s="360">
        <f>実施計画様式!AI349</f>
        <v>0</v>
      </c>
      <c r="C282" s="4">
        <f t="shared" si="13"/>
        <v>0</v>
      </c>
      <c r="D282" s="4">
        <f t="shared" si="14"/>
        <v>0</v>
      </c>
      <c r="E282" s="4" t="str">
        <f t="shared" si="15"/>
        <v/>
      </c>
      <c r="K282" s="4">
        <v>268</v>
      </c>
    </row>
    <row r="283" spans="1:11" ht="17.25" x14ac:dyDescent="0.15">
      <c r="A283" s="4">
        <v>269</v>
      </c>
      <c r="B283" s="360">
        <f>実施計画様式!AI350</f>
        <v>0</v>
      </c>
      <c r="C283" s="4">
        <f t="shared" si="13"/>
        <v>0</v>
      </c>
      <c r="D283" s="4">
        <f t="shared" si="14"/>
        <v>0</v>
      </c>
      <c r="E283" s="4" t="str">
        <f t="shared" si="15"/>
        <v/>
      </c>
      <c r="K283" s="4">
        <v>269</v>
      </c>
    </row>
    <row r="284" spans="1:11" ht="17.25" x14ac:dyDescent="0.15">
      <c r="A284" s="4">
        <v>270</v>
      </c>
      <c r="B284" s="360">
        <f>実施計画様式!AI351</f>
        <v>0</v>
      </c>
      <c r="C284" s="4">
        <f t="shared" si="13"/>
        <v>0</v>
      </c>
      <c r="D284" s="4">
        <f t="shared" si="14"/>
        <v>0</v>
      </c>
      <c r="E284" s="4" t="str">
        <f t="shared" si="15"/>
        <v/>
      </c>
      <c r="K284" s="4">
        <v>270</v>
      </c>
    </row>
    <row r="285" spans="1:11" ht="17.25" x14ac:dyDescent="0.15">
      <c r="A285" s="4">
        <v>271</v>
      </c>
      <c r="B285" s="360">
        <f>実施計画様式!AI352</f>
        <v>0</v>
      </c>
      <c r="C285" s="4">
        <f t="shared" si="13"/>
        <v>0</v>
      </c>
      <c r="D285" s="4">
        <f t="shared" si="14"/>
        <v>0</v>
      </c>
      <c r="E285" s="4" t="str">
        <f t="shared" si="15"/>
        <v/>
      </c>
      <c r="K285" s="4">
        <v>271</v>
      </c>
    </row>
    <row r="286" spans="1:11" ht="17.25" x14ac:dyDescent="0.15">
      <c r="A286" s="4">
        <v>272</v>
      </c>
      <c r="B286" s="360">
        <f>実施計画様式!AI353</f>
        <v>0</v>
      </c>
      <c r="C286" s="4">
        <f t="shared" si="13"/>
        <v>0</v>
      </c>
      <c r="D286" s="4">
        <f t="shared" si="14"/>
        <v>0</v>
      </c>
      <c r="E286" s="4" t="str">
        <f t="shared" si="15"/>
        <v/>
      </c>
      <c r="K286" s="4">
        <v>272</v>
      </c>
    </row>
    <row r="287" spans="1:11" ht="17.25" x14ac:dyDescent="0.15">
      <c r="A287" s="4">
        <v>273</v>
      </c>
      <c r="B287" s="360">
        <f>実施計画様式!AI354</f>
        <v>0</v>
      </c>
      <c r="C287" s="4">
        <f t="shared" si="13"/>
        <v>0</v>
      </c>
      <c r="D287" s="4">
        <f t="shared" si="14"/>
        <v>0</v>
      </c>
      <c r="E287" s="4" t="str">
        <f t="shared" si="15"/>
        <v/>
      </c>
      <c r="K287" s="4">
        <v>273</v>
      </c>
    </row>
    <row r="288" spans="1:11" ht="17.25" x14ac:dyDescent="0.15">
      <c r="A288" s="4">
        <v>274</v>
      </c>
      <c r="B288" s="360">
        <f>実施計画様式!AI355</f>
        <v>0</v>
      </c>
      <c r="C288" s="4">
        <f t="shared" si="13"/>
        <v>0</v>
      </c>
      <c r="D288" s="4">
        <f t="shared" si="14"/>
        <v>0</v>
      </c>
      <c r="E288" s="4" t="str">
        <f t="shared" si="15"/>
        <v/>
      </c>
      <c r="K288" s="4">
        <v>274</v>
      </c>
    </row>
    <row r="289" spans="1:11" ht="17.25" x14ac:dyDescent="0.15">
      <c r="A289" s="4">
        <v>275</v>
      </c>
      <c r="B289" s="360">
        <f>実施計画様式!AI356</f>
        <v>0</v>
      </c>
      <c r="C289" s="4">
        <f t="shared" si="13"/>
        <v>0</v>
      </c>
      <c r="D289" s="4">
        <f t="shared" si="14"/>
        <v>0</v>
      </c>
      <c r="E289" s="4" t="str">
        <f t="shared" si="15"/>
        <v/>
      </c>
      <c r="K289" s="4">
        <v>275</v>
      </c>
    </row>
    <row r="290" spans="1:11" ht="17.25" x14ac:dyDescent="0.15">
      <c r="A290" s="4">
        <v>276</v>
      </c>
      <c r="B290" s="360">
        <f>実施計画様式!AI357</f>
        <v>0</v>
      </c>
      <c r="C290" s="4">
        <f t="shared" si="13"/>
        <v>0</v>
      </c>
      <c r="D290" s="4">
        <f t="shared" si="14"/>
        <v>0</v>
      </c>
      <c r="E290" s="4" t="str">
        <f t="shared" si="15"/>
        <v/>
      </c>
      <c r="K290" s="4">
        <v>276</v>
      </c>
    </row>
    <row r="291" spans="1:11" ht="17.25" x14ac:dyDescent="0.15">
      <c r="A291" s="4">
        <v>277</v>
      </c>
      <c r="B291" s="360">
        <f>実施計画様式!AI358</f>
        <v>0</v>
      </c>
      <c r="C291" s="4">
        <f t="shared" si="13"/>
        <v>0</v>
      </c>
      <c r="D291" s="4">
        <f t="shared" si="14"/>
        <v>0</v>
      </c>
      <c r="E291" s="4" t="str">
        <f t="shared" si="15"/>
        <v/>
      </c>
      <c r="K291" s="4">
        <v>277</v>
      </c>
    </row>
    <row r="292" spans="1:11" ht="17.25" x14ac:dyDescent="0.15">
      <c r="A292" s="4">
        <v>278</v>
      </c>
      <c r="B292" s="360">
        <f>実施計画様式!AI359</f>
        <v>0</v>
      </c>
      <c r="C292" s="4">
        <f t="shared" si="13"/>
        <v>0</v>
      </c>
      <c r="D292" s="4">
        <f t="shared" si="14"/>
        <v>0</v>
      </c>
      <c r="E292" s="4" t="str">
        <f t="shared" si="15"/>
        <v/>
      </c>
      <c r="K292" s="4">
        <v>278</v>
      </c>
    </row>
    <row r="293" spans="1:11" ht="17.25" x14ac:dyDescent="0.15">
      <c r="A293" s="4">
        <v>279</v>
      </c>
      <c r="B293" s="360">
        <f>実施計画様式!AI360</f>
        <v>0</v>
      </c>
      <c r="C293" s="4">
        <f t="shared" si="13"/>
        <v>0</v>
      </c>
      <c r="D293" s="4">
        <f t="shared" si="14"/>
        <v>0</v>
      </c>
      <c r="E293" s="4" t="str">
        <f t="shared" si="15"/>
        <v/>
      </c>
      <c r="K293" s="4">
        <v>279</v>
      </c>
    </row>
    <row r="294" spans="1:11" ht="17.25" x14ac:dyDescent="0.15">
      <c r="A294" s="4">
        <v>280</v>
      </c>
      <c r="B294" s="360">
        <f>実施計画様式!AI361</f>
        <v>0</v>
      </c>
      <c r="C294" s="4">
        <f t="shared" si="13"/>
        <v>0</v>
      </c>
      <c r="D294" s="4">
        <f t="shared" si="14"/>
        <v>0</v>
      </c>
      <c r="E294" s="4" t="str">
        <f t="shared" si="15"/>
        <v/>
      </c>
      <c r="K294" s="4">
        <v>280</v>
      </c>
    </row>
    <row r="295" spans="1:11" ht="17.25" x14ac:dyDescent="0.15">
      <c r="A295" s="4">
        <v>281</v>
      </c>
      <c r="B295" s="360">
        <f>実施計画様式!AI362</f>
        <v>0</v>
      </c>
      <c r="C295" s="4">
        <f t="shared" si="13"/>
        <v>0</v>
      </c>
      <c r="D295" s="4">
        <f t="shared" si="14"/>
        <v>0</v>
      </c>
      <c r="E295" s="4" t="str">
        <f t="shared" si="15"/>
        <v/>
      </c>
      <c r="K295" s="4">
        <v>281</v>
      </c>
    </row>
    <row r="296" spans="1:11" ht="17.25" x14ac:dyDescent="0.15">
      <c r="A296" s="4">
        <v>282</v>
      </c>
      <c r="B296" s="360">
        <f>実施計画様式!AI363</f>
        <v>0</v>
      </c>
      <c r="C296" s="4">
        <f t="shared" si="13"/>
        <v>0</v>
      </c>
      <c r="D296" s="4">
        <f t="shared" si="14"/>
        <v>0</v>
      </c>
      <c r="E296" s="4" t="str">
        <f t="shared" si="15"/>
        <v/>
      </c>
      <c r="K296" s="4">
        <v>282</v>
      </c>
    </row>
    <row r="297" spans="1:11" ht="17.25" x14ac:dyDescent="0.15">
      <c r="A297" s="4">
        <v>283</v>
      </c>
      <c r="B297" s="360">
        <f>実施計画様式!AI364</f>
        <v>0</v>
      </c>
      <c r="C297" s="4">
        <f t="shared" si="13"/>
        <v>0</v>
      </c>
      <c r="D297" s="4">
        <f t="shared" si="14"/>
        <v>0</v>
      </c>
      <c r="E297" s="4" t="str">
        <f t="shared" si="15"/>
        <v/>
      </c>
      <c r="K297" s="4">
        <v>283</v>
      </c>
    </row>
    <row r="298" spans="1:11" ht="17.25" x14ac:dyDescent="0.15">
      <c r="A298" s="4">
        <v>284</v>
      </c>
      <c r="B298" s="360">
        <f>実施計画様式!AI365</f>
        <v>0</v>
      </c>
      <c r="C298" s="4">
        <f t="shared" si="13"/>
        <v>0</v>
      </c>
      <c r="D298" s="4">
        <f t="shared" si="14"/>
        <v>0</v>
      </c>
      <c r="E298" s="4" t="str">
        <f t="shared" si="15"/>
        <v/>
      </c>
      <c r="K298" s="4">
        <v>284</v>
      </c>
    </row>
    <row r="299" spans="1:11" ht="17.25" x14ac:dyDescent="0.15">
      <c r="A299" s="4">
        <v>285</v>
      </c>
      <c r="B299" s="360">
        <f>実施計画様式!AI366</f>
        <v>0</v>
      </c>
      <c r="C299" s="4">
        <f t="shared" si="13"/>
        <v>0</v>
      </c>
      <c r="D299" s="4">
        <f t="shared" si="14"/>
        <v>0</v>
      </c>
      <c r="E299" s="4" t="str">
        <f t="shared" si="15"/>
        <v/>
      </c>
      <c r="K299" s="4">
        <v>285</v>
      </c>
    </row>
    <row r="300" spans="1:11" ht="17.25" x14ac:dyDescent="0.15">
      <c r="A300" s="4">
        <v>286</v>
      </c>
      <c r="B300" s="360">
        <f>実施計画様式!AI367</f>
        <v>0</v>
      </c>
      <c r="C300" s="4">
        <f t="shared" si="13"/>
        <v>0</v>
      </c>
      <c r="D300" s="4">
        <f t="shared" si="14"/>
        <v>0</v>
      </c>
      <c r="E300" s="4" t="str">
        <f t="shared" si="15"/>
        <v/>
      </c>
      <c r="K300" s="4">
        <v>286</v>
      </c>
    </row>
    <row r="301" spans="1:11" ht="17.25" x14ac:dyDescent="0.15">
      <c r="A301" s="4">
        <v>287</v>
      </c>
      <c r="B301" s="360">
        <f>実施計画様式!AI368</f>
        <v>0</v>
      </c>
      <c r="C301" s="4">
        <f t="shared" si="13"/>
        <v>0</v>
      </c>
      <c r="D301" s="4">
        <f t="shared" si="14"/>
        <v>0</v>
      </c>
      <c r="E301" s="4" t="str">
        <f t="shared" si="15"/>
        <v/>
      </c>
      <c r="K301" s="4">
        <v>287</v>
      </c>
    </row>
    <row r="302" spans="1:11" ht="17.25" x14ac:dyDescent="0.15">
      <c r="A302" s="4">
        <v>288</v>
      </c>
      <c r="B302" s="360">
        <f>実施計画様式!AI369</f>
        <v>0</v>
      </c>
      <c r="C302" s="4">
        <f t="shared" si="13"/>
        <v>0</v>
      </c>
      <c r="D302" s="4">
        <f t="shared" si="14"/>
        <v>0</v>
      </c>
      <c r="E302" s="4" t="str">
        <f t="shared" si="15"/>
        <v/>
      </c>
      <c r="K302" s="4">
        <v>288</v>
      </c>
    </row>
    <row r="303" spans="1:11" ht="17.25" x14ac:dyDescent="0.15">
      <c r="A303" s="4">
        <v>289</v>
      </c>
      <c r="B303" s="360">
        <f>実施計画様式!AI370</f>
        <v>0</v>
      </c>
      <c r="C303" s="4">
        <f t="shared" si="13"/>
        <v>0</v>
      </c>
      <c r="D303" s="4">
        <f t="shared" si="14"/>
        <v>0</v>
      </c>
      <c r="E303" s="4" t="str">
        <f t="shared" si="15"/>
        <v/>
      </c>
      <c r="K303" s="4">
        <v>289</v>
      </c>
    </row>
    <row r="304" spans="1:11" ht="17.25" x14ac:dyDescent="0.15">
      <c r="A304" s="4">
        <v>290</v>
      </c>
      <c r="B304" s="360">
        <f>実施計画様式!AI371</f>
        <v>0</v>
      </c>
      <c r="C304" s="4">
        <f t="shared" si="13"/>
        <v>0</v>
      </c>
      <c r="D304" s="4">
        <f t="shared" si="14"/>
        <v>0</v>
      </c>
      <c r="E304" s="4" t="str">
        <f t="shared" si="15"/>
        <v/>
      </c>
      <c r="K304" s="4">
        <v>290</v>
      </c>
    </row>
    <row r="305" spans="1:11" ht="17.25" x14ac:dyDescent="0.15">
      <c r="A305" s="4">
        <v>291</v>
      </c>
      <c r="B305" s="360">
        <f>実施計画様式!AI372</f>
        <v>0</v>
      </c>
      <c r="C305" s="4">
        <f t="shared" si="13"/>
        <v>0</v>
      </c>
      <c r="D305" s="4">
        <f t="shared" si="14"/>
        <v>0</v>
      </c>
      <c r="E305" s="4" t="str">
        <f t="shared" si="15"/>
        <v/>
      </c>
      <c r="K305" s="4">
        <v>291</v>
      </c>
    </row>
    <row r="306" spans="1:11" ht="17.25" x14ac:dyDescent="0.15">
      <c r="A306" s="4">
        <v>292</v>
      </c>
      <c r="B306" s="360">
        <f>実施計画様式!AI373</f>
        <v>0</v>
      </c>
      <c r="C306" s="4">
        <f t="shared" si="13"/>
        <v>0</v>
      </c>
      <c r="D306" s="4">
        <f t="shared" si="14"/>
        <v>0</v>
      </c>
      <c r="E306" s="4" t="str">
        <f t="shared" si="15"/>
        <v/>
      </c>
      <c r="K306" s="4">
        <v>292</v>
      </c>
    </row>
    <row r="307" spans="1:11" ht="17.25" x14ac:dyDescent="0.15">
      <c r="A307" s="4">
        <v>293</v>
      </c>
      <c r="B307" s="360">
        <f>実施計画様式!AI374</f>
        <v>0</v>
      </c>
      <c r="C307" s="4">
        <f t="shared" si="13"/>
        <v>0</v>
      </c>
      <c r="D307" s="4">
        <f t="shared" si="14"/>
        <v>0</v>
      </c>
      <c r="E307" s="4" t="str">
        <f t="shared" si="15"/>
        <v/>
      </c>
      <c r="K307" s="4">
        <v>293</v>
      </c>
    </row>
    <row r="308" spans="1:11" ht="17.25" x14ac:dyDescent="0.15">
      <c r="A308" s="4">
        <v>294</v>
      </c>
      <c r="B308" s="360">
        <f>実施計画様式!AI375</f>
        <v>0</v>
      </c>
      <c r="C308" s="4">
        <f t="shared" si="13"/>
        <v>0</v>
      </c>
      <c r="D308" s="4">
        <f t="shared" si="14"/>
        <v>0</v>
      </c>
      <c r="E308" s="4" t="str">
        <f t="shared" si="15"/>
        <v/>
      </c>
      <c r="K308" s="4">
        <v>294</v>
      </c>
    </row>
    <row r="309" spans="1:11" ht="17.25" x14ac:dyDescent="0.15">
      <c r="A309" s="4">
        <v>295</v>
      </c>
      <c r="B309" s="360">
        <f>実施計画様式!AI376</f>
        <v>0</v>
      </c>
      <c r="C309" s="4">
        <f t="shared" si="13"/>
        <v>0</v>
      </c>
      <c r="D309" s="4">
        <f t="shared" si="14"/>
        <v>0</v>
      </c>
      <c r="E309" s="4" t="str">
        <f t="shared" si="15"/>
        <v/>
      </c>
      <c r="K309" s="4">
        <v>295</v>
      </c>
    </row>
    <row r="310" spans="1:11" ht="17.25" x14ac:dyDescent="0.15">
      <c r="A310" s="4">
        <v>296</v>
      </c>
      <c r="B310" s="360">
        <f>実施計画様式!AI377</f>
        <v>0</v>
      </c>
      <c r="C310" s="4">
        <f t="shared" si="13"/>
        <v>0</v>
      </c>
      <c r="D310" s="4">
        <f t="shared" si="14"/>
        <v>0</v>
      </c>
      <c r="E310" s="4" t="str">
        <f t="shared" si="15"/>
        <v/>
      </c>
      <c r="K310" s="4">
        <v>296</v>
      </c>
    </row>
    <row r="311" spans="1:11" ht="17.25" x14ac:dyDescent="0.15">
      <c r="A311" s="4">
        <v>297</v>
      </c>
      <c r="B311" s="360">
        <f>実施計画様式!AI378</f>
        <v>0</v>
      </c>
      <c r="C311" s="4">
        <f t="shared" si="13"/>
        <v>0</v>
      </c>
      <c r="D311" s="4">
        <f t="shared" si="14"/>
        <v>0</v>
      </c>
      <c r="E311" s="4" t="str">
        <f t="shared" si="15"/>
        <v/>
      </c>
      <c r="K311" s="4">
        <v>297</v>
      </c>
    </row>
    <row r="312" spans="1:11" ht="17.25" x14ac:dyDescent="0.15">
      <c r="A312" s="4">
        <v>298</v>
      </c>
      <c r="B312" s="360">
        <f>実施計画様式!AI379</f>
        <v>0</v>
      </c>
      <c r="C312" s="4">
        <f t="shared" si="13"/>
        <v>0</v>
      </c>
      <c r="D312" s="4">
        <f t="shared" si="14"/>
        <v>0</v>
      </c>
      <c r="E312" s="4" t="str">
        <f t="shared" si="15"/>
        <v/>
      </c>
      <c r="K312" s="4">
        <v>298</v>
      </c>
    </row>
    <row r="313" spans="1:11" ht="17.25" x14ac:dyDescent="0.15">
      <c r="A313" s="4">
        <v>299</v>
      </c>
      <c r="B313" s="360">
        <f>実施計画様式!AI380</f>
        <v>0</v>
      </c>
      <c r="C313" s="4">
        <f t="shared" si="13"/>
        <v>0</v>
      </c>
      <c r="D313" s="4">
        <f t="shared" si="14"/>
        <v>0</v>
      </c>
      <c r="E313" s="4" t="str">
        <f t="shared" si="15"/>
        <v/>
      </c>
      <c r="K313" s="4">
        <v>299</v>
      </c>
    </row>
    <row r="314" spans="1:11" ht="17.25" x14ac:dyDescent="0.15">
      <c r="A314" s="4">
        <v>300</v>
      </c>
      <c r="B314" s="360">
        <f>実施計画様式!AI381</f>
        <v>0</v>
      </c>
      <c r="C314" s="4">
        <f t="shared" si="13"/>
        <v>0</v>
      </c>
      <c r="D314" s="4">
        <f t="shared" si="14"/>
        <v>0</v>
      </c>
      <c r="E314" s="4" t="str">
        <f t="shared" si="15"/>
        <v/>
      </c>
      <c r="K314" s="4">
        <v>300</v>
      </c>
    </row>
    <row r="315" spans="1:11" ht="17.25" x14ac:dyDescent="0.15">
      <c r="A315" s="4">
        <v>301</v>
      </c>
      <c r="B315" s="360">
        <f>実施計画様式!AI382</f>
        <v>0</v>
      </c>
      <c r="C315" s="4">
        <f t="shared" si="13"/>
        <v>0</v>
      </c>
      <c r="D315" s="4">
        <f t="shared" si="14"/>
        <v>0</v>
      </c>
      <c r="E315" s="4" t="str">
        <f t="shared" si="15"/>
        <v/>
      </c>
      <c r="K315" s="4">
        <v>301</v>
      </c>
    </row>
    <row r="316" spans="1:11" ht="17.25" x14ac:dyDescent="0.15">
      <c r="A316" s="4">
        <v>302</v>
      </c>
      <c r="B316" s="360">
        <f>実施計画様式!AI383</f>
        <v>0</v>
      </c>
      <c r="C316" s="4">
        <f t="shared" si="13"/>
        <v>0</v>
      </c>
      <c r="D316" s="4">
        <f t="shared" si="14"/>
        <v>0</v>
      </c>
      <c r="E316" s="4" t="str">
        <f t="shared" si="15"/>
        <v/>
      </c>
      <c r="K316" s="4">
        <v>302</v>
      </c>
    </row>
    <row r="317" spans="1:11" ht="17.25" x14ac:dyDescent="0.15">
      <c r="A317" s="4">
        <v>303</v>
      </c>
      <c r="B317" s="360">
        <f>実施計画様式!AI384</f>
        <v>0</v>
      </c>
      <c r="C317" s="4">
        <f t="shared" si="13"/>
        <v>0</v>
      </c>
      <c r="D317" s="4">
        <f t="shared" si="14"/>
        <v>0</v>
      </c>
      <c r="E317" s="4" t="str">
        <f t="shared" si="15"/>
        <v/>
      </c>
      <c r="K317" s="4">
        <v>303</v>
      </c>
    </row>
    <row r="318" spans="1:11" ht="17.25" x14ac:dyDescent="0.15">
      <c r="A318" s="4">
        <v>304</v>
      </c>
      <c r="B318" s="360">
        <f>実施計画様式!AI385</f>
        <v>0</v>
      </c>
      <c r="C318" s="4">
        <f t="shared" si="13"/>
        <v>0</v>
      </c>
      <c r="D318" s="4">
        <f t="shared" si="14"/>
        <v>0</v>
      </c>
      <c r="E318" s="4" t="str">
        <f t="shared" si="15"/>
        <v/>
      </c>
      <c r="K318" s="4">
        <v>304</v>
      </c>
    </row>
    <row r="319" spans="1:11" ht="17.25" x14ac:dyDescent="0.15">
      <c r="A319" s="4">
        <v>305</v>
      </c>
      <c r="B319" s="360">
        <f>実施計画様式!AI386</f>
        <v>0</v>
      </c>
      <c r="C319" s="4">
        <f t="shared" si="13"/>
        <v>0</v>
      </c>
      <c r="D319" s="4">
        <f t="shared" si="14"/>
        <v>0</v>
      </c>
      <c r="E319" s="4" t="str">
        <f t="shared" si="15"/>
        <v/>
      </c>
      <c r="K319" s="4">
        <v>305</v>
      </c>
    </row>
    <row r="320" spans="1:11" ht="17.25" x14ac:dyDescent="0.15">
      <c r="A320" s="4">
        <v>306</v>
      </c>
      <c r="B320" s="360">
        <f>実施計画様式!AI387</f>
        <v>0</v>
      </c>
      <c r="C320" s="4">
        <f t="shared" si="13"/>
        <v>0</v>
      </c>
      <c r="D320" s="4">
        <f t="shared" si="14"/>
        <v>0</v>
      </c>
      <c r="E320" s="4" t="str">
        <f t="shared" si="15"/>
        <v/>
      </c>
      <c r="K320" s="4">
        <v>306</v>
      </c>
    </row>
    <row r="321" spans="1:11" ht="17.25" x14ac:dyDescent="0.15">
      <c r="A321" s="4">
        <v>307</v>
      </c>
      <c r="B321" s="360">
        <f>実施計画様式!AI388</f>
        <v>0</v>
      </c>
      <c r="C321" s="4">
        <f t="shared" si="13"/>
        <v>0</v>
      </c>
      <c r="D321" s="4">
        <f t="shared" si="14"/>
        <v>0</v>
      </c>
      <c r="E321" s="4" t="str">
        <f t="shared" si="15"/>
        <v/>
      </c>
      <c r="K321" s="4">
        <v>307</v>
      </c>
    </row>
    <row r="322" spans="1:11" ht="17.25" x14ac:dyDescent="0.15">
      <c r="A322" s="4">
        <v>308</v>
      </c>
      <c r="B322" s="360">
        <f>実施計画様式!AI389</f>
        <v>0</v>
      </c>
      <c r="C322" s="4">
        <f t="shared" si="13"/>
        <v>0</v>
      </c>
      <c r="D322" s="4">
        <f t="shared" si="14"/>
        <v>0</v>
      </c>
      <c r="E322" s="4" t="str">
        <f t="shared" si="15"/>
        <v/>
      </c>
      <c r="K322" s="4">
        <v>308</v>
      </c>
    </row>
    <row r="323" spans="1:11" ht="17.25" x14ac:dyDescent="0.15">
      <c r="A323" s="4">
        <v>309</v>
      </c>
      <c r="B323" s="360">
        <f>実施計画様式!AI390</f>
        <v>0</v>
      </c>
      <c r="C323" s="4">
        <f t="shared" si="13"/>
        <v>0</v>
      </c>
      <c r="D323" s="4">
        <f t="shared" si="14"/>
        <v>0</v>
      </c>
      <c r="E323" s="4" t="str">
        <f t="shared" si="15"/>
        <v/>
      </c>
      <c r="K323" s="4">
        <v>309</v>
      </c>
    </row>
    <row r="324" spans="1:11" ht="17.25" x14ac:dyDescent="0.15">
      <c r="A324" s="4">
        <v>310</v>
      </c>
      <c r="B324" s="360">
        <f>実施計画様式!AI391</f>
        <v>0</v>
      </c>
      <c r="C324" s="4">
        <f t="shared" si="13"/>
        <v>0</v>
      </c>
      <c r="D324" s="4">
        <f t="shared" si="14"/>
        <v>0</v>
      </c>
      <c r="E324" s="4" t="str">
        <f t="shared" si="15"/>
        <v/>
      </c>
      <c r="K324" s="4">
        <v>310</v>
      </c>
    </row>
    <row r="325" spans="1:11" ht="17.25" x14ac:dyDescent="0.15">
      <c r="A325" s="4">
        <v>311</v>
      </c>
      <c r="B325" s="360">
        <f>実施計画様式!AI392</f>
        <v>0</v>
      </c>
      <c r="C325" s="4">
        <f t="shared" si="13"/>
        <v>0</v>
      </c>
      <c r="D325" s="4">
        <f t="shared" si="14"/>
        <v>0</v>
      </c>
      <c r="E325" s="4" t="str">
        <f t="shared" si="15"/>
        <v/>
      </c>
      <c r="K325" s="4">
        <v>311</v>
      </c>
    </row>
    <row r="326" spans="1:11" ht="17.25" x14ac:dyDescent="0.15">
      <c r="A326" s="4">
        <v>312</v>
      </c>
      <c r="B326" s="360">
        <f>実施計画様式!AI393</f>
        <v>0</v>
      </c>
      <c r="C326" s="4">
        <f t="shared" si="13"/>
        <v>0</v>
      </c>
      <c r="D326" s="4">
        <f t="shared" si="14"/>
        <v>0</v>
      </c>
      <c r="E326" s="4" t="str">
        <f t="shared" si="15"/>
        <v/>
      </c>
      <c r="K326" s="4">
        <v>312</v>
      </c>
    </row>
    <row r="327" spans="1:11" ht="17.25" x14ac:dyDescent="0.15">
      <c r="A327" s="4">
        <v>313</v>
      </c>
      <c r="B327" s="360">
        <f>実施計画様式!AI394</f>
        <v>0</v>
      </c>
      <c r="C327" s="4">
        <f t="shared" ref="C327:C390" si="16">IF(B327="○",1,0)</f>
        <v>0</v>
      </c>
      <c r="D327" s="4">
        <f t="shared" ref="D327:D390" si="17">A327*C327</f>
        <v>0</v>
      </c>
      <c r="E327" s="4" t="str">
        <f t="shared" si="15"/>
        <v/>
      </c>
      <c r="K327" s="4">
        <v>313</v>
      </c>
    </row>
    <row r="328" spans="1:11" ht="17.25" x14ac:dyDescent="0.15">
      <c r="A328" s="4">
        <v>314</v>
      </c>
      <c r="B328" s="360">
        <f>実施計画様式!AI395</f>
        <v>0</v>
      </c>
      <c r="C328" s="4">
        <f t="shared" si="16"/>
        <v>0</v>
      </c>
      <c r="D328" s="4">
        <f t="shared" si="17"/>
        <v>0</v>
      </c>
      <c r="E328" s="4" t="str">
        <f t="shared" si="15"/>
        <v/>
      </c>
      <c r="K328" s="4">
        <v>314</v>
      </c>
    </row>
    <row r="329" spans="1:11" ht="17.25" x14ac:dyDescent="0.15">
      <c r="A329" s="4">
        <v>315</v>
      </c>
      <c r="B329" s="360">
        <f>実施計画様式!AI396</f>
        <v>0</v>
      </c>
      <c r="C329" s="4">
        <f t="shared" si="16"/>
        <v>0</v>
      </c>
      <c r="D329" s="4">
        <f t="shared" si="17"/>
        <v>0</v>
      </c>
      <c r="E329" s="4" t="str">
        <f t="shared" si="15"/>
        <v/>
      </c>
      <c r="K329" s="4">
        <v>315</v>
      </c>
    </row>
    <row r="330" spans="1:11" ht="17.25" x14ac:dyDescent="0.15">
      <c r="A330" s="4">
        <v>316</v>
      </c>
      <c r="B330" s="360">
        <f>実施計画様式!AI397</f>
        <v>0</v>
      </c>
      <c r="C330" s="4">
        <f t="shared" si="16"/>
        <v>0</v>
      </c>
      <c r="D330" s="4">
        <f t="shared" si="17"/>
        <v>0</v>
      </c>
      <c r="E330" s="4" t="str">
        <f t="shared" si="15"/>
        <v/>
      </c>
      <c r="K330" s="4">
        <v>316</v>
      </c>
    </row>
    <row r="331" spans="1:11" ht="17.25" x14ac:dyDescent="0.15">
      <c r="A331" s="4">
        <v>317</v>
      </c>
      <c r="B331" s="360">
        <f>実施計画様式!AI398</f>
        <v>0</v>
      </c>
      <c r="C331" s="4">
        <f t="shared" si="16"/>
        <v>0</v>
      </c>
      <c r="D331" s="4">
        <f t="shared" si="17"/>
        <v>0</v>
      </c>
      <c r="E331" s="4" t="str">
        <f t="shared" si="15"/>
        <v/>
      </c>
      <c r="K331" s="4">
        <v>317</v>
      </c>
    </row>
    <row r="332" spans="1:11" ht="17.25" x14ac:dyDescent="0.15">
      <c r="A332" s="4">
        <v>318</v>
      </c>
      <c r="B332" s="360">
        <f>実施計画様式!AI399</f>
        <v>0</v>
      </c>
      <c r="C332" s="4">
        <f t="shared" si="16"/>
        <v>0</v>
      </c>
      <c r="D332" s="4">
        <f t="shared" si="17"/>
        <v>0</v>
      </c>
      <c r="E332" s="4" t="str">
        <f t="shared" si="15"/>
        <v/>
      </c>
      <c r="K332" s="4">
        <v>318</v>
      </c>
    </row>
    <row r="333" spans="1:11" ht="17.25" x14ac:dyDescent="0.15">
      <c r="A333" s="4">
        <v>319</v>
      </c>
      <c r="B333" s="360">
        <f>実施計画様式!AI400</f>
        <v>0</v>
      </c>
      <c r="C333" s="4">
        <f t="shared" si="16"/>
        <v>0</v>
      </c>
      <c r="D333" s="4">
        <f t="shared" si="17"/>
        <v>0</v>
      </c>
      <c r="E333" s="4" t="str">
        <f t="shared" si="15"/>
        <v/>
      </c>
      <c r="K333" s="4">
        <v>319</v>
      </c>
    </row>
    <row r="334" spans="1:11" ht="17.25" x14ac:dyDescent="0.15">
      <c r="A334" s="4">
        <v>320</v>
      </c>
      <c r="B334" s="360">
        <f>実施計画様式!AI401</f>
        <v>0</v>
      </c>
      <c r="C334" s="4">
        <f t="shared" si="16"/>
        <v>0</v>
      </c>
      <c r="D334" s="4">
        <f t="shared" si="17"/>
        <v>0</v>
      </c>
      <c r="E334" s="4" t="str">
        <f t="shared" si="15"/>
        <v/>
      </c>
      <c r="K334" s="4">
        <v>320</v>
      </c>
    </row>
    <row r="335" spans="1:11" ht="17.25" x14ac:dyDescent="0.15">
      <c r="A335" s="4">
        <v>321</v>
      </c>
      <c r="B335" s="360">
        <f>実施計画様式!AI402</f>
        <v>0</v>
      </c>
      <c r="C335" s="4">
        <f t="shared" si="16"/>
        <v>0</v>
      </c>
      <c r="D335" s="4">
        <f t="shared" si="17"/>
        <v>0</v>
      </c>
      <c r="E335" s="4" t="str">
        <f t="shared" si="15"/>
        <v/>
      </c>
      <c r="K335" s="4">
        <v>321</v>
      </c>
    </row>
    <row r="336" spans="1:11" ht="17.25" x14ac:dyDescent="0.15">
      <c r="A336" s="4">
        <v>322</v>
      </c>
      <c r="B336" s="360">
        <f>実施計画様式!AI403</f>
        <v>0</v>
      </c>
      <c r="C336" s="4">
        <f t="shared" si="16"/>
        <v>0</v>
      </c>
      <c r="D336" s="4">
        <f t="shared" si="17"/>
        <v>0</v>
      </c>
      <c r="E336" s="4" t="str">
        <f t="shared" si="15"/>
        <v/>
      </c>
      <c r="K336" s="4">
        <v>322</v>
      </c>
    </row>
    <row r="337" spans="1:11" ht="17.25" x14ac:dyDescent="0.15">
      <c r="A337" s="4">
        <v>323</v>
      </c>
      <c r="B337" s="360">
        <f>実施計画様式!AI404</f>
        <v>0</v>
      </c>
      <c r="C337" s="4">
        <f t="shared" si="16"/>
        <v>0</v>
      </c>
      <c r="D337" s="4">
        <f t="shared" si="17"/>
        <v>0</v>
      </c>
      <c r="E337" s="4" t="str">
        <f t="shared" si="15"/>
        <v/>
      </c>
      <c r="K337" s="4">
        <v>323</v>
      </c>
    </row>
    <row r="338" spans="1:11" ht="17.25" x14ac:dyDescent="0.15">
      <c r="A338" s="4">
        <v>324</v>
      </c>
      <c r="B338" s="360">
        <f>実施計画様式!AI405</f>
        <v>0</v>
      </c>
      <c r="C338" s="4">
        <f t="shared" si="16"/>
        <v>0</v>
      </c>
      <c r="D338" s="4">
        <f t="shared" si="17"/>
        <v>0</v>
      </c>
      <c r="E338" s="4" t="str">
        <f t="shared" si="15"/>
        <v/>
      </c>
      <c r="K338" s="4">
        <v>324</v>
      </c>
    </row>
    <row r="339" spans="1:11" ht="17.25" x14ac:dyDescent="0.15">
      <c r="A339" s="4">
        <v>325</v>
      </c>
      <c r="B339" s="360">
        <f>実施計画様式!AI406</f>
        <v>0</v>
      </c>
      <c r="C339" s="4">
        <f t="shared" si="16"/>
        <v>0</v>
      </c>
      <c r="D339" s="4">
        <f t="shared" si="17"/>
        <v>0</v>
      </c>
      <c r="E339" s="4" t="str">
        <f t="shared" si="15"/>
        <v/>
      </c>
      <c r="K339" s="4">
        <v>325</v>
      </c>
    </row>
    <row r="340" spans="1:11" ht="17.25" x14ac:dyDescent="0.15">
      <c r="A340" s="4">
        <v>326</v>
      </c>
      <c r="B340" s="360">
        <f>実施計画様式!AI407</f>
        <v>0</v>
      </c>
      <c r="C340" s="4">
        <f t="shared" si="16"/>
        <v>0</v>
      </c>
      <c r="D340" s="4">
        <f t="shared" si="17"/>
        <v>0</v>
      </c>
      <c r="E340" s="4" t="str">
        <f t="shared" si="15"/>
        <v/>
      </c>
      <c r="K340" s="4">
        <v>326</v>
      </c>
    </row>
    <row r="341" spans="1:11" ht="17.25" x14ac:dyDescent="0.15">
      <c r="A341" s="4">
        <v>327</v>
      </c>
      <c r="B341" s="360">
        <f>実施計画様式!AI408</f>
        <v>0</v>
      </c>
      <c r="C341" s="4">
        <f t="shared" si="16"/>
        <v>0</v>
      </c>
      <c r="D341" s="4">
        <f t="shared" si="17"/>
        <v>0</v>
      </c>
      <c r="E341" s="4" t="str">
        <f t="shared" ref="E341:E404" si="18">IFERROR(VLOOKUP(D341,$K$20:$K$414,1,FALSE),"")</f>
        <v/>
      </c>
      <c r="K341" s="4">
        <v>327</v>
      </c>
    </row>
    <row r="342" spans="1:11" ht="17.25" x14ac:dyDescent="0.15">
      <c r="A342" s="4">
        <v>328</v>
      </c>
      <c r="B342" s="360">
        <f>実施計画様式!AI409</f>
        <v>0</v>
      </c>
      <c r="C342" s="4">
        <f t="shared" si="16"/>
        <v>0</v>
      </c>
      <c r="D342" s="4">
        <f t="shared" si="17"/>
        <v>0</v>
      </c>
      <c r="E342" s="4" t="str">
        <f t="shared" si="18"/>
        <v/>
      </c>
      <c r="K342" s="4">
        <v>328</v>
      </c>
    </row>
    <row r="343" spans="1:11" ht="17.25" x14ac:dyDescent="0.15">
      <c r="A343" s="4">
        <v>329</v>
      </c>
      <c r="B343" s="360">
        <f>実施計画様式!AI410</f>
        <v>0</v>
      </c>
      <c r="C343" s="4">
        <f t="shared" si="16"/>
        <v>0</v>
      </c>
      <c r="D343" s="4">
        <f t="shared" si="17"/>
        <v>0</v>
      </c>
      <c r="E343" s="4" t="str">
        <f t="shared" si="18"/>
        <v/>
      </c>
      <c r="K343" s="4">
        <v>329</v>
      </c>
    </row>
    <row r="344" spans="1:11" ht="17.25" x14ac:dyDescent="0.15">
      <c r="A344" s="4">
        <v>330</v>
      </c>
      <c r="B344" s="360">
        <f>実施計画様式!AI411</f>
        <v>0</v>
      </c>
      <c r="C344" s="4">
        <f t="shared" si="16"/>
        <v>0</v>
      </c>
      <c r="D344" s="4">
        <f t="shared" si="17"/>
        <v>0</v>
      </c>
      <c r="E344" s="4" t="str">
        <f t="shared" si="18"/>
        <v/>
      </c>
      <c r="K344" s="4">
        <v>330</v>
      </c>
    </row>
    <row r="345" spans="1:11" ht="17.25" x14ac:dyDescent="0.15">
      <c r="A345" s="4">
        <v>331</v>
      </c>
      <c r="B345" s="360">
        <f>実施計画様式!AI412</f>
        <v>0</v>
      </c>
      <c r="C345" s="4">
        <f t="shared" si="16"/>
        <v>0</v>
      </c>
      <c r="D345" s="4">
        <f t="shared" si="17"/>
        <v>0</v>
      </c>
      <c r="E345" s="4" t="str">
        <f t="shared" si="18"/>
        <v/>
      </c>
      <c r="K345" s="4">
        <v>331</v>
      </c>
    </row>
    <row r="346" spans="1:11" ht="17.25" x14ac:dyDescent="0.15">
      <c r="A346" s="4">
        <v>332</v>
      </c>
      <c r="B346" s="360">
        <f>実施計画様式!AI413</f>
        <v>0</v>
      </c>
      <c r="C346" s="4">
        <f t="shared" si="16"/>
        <v>0</v>
      </c>
      <c r="D346" s="4">
        <f t="shared" si="17"/>
        <v>0</v>
      </c>
      <c r="E346" s="4" t="str">
        <f t="shared" si="18"/>
        <v/>
      </c>
      <c r="K346" s="4">
        <v>332</v>
      </c>
    </row>
    <row r="347" spans="1:11" ht="17.25" x14ac:dyDescent="0.15">
      <c r="A347" s="4">
        <v>333</v>
      </c>
      <c r="B347" s="360">
        <f>実施計画様式!AI414</f>
        <v>0</v>
      </c>
      <c r="C347" s="4">
        <f t="shared" si="16"/>
        <v>0</v>
      </c>
      <c r="D347" s="4">
        <f t="shared" si="17"/>
        <v>0</v>
      </c>
      <c r="E347" s="4" t="str">
        <f t="shared" si="18"/>
        <v/>
      </c>
      <c r="K347" s="4">
        <v>333</v>
      </c>
    </row>
    <row r="348" spans="1:11" ht="17.25" x14ac:dyDescent="0.15">
      <c r="A348" s="4">
        <v>334</v>
      </c>
      <c r="B348" s="360">
        <f>実施計画様式!AI415</f>
        <v>0</v>
      </c>
      <c r="C348" s="4">
        <f t="shared" si="16"/>
        <v>0</v>
      </c>
      <c r="D348" s="4">
        <f t="shared" si="17"/>
        <v>0</v>
      </c>
      <c r="E348" s="4" t="str">
        <f t="shared" si="18"/>
        <v/>
      </c>
      <c r="K348" s="4">
        <v>334</v>
      </c>
    </row>
    <row r="349" spans="1:11" ht="17.25" x14ac:dyDescent="0.15">
      <c r="A349" s="4">
        <v>335</v>
      </c>
      <c r="B349" s="360">
        <f>実施計画様式!AI416</f>
        <v>0</v>
      </c>
      <c r="C349" s="4">
        <f t="shared" si="16"/>
        <v>0</v>
      </c>
      <c r="D349" s="4">
        <f t="shared" si="17"/>
        <v>0</v>
      </c>
      <c r="E349" s="4" t="str">
        <f t="shared" si="18"/>
        <v/>
      </c>
      <c r="K349" s="4">
        <v>335</v>
      </c>
    </row>
    <row r="350" spans="1:11" ht="17.25" x14ac:dyDescent="0.15">
      <c r="A350" s="4">
        <v>336</v>
      </c>
      <c r="B350" s="360">
        <f>実施計画様式!AI417</f>
        <v>0</v>
      </c>
      <c r="C350" s="4">
        <f t="shared" si="16"/>
        <v>0</v>
      </c>
      <c r="D350" s="4">
        <f t="shared" si="17"/>
        <v>0</v>
      </c>
      <c r="E350" s="4" t="str">
        <f t="shared" si="18"/>
        <v/>
      </c>
      <c r="K350" s="4">
        <v>336</v>
      </c>
    </row>
    <row r="351" spans="1:11" ht="17.25" x14ac:dyDescent="0.15">
      <c r="A351" s="4">
        <v>337</v>
      </c>
      <c r="B351" s="360">
        <f>実施計画様式!AI418</f>
        <v>0</v>
      </c>
      <c r="C351" s="4">
        <f t="shared" si="16"/>
        <v>0</v>
      </c>
      <c r="D351" s="4">
        <f t="shared" si="17"/>
        <v>0</v>
      </c>
      <c r="E351" s="4" t="str">
        <f t="shared" si="18"/>
        <v/>
      </c>
      <c r="K351" s="4">
        <v>337</v>
      </c>
    </row>
    <row r="352" spans="1:11" ht="17.25" x14ac:dyDescent="0.15">
      <c r="A352" s="4">
        <v>338</v>
      </c>
      <c r="B352" s="360">
        <f>実施計画様式!AI419</f>
        <v>0</v>
      </c>
      <c r="C352" s="4">
        <f t="shared" si="16"/>
        <v>0</v>
      </c>
      <c r="D352" s="4">
        <f t="shared" si="17"/>
        <v>0</v>
      </c>
      <c r="E352" s="4" t="str">
        <f t="shared" si="18"/>
        <v/>
      </c>
      <c r="K352" s="4">
        <v>338</v>
      </c>
    </row>
    <row r="353" spans="1:11" ht="17.25" x14ac:dyDescent="0.15">
      <c r="A353" s="4">
        <v>339</v>
      </c>
      <c r="B353" s="360">
        <f>実施計画様式!AI420</f>
        <v>0</v>
      </c>
      <c r="C353" s="4">
        <f t="shared" si="16"/>
        <v>0</v>
      </c>
      <c r="D353" s="4">
        <f t="shared" si="17"/>
        <v>0</v>
      </c>
      <c r="E353" s="4" t="str">
        <f t="shared" si="18"/>
        <v/>
      </c>
      <c r="K353" s="4">
        <v>339</v>
      </c>
    </row>
    <row r="354" spans="1:11" ht="17.25" x14ac:dyDescent="0.15">
      <c r="A354" s="4">
        <v>340</v>
      </c>
      <c r="B354" s="360">
        <f>実施計画様式!AI421</f>
        <v>0</v>
      </c>
      <c r="C354" s="4">
        <f t="shared" si="16"/>
        <v>0</v>
      </c>
      <c r="D354" s="4">
        <f t="shared" si="17"/>
        <v>0</v>
      </c>
      <c r="E354" s="4" t="str">
        <f t="shared" si="18"/>
        <v/>
      </c>
      <c r="K354" s="4">
        <v>340</v>
      </c>
    </row>
    <row r="355" spans="1:11" ht="17.25" x14ac:dyDescent="0.15">
      <c r="A355" s="4">
        <v>341</v>
      </c>
      <c r="B355" s="360">
        <f>実施計画様式!AI422</f>
        <v>0</v>
      </c>
      <c r="C355" s="4">
        <f t="shared" si="16"/>
        <v>0</v>
      </c>
      <c r="D355" s="4">
        <f t="shared" si="17"/>
        <v>0</v>
      </c>
      <c r="E355" s="4" t="str">
        <f t="shared" si="18"/>
        <v/>
      </c>
      <c r="K355" s="4">
        <v>341</v>
      </c>
    </row>
    <row r="356" spans="1:11" ht="17.25" x14ac:dyDescent="0.15">
      <c r="A356" s="4">
        <v>342</v>
      </c>
      <c r="B356" s="360">
        <f>実施計画様式!AI423</f>
        <v>0</v>
      </c>
      <c r="C356" s="4">
        <f t="shared" si="16"/>
        <v>0</v>
      </c>
      <c r="D356" s="4">
        <f t="shared" si="17"/>
        <v>0</v>
      </c>
      <c r="E356" s="4" t="str">
        <f t="shared" si="18"/>
        <v/>
      </c>
      <c r="K356" s="4">
        <v>342</v>
      </c>
    </row>
    <row r="357" spans="1:11" ht="17.25" x14ac:dyDescent="0.15">
      <c r="A357" s="4">
        <v>343</v>
      </c>
      <c r="B357" s="360">
        <f>実施計画様式!AI424</f>
        <v>0</v>
      </c>
      <c r="C357" s="4">
        <f t="shared" si="16"/>
        <v>0</v>
      </c>
      <c r="D357" s="4">
        <f t="shared" si="17"/>
        <v>0</v>
      </c>
      <c r="E357" s="4" t="str">
        <f t="shared" si="18"/>
        <v/>
      </c>
      <c r="K357" s="4">
        <v>343</v>
      </c>
    </row>
    <row r="358" spans="1:11" ht="17.25" x14ac:dyDescent="0.15">
      <c r="A358" s="4">
        <v>344</v>
      </c>
      <c r="B358" s="360">
        <f>実施計画様式!AI425</f>
        <v>0</v>
      </c>
      <c r="C358" s="4">
        <f t="shared" si="16"/>
        <v>0</v>
      </c>
      <c r="D358" s="4">
        <f t="shared" si="17"/>
        <v>0</v>
      </c>
      <c r="E358" s="4" t="str">
        <f t="shared" si="18"/>
        <v/>
      </c>
      <c r="K358" s="4">
        <v>344</v>
      </c>
    </row>
    <row r="359" spans="1:11" ht="17.25" x14ac:dyDescent="0.15">
      <c r="A359" s="4">
        <v>345</v>
      </c>
      <c r="B359" s="360">
        <f>実施計画様式!AI426</f>
        <v>0</v>
      </c>
      <c r="C359" s="4">
        <f t="shared" si="16"/>
        <v>0</v>
      </c>
      <c r="D359" s="4">
        <f t="shared" si="17"/>
        <v>0</v>
      </c>
      <c r="E359" s="4" t="str">
        <f t="shared" si="18"/>
        <v/>
      </c>
      <c r="K359" s="4">
        <v>345</v>
      </c>
    </row>
    <row r="360" spans="1:11" ht="17.25" x14ac:dyDescent="0.15">
      <c r="A360" s="4">
        <v>346</v>
      </c>
      <c r="B360" s="360">
        <f>実施計画様式!AI427</f>
        <v>0</v>
      </c>
      <c r="C360" s="4">
        <f t="shared" si="16"/>
        <v>0</v>
      </c>
      <c r="D360" s="4">
        <f t="shared" si="17"/>
        <v>0</v>
      </c>
      <c r="E360" s="4" t="str">
        <f t="shared" si="18"/>
        <v/>
      </c>
      <c r="K360" s="4">
        <v>346</v>
      </c>
    </row>
    <row r="361" spans="1:11" ht="17.25" x14ac:dyDescent="0.15">
      <c r="A361" s="4">
        <v>347</v>
      </c>
      <c r="B361" s="360">
        <f>実施計画様式!AI428</f>
        <v>0</v>
      </c>
      <c r="C361" s="4">
        <f t="shared" si="16"/>
        <v>0</v>
      </c>
      <c r="D361" s="4">
        <f t="shared" si="17"/>
        <v>0</v>
      </c>
      <c r="E361" s="4" t="str">
        <f t="shared" si="18"/>
        <v/>
      </c>
      <c r="K361" s="4">
        <v>347</v>
      </c>
    </row>
    <row r="362" spans="1:11" ht="17.25" x14ac:dyDescent="0.15">
      <c r="A362" s="4">
        <v>348</v>
      </c>
      <c r="B362" s="360">
        <f>実施計画様式!AI429</f>
        <v>0</v>
      </c>
      <c r="C362" s="4">
        <f t="shared" si="16"/>
        <v>0</v>
      </c>
      <c r="D362" s="4">
        <f t="shared" si="17"/>
        <v>0</v>
      </c>
      <c r="E362" s="4" t="str">
        <f t="shared" si="18"/>
        <v/>
      </c>
      <c r="K362" s="4">
        <v>348</v>
      </c>
    </row>
    <row r="363" spans="1:11" ht="17.25" x14ac:dyDescent="0.15">
      <c r="A363" s="4">
        <v>349</v>
      </c>
      <c r="B363" s="360">
        <f>実施計画様式!AI430</f>
        <v>0</v>
      </c>
      <c r="C363" s="4">
        <f t="shared" si="16"/>
        <v>0</v>
      </c>
      <c r="D363" s="4">
        <f t="shared" si="17"/>
        <v>0</v>
      </c>
      <c r="E363" s="4" t="str">
        <f t="shared" si="18"/>
        <v/>
      </c>
      <c r="K363" s="4">
        <v>349</v>
      </c>
    </row>
    <row r="364" spans="1:11" ht="17.25" x14ac:dyDescent="0.15">
      <c r="A364" s="4">
        <v>350</v>
      </c>
      <c r="B364" s="360">
        <f>実施計画様式!AI431</f>
        <v>0</v>
      </c>
      <c r="C364" s="4">
        <f t="shared" si="16"/>
        <v>0</v>
      </c>
      <c r="D364" s="4">
        <f t="shared" si="17"/>
        <v>0</v>
      </c>
      <c r="E364" s="4" t="str">
        <f t="shared" si="18"/>
        <v/>
      </c>
      <c r="K364" s="4">
        <v>350</v>
      </c>
    </row>
    <row r="365" spans="1:11" ht="17.25" x14ac:dyDescent="0.15">
      <c r="A365" s="4">
        <v>351</v>
      </c>
      <c r="B365" s="360">
        <f>実施計画様式!AI432</f>
        <v>0</v>
      </c>
      <c r="C365" s="4">
        <f t="shared" si="16"/>
        <v>0</v>
      </c>
      <c r="D365" s="4">
        <f t="shared" si="17"/>
        <v>0</v>
      </c>
      <c r="E365" s="4" t="str">
        <f t="shared" si="18"/>
        <v/>
      </c>
      <c r="K365" s="4">
        <v>351</v>
      </c>
    </row>
    <row r="366" spans="1:11" ht="17.25" x14ac:dyDescent="0.15">
      <c r="A366" s="4">
        <v>352</v>
      </c>
      <c r="B366" s="360">
        <f>実施計画様式!AI433</f>
        <v>0</v>
      </c>
      <c r="C366" s="4">
        <f t="shared" si="16"/>
        <v>0</v>
      </c>
      <c r="D366" s="4">
        <f t="shared" si="17"/>
        <v>0</v>
      </c>
      <c r="E366" s="4" t="str">
        <f t="shared" si="18"/>
        <v/>
      </c>
      <c r="K366" s="4">
        <v>352</v>
      </c>
    </row>
    <row r="367" spans="1:11" ht="17.25" x14ac:dyDescent="0.15">
      <c r="A367" s="4">
        <v>353</v>
      </c>
      <c r="B367" s="360">
        <f>実施計画様式!AI434</f>
        <v>0</v>
      </c>
      <c r="C367" s="4">
        <f t="shared" si="16"/>
        <v>0</v>
      </c>
      <c r="D367" s="4">
        <f t="shared" si="17"/>
        <v>0</v>
      </c>
      <c r="E367" s="4" t="str">
        <f t="shared" si="18"/>
        <v/>
      </c>
      <c r="K367" s="4">
        <v>353</v>
      </c>
    </row>
    <row r="368" spans="1:11" ht="17.25" x14ac:dyDescent="0.15">
      <c r="A368" s="4">
        <v>354</v>
      </c>
      <c r="B368" s="360">
        <f>実施計画様式!AI435</f>
        <v>0</v>
      </c>
      <c r="C368" s="4">
        <f t="shared" si="16"/>
        <v>0</v>
      </c>
      <c r="D368" s="4">
        <f t="shared" si="17"/>
        <v>0</v>
      </c>
      <c r="E368" s="4" t="str">
        <f t="shared" si="18"/>
        <v/>
      </c>
      <c r="K368" s="4">
        <v>354</v>
      </c>
    </row>
    <row r="369" spans="1:11" ht="17.25" x14ac:dyDescent="0.15">
      <c r="A369" s="4">
        <v>355</v>
      </c>
      <c r="B369" s="360">
        <f>実施計画様式!AI436</f>
        <v>0</v>
      </c>
      <c r="C369" s="4">
        <f t="shared" si="16"/>
        <v>0</v>
      </c>
      <c r="D369" s="4">
        <f t="shared" si="17"/>
        <v>0</v>
      </c>
      <c r="E369" s="4" t="str">
        <f t="shared" si="18"/>
        <v/>
      </c>
      <c r="K369" s="4">
        <v>355</v>
      </c>
    </row>
    <row r="370" spans="1:11" ht="17.25" x14ac:dyDescent="0.15">
      <c r="A370" s="4">
        <v>356</v>
      </c>
      <c r="B370" s="360">
        <f>実施計画様式!AI437</f>
        <v>0</v>
      </c>
      <c r="C370" s="4">
        <f t="shared" si="16"/>
        <v>0</v>
      </c>
      <c r="D370" s="4">
        <f t="shared" si="17"/>
        <v>0</v>
      </c>
      <c r="E370" s="4" t="str">
        <f t="shared" si="18"/>
        <v/>
      </c>
      <c r="K370" s="4">
        <v>356</v>
      </c>
    </row>
    <row r="371" spans="1:11" ht="17.25" x14ac:dyDescent="0.15">
      <c r="A371" s="4">
        <v>357</v>
      </c>
      <c r="B371" s="360">
        <f>実施計画様式!AI438</f>
        <v>0</v>
      </c>
      <c r="C371" s="4">
        <f t="shared" si="16"/>
        <v>0</v>
      </c>
      <c r="D371" s="4">
        <f t="shared" si="17"/>
        <v>0</v>
      </c>
      <c r="E371" s="4" t="str">
        <f t="shared" si="18"/>
        <v/>
      </c>
      <c r="K371" s="4">
        <v>357</v>
      </c>
    </row>
    <row r="372" spans="1:11" ht="17.25" x14ac:dyDescent="0.15">
      <c r="A372" s="4">
        <v>358</v>
      </c>
      <c r="B372" s="360">
        <f>実施計画様式!AI439</f>
        <v>0</v>
      </c>
      <c r="C372" s="4">
        <f t="shared" si="16"/>
        <v>0</v>
      </c>
      <c r="D372" s="4">
        <f t="shared" si="17"/>
        <v>0</v>
      </c>
      <c r="E372" s="4" t="str">
        <f t="shared" si="18"/>
        <v/>
      </c>
      <c r="K372" s="4">
        <v>358</v>
      </c>
    </row>
    <row r="373" spans="1:11" ht="17.25" x14ac:dyDescent="0.15">
      <c r="A373" s="4">
        <v>359</v>
      </c>
      <c r="B373" s="360">
        <f>実施計画様式!AI440</f>
        <v>0</v>
      </c>
      <c r="C373" s="4">
        <f t="shared" si="16"/>
        <v>0</v>
      </c>
      <c r="D373" s="4">
        <f t="shared" si="17"/>
        <v>0</v>
      </c>
      <c r="E373" s="4" t="str">
        <f t="shared" si="18"/>
        <v/>
      </c>
      <c r="K373" s="4">
        <v>359</v>
      </c>
    </row>
    <row r="374" spans="1:11" ht="17.25" x14ac:dyDescent="0.15">
      <c r="A374" s="4">
        <v>360</v>
      </c>
      <c r="B374" s="360">
        <f>実施計画様式!AI441</f>
        <v>0</v>
      </c>
      <c r="C374" s="4">
        <f t="shared" si="16"/>
        <v>0</v>
      </c>
      <c r="D374" s="4">
        <f t="shared" si="17"/>
        <v>0</v>
      </c>
      <c r="E374" s="4" t="str">
        <f t="shared" si="18"/>
        <v/>
      </c>
      <c r="K374" s="4">
        <v>360</v>
      </c>
    </row>
    <row r="375" spans="1:11" ht="17.25" x14ac:dyDescent="0.15">
      <c r="A375" s="4">
        <v>361</v>
      </c>
      <c r="B375" s="360">
        <f>実施計画様式!AI442</f>
        <v>0</v>
      </c>
      <c r="C375" s="4">
        <f t="shared" si="16"/>
        <v>0</v>
      </c>
      <c r="D375" s="4">
        <f t="shared" si="17"/>
        <v>0</v>
      </c>
      <c r="E375" s="4" t="str">
        <f t="shared" si="18"/>
        <v/>
      </c>
      <c r="K375" s="4">
        <v>361</v>
      </c>
    </row>
    <row r="376" spans="1:11" ht="17.25" x14ac:dyDescent="0.15">
      <c r="A376" s="4">
        <v>362</v>
      </c>
      <c r="B376" s="360">
        <f>実施計画様式!AI443</f>
        <v>0</v>
      </c>
      <c r="C376" s="4">
        <f t="shared" si="16"/>
        <v>0</v>
      </c>
      <c r="D376" s="4">
        <f t="shared" si="17"/>
        <v>0</v>
      </c>
      <c r="E376" s="4" t="str">
        <f t="shared" si="18"/>
        <v/>
      </c>
      <c r="K376" s="4">
        <v>362</v>
      </c>
    </row>
    <row r="377" spans="1:11" ht="17.25" x14ac:dyDescent="0.15">
      <c r="A377" s="4">
        <v>363</v>
      </c>
      <c r="B377" s="360">
        <f>実施計画様式!AI444</f>
        <v>0</v>
      </c>
      <c r="C377" s="4">
        <f t="shared" si="16"/>
        <v>0</v>
      </c>
      <c r="D377" s="4">
        <f t="shared" si="17"/>
        <v>0</v>
      </c>
      <c r="E377" s="4" t="str">
        <f t="shared" si="18"/>
        <v/>
      </c>
      <c r="K377" s="4">
        <v>363</v>
      </c>
    </row>
    <row r="378" spans="1:11" ht="17.25" x14ac:dyDescent="0.15">
      <c r="A378" s="4">
        <v>364</v>
      </c>
      <c r="B378" s="360">
        <f>実施計画様式!AI445</f>
        <v>0</v>
      </c>
      <c r="C378" s="4">
        <f t="shared" si="16"/>
        <v>0</v>
      </c>
      <c r="D378" s="4">
        <f t="shared" si="17"/>
        <v>0</v>
      </c>
      <c r="E378" s="4" t="str">
        <f t="shared" si="18"/>
        <v/>
      </c>
      <c r="K378" s="4">
        <v>364</v>
      </c>
    </row>
    <row r="379" spans="1:11" ht="17.25" x14ac:dyDescent="0.15">
      <c r="A379" s="4">
        <v>365</v>
      </c>
      <c r="B379" s="360">
        <f>実施計画様式!AI446</f>
        <v>0</v>
      </c>
      <c r="C379" s="4">
        <f t="shared" si="16"/>
        <v>0</v>
      </c>
      <c r="D379" s="4">
        <f t="shared" si="17"/>
        <v>0</v>
      </c>
      <c r="E379" s="4" t="str">
        <f t="shared" si="18"/>
        <v/>
      </c>
      <c r="K379" s="4">
        <v>365</v>
      </c>
    </row>
    <row r="380" spans="1:11" ht="17.25" x14ac:dyDescent="0.15">
      <c r="A380" s="4">
        <v>366</v>
      </c>
      <c r="B380" s="360">
        <f>実施計画様式!AI447</f>
        <v>0</v>
      </c>
      <c r="C380" s="4">
        <f t="shared" si="16"/>
        <v>0</v>
      </c>
      <c r="D380" s="4">
        <f t="shared" si="17"/>
        <v>0</v>
      </c>
      <c r="E380" s="4" t="str">
        <f t="shared" si="18"/>
        <v/>
      </c>
      <c r="K380" s="4">
        <v>366</v>
      </c>
    </row>
    <row r="381" spans="1:11" ht="17.25" x14ac:dyDescent="0.15">
      <c r="A381" s="4">
        <v>367</v>
      </c>
      <c r="B381" s="360">
        <f>実施計画様式!AI448</f>
        <v>0</v>
      </c>
      <c r="C381" s="4">
        <f t="shared" si="16"/>
        <v>0</v>
      </c>
      <c r="D381" s="4">
        <f t="shared" si="17"/>
        <v>0</v>
      </c>
      <c r="E381" s="4" t="str">
        <f t="shared" si="18"/>
        <v/>
      </c>
      <c r="K381" s="4">
        <v>367</v>
      </c>
    </row>
    <row r="382" spans="1:11" ht="17.25" x14ac:dyDescent="0.15">
      <c r="A382" s="4">
        <v>368</v>
      </c>
      <c r="B382" s="360">
        <f>実施計画様式!AI449</f>
        <v>0</v>
      </c>
      <c r="C382" s="4">
        <f t="shared" si="16"/>
        <v>0</v>
      </c>
      <c r="D382" s="4">
        <f t="shared" si="17"/>
        <v>0</v>
      </c>
      <c r="E382" s="4" t="str">
        <f t="shared" si="18"/>
        <v/>
      </c>
      <c r="K382" s="4">
        <v>368</v>
      </c>
    </row>
    <row r="383" spans="1:11" ht="17.25" x14ac:dyDescent="0.15">
      <c r="A383" s="4">
        <v>369</v>
      </c>
      <c r="B383" s="360">
        <f>実施計画様式!AI450</f>
        <v>0</v>
      </c>
      <c r="C383" s="4">
        <f t="shared" si="16"/>
        <v>0</v>
      </c>
      <c r="D383" s="4">
        <f t="shared" si="17"/>
        <v>0</v>
      </c>
      <c r="E383" s="4" t="str">
        <f t="shared" si="18"/>
        <v/>
      </c>
      <c r="K383" s="4">
        <v>369</v>
      </c>
    </row>
    <row r="384" spans="1:11" ht="17.25" x14ac:dyDescent="0.15">
      <c r="A384" s="4">
        <v>370</v>
      </c>
      <c r="B384" s="360">
        <f>実施計画様式!AI451</f>
        <v>0</v>
      </c>
      <c r="C384" s="4">
        <f t="shared" si="16"/>
        <v>0</v>
      </c>
      <c r="D384" s="4">
        <f t="shared" si="17"/>
        <v>0</v>
      </c>
      <c r="E384" s="4" t="str">
        <f t="shared" si="18"/>
        <v/>
      </c>
      <c r="K384" s="4">
        <v>370</v>
      </c>
    </row>
    <row r="385" spans="1:11" ht="17.25" x14ac:dyDescent="0.15">
      <c r="A385" s="4">
        <v>371</v>
      </c>
      <c r="B385" s="360">
        <f>実施計画様式!AI452</f>
        <v>0</v>
      </c>
      <c r="C385" s="4">
        <f t="shared" si="16"/>
        <v>0</v>
      </c>
      <c r="D385" s="4">
        <f t="shared" si="17"/>
        <v>0</v>
      </c>
      <c r="E385" s="4" t="str">
        <f t="shared" si="18"/>
        <v/>
      </c>
      <c r="K385" s="4">
        <v>371</v>
      </c>
    </row>
    <row r="386" spans="1:11" ht="17.25" x14ac:dyDescent="0.15">
      <c r="A386" s="4">
        <v>372</v>
      </c>
      <c r="B386" s="360">
        <f>実施計画様式!AI453</f>
        <v>0</v>
      </c>
      <c r="C386" s="4">
        <f t="shared" si="16"/>
        <v>0</v>
      </c>
      <c r="D386" s="4">
        <f t="shared" si="17"/>
        <v>0</v>
      </c>
      <c r="E386" s="4" t="str">
        <f t="shared" si="18"/>
        <v/>
      </c>
      <c r="K386" s="4">
        <v>372</v>
      </c>
    </row>
    <row r="387" spans="1:11" ht="17.25" x14ac:dyDescent="0.15">
      <c r="A387" s="4">
        <v>373</v>
      </c>
      <c r="B387" s="360">
        <f>実施計画様式!AI454</f>
        <v>0</v>
      </c>
      <c r="C387" s="4">
        <f t="shared" si="16"/>
        <v>0</v>
      </c>
      <c r="D387" s="4">
        <f t="shared" si="17"/>
        <v>0</v>
      </c>
      <c r="E387" s="4" t="str">
        <f t="shared" si="18"/>
        <v/>
      </c>
      <c r="K387" s="4">
        <v>373</v>
      </c>
    </row>
    <row r="388" spans="1:11" ht="17.25" x14ac:dyDescent="0.15">
      <c r="A388" s="4">
        <v>374</v>
      </c>
      <c r="B388" s="360">
        <f>実施計画様式!AI455</f>
        <v>0</v>
      </c>
      <c r="C388" s="4">
        <f t="shared" si="16"/>
        <v>0</v>
      </c>
      <c r="D388" s="4">
        <f t="shared" si="17"/>
        <v>0</v>
      </c>
      <c r="E388" s="4" t="str">
        <f t="shared" si="18"/>
        <v/>
      </c>
      <c r="K388" s="4">
        <v>374</v>
      </c>
    </row>
    <row r="389" spans="1:11" ht="17.25" x14ac:dyDescent="0.15">
      <c r="A389" s="4">
        <v>375</v>
      </c>
      <c r="B389" s="360">
        <f>実施計画様式!AI456</f>
        <v>0</v>
      </c>
      <c r="C389" s="4">
        <f t="shared" si="16"/>
        <v>0</v>
      </c>
      <c r="D389" s="4">
        <f t="shared" si="17"/>
        <v>0</v>
      </c>
      <c r="E389" s="4" t="str">
        <f t="shared" si="18"/>
        <v/>
      </c>
      <c r="K389" s="4">
        <v>375</v>
      </c>
    </row>
    <row r="390" spans="1:11" ht="17.25" x14ac:dyDescent="0.15">
      <c r="A390" s="4">
        <v>376</v>
      </c>
      <c r="B390" s="360">
        <f>実施計画様式!AI457</f>
        <v>0</v>
      </c>
      <c r="C390" s="4">
        <f t="shared" si="16"/>
        <v>0</v>
      </c>
      <c r="D390" s="4">
        <f t="shared" si="17"/>
        <v>0</v>
      </c>
      <c r="E390" s="4" t="str">
        <f t="shared" si="18"/>
        <v/>
      </c>
      <c r="K390" s="4">
        <v>376</v>
      </c>
    </row>
    <row r="391" spans="1:11" ht="17.25" x14ac:dyDescent="0.15">
      <c r="A391" s="4">
        <v>377</v>
      </c>
      <c r="B391" s="360">
        <f>実施計画様式!AI458</f>
        <v>0</v>
      </c>
      <c r="C391" s="4">
        <f t="shared" ref="C391:C414" si="19">IF(B391="○",1,0)</f>
        <v>0</v>
      </c>
      <c r="D391" s="4">
        <f t="shared" ref="D391:D414" si="20">A391*C391</f>
        <v>0</v>
      </c>
      <c r="E391" s="4" t="str">
        <f t="shared" si="18"/>
        <v/>
      </c>
      <c r="K391" s="4">
        <v>377</v>
      </c>
    </row>
    <row r="392" spans="1:11" ht="17.25" x14ac:dyDescent="0.15">
      <c r="A392" s="4">
        <v>378</v>
      </c>
      <c r="B392" s="360">
        <f>実施計画様式!AI459</f>
        <v>0</v>
      </c>
      <c r="C392" s="4">
        <f t="shared" si="19"/>
        <v>0</v>
      </c>
      <c r="D392" s="4">
        <f t="shared" si="20"/>
        <v>0</v>
      </c>
      <c r="E392" s="4" t="str">
        <f t="shared" si="18"/>
        <v/>
      </c>
      <c r="K392" s="4">
        <v>378</v>
      </c>
    </row>
    <row r="393" spans="1:11" ht="17.25" x14ac:dyDescent="0.15">
      <c r="A393" s="4">
        <v>379</v>
      </c>
      <c r="B393" s="360">
        <f>実施計画様式!AI460</f>
        <v>0</v>
      </c>
      <c r="C393" s="4">
        <f t="shared" si="19"/>
        <v>0</v>
      </c>
      <c r="D393" s="4">
        <f t="shared" si="20"/>
        <v>0</v>
      </c>
      <c r="E393" s="4" t="str">
        <f t="shared" si="18"/>
        <v/>
      </c>
      <c r="K393" s="4">
        <v>379</v>
      </c>
    </row>
    <row r="394" spans="1:11" ht="17.25" x14ac:dyDescent="0.15">
      <c r="A394" s="4">
        <v>380</v>
      </c>
      <c r="B394" s="360">
        <f>実施計画様式!AI461</f>
        <v>0</v>
      </c>
      <c r="C394" s="4">
        <f t="shared" si="19"/>
        <v>0</v>
      </c>
      <c r="D394" s="4">
        <f t="shared" si="20"/>
        <v>0</v>
      </c>
      <c r="E394" s="4" t="str">
        <f t="shared" si="18"/>
        <v/>
      </c>
      <c r="K394" s="4">
        <v>380</v>
      </c>
    </row>
    <row r="395" spans="1:11" ht="17.25" x14ac:dyDescent="0.15">
      <c r="A395" s="4">
        <v>381</v>
      </c>
      <c r="B395" s="360">
        <f>実施計画様式!AI462</f>
        <v>0</v>
      </c>
      <c r="C395" s="4">
        <f t="shared" si="19"/>
        <v>0</v>
      </c>
      <c r="D395" s="4">
        <f t="shared" si="20"/>
        <v>0</v>
      </c>
      <c r="E395" s="4" t="str">
        <f t="shared" si="18"/>
        <v/>
      </c>
      <c r="K395" s="4">
        <v>381</v>
      </c>
    </row>
    <row r="396" spans="1:11" ht="17.25" x14ac:dyDescent="0.15">
      <c r="A396" s="4">
        <v>382</v>
      </c>
      <c r="B396" s="360">
        <f>実施計画様式!AI463</f>
        <v>0</v>
      </c>
      <c r="C396" s="4">
        <f t="shared" si="19"/>
        <v>0</v>
      </c>
      <c r="D396" s="4">
        <f t="shared" si="20"/>
        <v>0</v>
      </c>
      <c r="E396" s="4" t="str">
        <f t="shared" si="18"/>
        <v/>
      </c>
      <c r="K396" s="4">
        <v>382</v>
      </c>
    </row>
    <row r="397" spans="1:11" ht="17.25" x14ac:dyDescent="0.15">
      <c r="A397" s="4">
        <v>383</v>
      </c>
      <c r="B397" s="360">
        <f>実施計画様式!AI464</f>
        <v>0</v>
      </c>
      <c r="C397" s="4">
        <f t="shared" si="19"/>
        <v>0</v>
      </c>
      <c r="D397" s="4">
        <f t="shared" si="20"/>
        <v>0</v>
      </c>
      <c r="E397" s="4" t="str">
        <f t="shared" si="18"/>
        <v/>
      </c>
      <c r="K397" s="4">
        <v>383</v>
      </c>
    </row>
    <row r="398" spans="1:11" ht="17.25" x14ac:dyDescent="0.15">
      <c r="A398" s="4">
        <v>384</v>
      </c>
      <c r="B398" s="360">
        <f>実施計画様式!AI465</f>
        <v>0</v>
      </c>
      <c r="C398" s="4">
        <f t="shared" si="19"/>
        <v>0</v>
      </c>
      <c r="D398" s="4">
        <f t="shared" si="20"/>
        <v>0</v>
      </c>
      <c r="E398" s="4" t="str">
        <f t="shared" si="18"/>
        <v/>
      </c>
      <c r="K398" s="4">
        <v>384</v>
      </c>
    </row>
    <row r="399" spans="1:11" ht="17.25" x14ac:dyDescent="0.15">
      <c r="A399" s="4">
        <v>385</v>
      </c>
      <c r="B399" s="360">
        <f>実施計画様式!AI466</f>
        <v>0</v>
      </c>
      <c r="C399" s="4">
        <f t="shared" si="19"/>
        <v>0</v>
      </c>
      <c r="D399" s="4">
        <f t="shared" si="20"/>
        <v>0</v>
      </c>
      <c r="E399" s="4" t="str">
        <f t="shared" si="18"/>
        <v/>
      </c>
      <c r="K399" s="4">
        <v>385</v>
      </c>
    </row>
    <row r="400" spans="1:11" ht="17.25" x14ac:dyDescent="0.15">
      <c r="A400" s="4">
        <v>386</v>
      </c>
      <c r="B400" s="360">
        <f>実施計画様式!AI467</f>
        <v>0</v>
      </c>
      <c r="C400" s="4">
        <f t="shared" si="19"/>
        <v>0</v>
      </c>
      <c r="D400" s="4">
        <f t="shared" si="20"/>
        <v>0</v>
      </c>
      <c r="E400" s="4" t="str">
        <f t="shared" si="18"/>
        <v/>
      </c>
      <c r="K400" s="4">
        <v>386</v>
      </c>
    </row>
    <row r="401" spans="1:11" ht="17.25" x14ac:dyDescent="0.15">
      <c r="A401" s="4">
        <v>387</v>
      </c>
      <c r="B401" s="360">
        <f>実施計画様式!AI468</f>
        <v>0</v>
      </c>
      <c r="C401" s="4">
        <f t="shared" si="19"/>
        <v>0</v>
      </c>
      <c r="D401" s="4">
        <f t="shared" si="20"/>
        <v>0</v>
      </c>
      <c r="E401" s="4" t="str">
        <f t="shared" si="18"/>
        <v/>
      </c>
      <c r="K401" s="4">
        <v>387</v>
      </c>
    </row>
    <row r="402" spans="1:11" ht="17.25" x14ac:dyDescent="0.15">
      <c r="A402" s="4">
        <v>388</v>
      </c>
      <c r="B402" s="360">
        <f>実施計画様式!AI469</f>
        <v>0</v>
      </c>
      <c r="C402" s="4">
        <f t="shared" si="19"/>
        <v>0</v>
      </c>
      <c r="D402" s="4">
        <f t="shared" si="20"/>
        <v>0</v>
      </c>
      <c r="E402" s="4" t="str">
        <f t="shared" si="18"/>
        <v/>
      </c>
      <c r="K402" s="4">
        <v>388</v>
      </c>
    </row>
    <row r="403" spans="1:11" ht="17.25" customHeight="1" x14ac:dyDescent="0.15">
      <c r="A403" s="4">
        <v>389</v>
      </c>
      <c r="B403" s="360">
        <f>実施計画様式!AI470</f>
        <v>0</v>
      </c>
      <c r="C403" s="4">
        <f t="shared" si="19"/>
        <v>0</v>
      </c>
      <c r="D403" s="4">
        <f t="shared" si="20"/>
        <v>0</v>
      </c>
      <c r="E403" s="4" t="str">
        <f t="shared" si="18"/>
        <v/>
      </c>
      <c r="K403" s="4">
        <v>389</v>
      </c>
    </row>
    <row r="404" spans="1:11" ht="17.25" customHeight="1" x14ac:dyDescent="0.15">
      <c r="A404" s="4">
        <v>390</v>
      </c>
      <c r="B404" s="360">
        <f>実施計画様式!AI471</f>
        <v>0</v>
      </c>
      <c r="C404" s="4">
        <f t="shared" si="19"/>
        <v>0</v>
      </c>
      <c r="D404" s="4">
        <f t="shared" si="20"/>
        <v>0</v>
      </c>
      <c r="E404" s="4" t="str">
        <f t="shared" si="18"/>
        <v/>
      </c>
      <c r="K404" s="4">
        <v>390</v>
      </c>
    </row>
    <row r="405" spans="1:11" ht="17.25" customHeight="1" x14ac:dyDescent="0.15">
      <c r="A405" s="4">
        <v>391</v>
      </c>
      <c r="B405" s="360">
        <f>実施計画様式!AI472</f>
        <v>0</v>
      </c>
      <c r="C405" s="4">
        <f t="shared" si="19"/>
        <v>0</v>
      </c>
      <c r="D405" s="4">
        <f t="shared" si="20"/>
        <v>0</v>
      </c>
      <c r="E405" s="4" t="str">
        <f t="shared" ref="E405:E414" si="21">IFERROR(VLOOKUP(D405,$K$20:$K$414,1,FALSE),"")</f>
        <v/>
      </c>
      <c r="K405" s="4">
        <v>391</v>
      </c>
    </row>
    <row r="406" spans="1:11" ht="17.25" customHeight="1" x14ac:dyDescent="0.15">
      <c r="A406" s="4">
        <v>392</v>
      </c>
      <c r="B406" s="360">
        <f>実施計画様式!AI473</f>
        <v>0</v>
      </c>
      <c r="C406" s="4">
        <f t="shared" si="19"/>
        <v>0</v>
      </c>
      <c r="D406" s="4">
        <f t="shared" si="20"/>
        <v>0</v>
      </c>
      <c r="E406" s="4" t="str">
        <f t="shared" si="21"/>
        <v/>
      </c>
      <c r="K406" s="4">
        <v>392</v>
      </c>
    </row>
    <row r="407" spans="1:11" ht="17.25" customHeight="1" x14ac:dyDescent="0.15">
      <c r="A407" s="4">
        <v>393</v>
      </c>
      <c r="B407" s="360">
        <f>実施計画様式!AI474</f>
        <v>0</v>
      </c>
      <c r="C407" s="4">
        <f t="shared" si="19"/>
        <v>0</v>
      </c>
      <c r="D407" s="4">
        <f t="shared" si="20"/>
        <v>0</v>
      </c>
      <c r="E407" s="4" t="str">
        <f t="shared" si="21"/>
        <v/>
      </c>
      <c r="K407" s="4">
        <v>393</v>
      </c>
    </row>
    <row r="408" spans="1:11" ht="17.25" customHeight="1" x14ac:dyDescent="0.15">
      <c r="A408" s="4">
        <v>394</v>
      </c>
      <c r="B408" s="360">
        <f>実施計画様式!AI475</f>
        <v>0</v>
      </c>
      <c r="C408" s="4">
        <f t="shared" si="19"/>
        <v>0</v>
      </c>
      <c r="D408" s="4">
        <f t="shared" si="20"/>
        <v>0</v>
      </c>
      <c r="E408" s="4" t="str">
        <f t="shared" si="21"/>
        <v/>
      </c>
      <c r="K408" s="4">
        <v>394</v>
      </c>
    </row>
    <row r="409" spans="1:11" ht="17.25" customHeight="1" x14ac:dyDescent="0.15">
      <c r="A409" s="4">
        <v>395</v>
      </c>
      <c r="B409" s="360">
        <f>実施計画様式!AI476</f>
        <v>0</v>
      </c>
      <c r="C409" s="4">
        <f t="shared" si="19"/>
        <v>0</v>
      </c>
      <c r="D409" s="4">
        <f t="shared" si="20"/>
        <v>0</v>
      </c>
      <c r="E409" s="4" t="str">
        <f t="shared" si="21"/>
        <v/>
      </c>
      <c r="K409" s="4">
        <v>395</v>
      </c>
    </row>
    <row r="410" spans="1:11" ht="17.25" customHeight="1" x14ac:dyDescent="0.15">
      <c r="A410" s="4">
        <v>396</v>
      </c>
      <c r="B410" s="360">
        <f>実施計画様式!AI477</f>
        <v>0</v>
      </c>
      <c r="C410" s="4">
        <f t="shared" si="19"/>
        <v>0</v>
      </c>
      <c r="D410" s="4">
        <f t="shared" si="20"/>
        <v>0</v>
      </c>
      <c r="E410" s="4" t="str">
        <f t="shared" si="21"/>
        <v/>
      </c>
      <c r="K410" s="4">
        <v>396</v>
      </c>
    </row>
    <row r="411" spans="1:11" ht="17.25" customHeight="1" x14ac:dyDescent="0.15">
      <c r="A411" s="4">
        <v>397</v>
      </c>
      <c r="B411" s="360">
        <f>実施計画様式!AI478</f>
        <v>0</v>
      </c>
      <c r="C411" s="4">
        <f t="shared" si="19"/>
        <v>0</v>
      </c>
      <c r="D411" s="4">
        <f t="shared" si="20"/>
        <v>0</v>
      </c>
      <c r="E411" s="4" t="str">
        <f t="shared" si="21"/>
        <v/>
      </c>
      <c r="K411" s="4">
        <v>397</v>
      </c>
    </row>
    <row r="412" spans="1:11" ht="17.25" customHeight="1" x14ac:dyDescent="0.15">
      <c r="A412" s="4">
        <v>398</v>
      </c>
      <c r="B412" s="360">
        <f>実施計画様式!AI479</f>
        <v>0</v>
      </c>
      <c r="C412" s="4">
        <f t="shared" si="19"/>
        <v>0</v>
      </c>
      <c r="D412" s="4">
        <f t="shared" si="20"/>
        <v>0</v>
      </c>
      <c r="E412" s="4" t="str">
        <f t="shared" si="21"/>
        <v/>
      </c>
      <c r="K412" s="4">
        <v>398</v>
      </c>
    </row>
    <row r="413" spans="1:11" ht="17.25" customHeight="1" x14ac:dyDescent="0.15">
      <c r="A413" s="4">
        <v>399</v>
      </c>
      <c r="B413" s="360">
        <f>実施計画様式!AI480</f>
        <v>0</v>
      </c>
      <c r="C413" s="4">
        <f t="shared" si="19"/>
        <v>0</v>
      </c>
      <c r="D413" s="4">
        <f t="shared" si="20"/>
        <v>0</v>
      </c>
      <c r="E413" s="4" t="str">
        <f t="shared" si="21"/>
        <v/>
      </c>
      <c r="K413" s="4">
        <v>399</v>
      </c>
    </row>
    <row r="414" spans="1:11" ht="17.25" customHeight="1" x14ac:dyDescent="0.15">
      <c r="A414" s="4">
        <v>400</v>
      </c>
      <c r="B414" s="360">
        <f>実施計画様式!AI481</f>
        <v>0</v>
      </c>
      <c r="C414" s="4">
        <f t="shared" si="19"/>
        <v>0</v>
      </c>
      <c r="D414" s="4">
        <f t="shared" si="20"/>
        <v>0</v>
      </c>
      <c r="E414" s="4" t="str">
        <f t="shared" si="21"/>
        <v/>
      </c>
      <c r="K414" s="4">
        <v>400</v>
      </c>
    </row>
  </sheetData>
  <mergeCells count="2">
    <mergeCell ref="B1:B4"/>
    <mergeCell ref="C1:E4"/>
  </mergeCells>
  <phoneticPr fontId="30"/>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expression" priority="25" id="{1C1BEF5D-6C61-448F-B640-B7D75E5AC57B}">
            <xm:f>B6&lt;&gt;朱色変色!D100</xm:f>
            <x14:dxf>
              <fill>
                <patternFill>
                  <bgColor theme="5" tint="0.79998168889431442"/>
                </patternFill>
              </fill>
            </x14:dxf>
          </x14:cfRule>
          <xm:sqref>B6:B387</xm:sqref>
        </x14:conditionalFormatting>
        <x14:conditionalFormatting xmlns:xm="http://schemas.microsoft.com/office/excel/2006/main">
          <x14:cfRule type="expression" priority="28" id="{1C1BEF5D-6C61-448F-B640-B7D75E5AC57B}">
            <xm:f>B394&lt;&gt;朱色変色!D482</xm:f>
            <x14:dxf>
              <fill>
                <patternFill>
                  <bgColor theme="5" tint="0.79998168889431442"/>
                </patternFill>
              </fill>
            </x14:dxf>
          </x14:cfRule>
          <xm:sqref>B394:B414</xm:sqref>
        </x14:conditionalFormatting>
        <x14:conditionalFormatting xmlns:xm="http://schemas.microsoft.com/office/excel/2006/main">
          <x14:cfRule type="expression" priority="29" id="{1C1BEF5D-6C61-448F-B640-B7D75E5AC57B}">
            <xm:f>B392&lt;&gt;朱色変色!#REF!</xm:f>
            <x14:dxf>
              <fill>
                <patternFill>
                  <bgColor theme="5" tint="0.79998168889431442"/>
                </patternFill>
              </fill>
            </x14:dxf>
          </x14:cfRule>
          <xm:sqref>B392:B393</xm:sqref>
        </x14:conditionalFormatting>
        <x14:conditionalFormatting xmlns:xm="http://schemas.microsoft.com/office/excel/2006/main">
          <x14:cfRule type="expression" priority="31" id="{1C1BEF5D-6C61-448F-B640-B7D75E5AC57B}">
            <xm:f>B388&lt;&gt;朱色変色!#REF!</xm:f>
            <x14:dxf>
              <fill>
                <patternFill>
                  <bgColor theme="5" tint="0.79998168889431442"/>
                </patternFill>
              </fill>
            </x14:dxf>
          </x14:cfRule>
          <xm:sqref>B388:B391</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
  <dimension ref="A1:E1789"/>
  <sheetViews>
    <sheetView topLeftCell="A1730" workbookViewId="0">
      <selection activeCell="A82" sqref="A82"/>
    </sheetView>
  </sheetViews>
  <sheetFormatPr defaultRowHeight="13.5" x14ac:dyDescent="0.15"/>
  <cols>
    <col min="1" max="1" width="22.75" bestFit="1" customWidth="1"/>
  </cols>
  <sheetData>
    <row r="1" spans="1:5" x14ac:dyDescent="0.15">
      <c r="A1" t="s">
        <v>5464</v>
      </c>
      <c r="B1" t="s">
        <v>6499</v>
      </c>
      <c r="C1" t="s">
        <v>4826</v>
      </c>
      <c r="D1" t="s">
        <v>6103</v>
      </c>
      <c r="E1" t="s">
        <v>6104</v>
      </c>
    </row>
    <row r="2" spans="1:5" x14ac:dyDescent="0.15">
      <c r="A2" t="s">
        <v>415</v>
      </c>
      <c r="B2" t="s">
        <v>3626</v>
      </c>
      <c r="C2" t="s">
        <v>5888</v>
      </c>
      <c r="D2" t="s">
        <v>415</v>
      </c>
    </row>
    <row r="3" spans="1:5" x14ac:dyDescent="0.15">
      <c r="A3" t="s">
        <v>2944</v>
      </c>
      <c r="B3" t="s">
        <v>4915</v>
      </c>
      <c r="C3" t="s">
        <v>413</v>
      </c>
      <c r="D3" t="s">
        <v>415</v>
      </c>
      <c r="E3" t="s">
        <v>424</v>
      </c>
    </row>
    <row r="4" spans="1:5" x14ac:dyDescent="0.15">
      <c r="A4" t="s">
        <v>6161</v>
      </c>
      <c r="B4" t="s">
        <v>4916</v>
      </c>
      <c r="C4" t="s">
        <v>410</v>
      </c>
      <c r="D4" t="s">
        <v>415</v>
      </c>
      <c r="E4" t="s">
        <v>432</v>
      </c>
    </row>
    <row r="5" spans="1:5" x14ac:dyDescent="0.15">
      <c r="A5" t="s">
        <v>6163</v>
      </c>
      <c r="B5" t="s">
        <v>4917</v>
      </c>
      <c r="C5" t="s">
        <v>359</v>
      </c>
      <c r="D5" t="s">
        <v>415</v>
      </c>
      <c r="E5" t="s">
        <v>268</v>
      </c>
    </row>
    <row r="6" spans="1:5" x14ac:dyDescent="0.15">
      <c r="A6" t="s">
        <v>1943</v>
      </c>
      <c r="B6" t="s">
        <v>2407</v>
      </c>
      <c r="C6" t="s">
        <v>439</v>
      </c>
      <c r="D6" t="s">
        <v>415</v>
      </c>
      <c r="E6" t="s">
        <v>441</v>
      </c>
    </row>
    <row r="7" spans="1:5" x14ac:dyDescent="0.15">
      <c r="A7" t="s">
        <v>6164</v>
      </c>
      <c r="B7" t="s">
        <v>2928</v>
      </c>
      <c r="C7" t="s">
        <v>448</v>
      </c>
      <c r="D7" t="s">
        <v>415</v>
      </c>
      <c r="E7" t="s">
        <v>453</v>
      </c>
    </row>
    <row r="8" spans="1:5" x14ac:dyDescent="0.15">
      <c r="A8" t="s">
        <v>6165</v>
      </c>
      <c r="B8" t="s">
        <v>4918</v>
      </c>
      <c r="C8" t="s">
        <v>463</v>
      </c>
      <c r="D8" t="s">
        <v>415</v>
      </c>
      <c r="E8" t="s">
        <v>465</v>
      </c>
    </row>
    <row r="9" spans="1:5" x14ac:dyDescent="0.15">
      <c r="A9" t="s">
        <v>6166</v>
      </c>
      <c r="B9" t="s">
        <v>4920</v>
      </c>
      <c r="C9" t="s">
        <v>471</v>
      </c>
      <c r="D9" t="s">
        <v>415</v>
      </c>
      <c r="E9" t="s">
        <v>261</v>
      </c>
    </row>
    <row r="10" spans="1:5" x14ac:dyDescent="0.15">
      <c r="A10" t="s">
        <v>6167</v>
      </c>
      <c r="B10" t="s">
        <v>4921</v>
      </c>
      <c r="C10" t="s">
        <v>485</v>
      </c>
      <c r="D10" t="s">
        <v>415</v>
      </c>
      <c r="E10" t="s">
        <v>487</v>
      </c>
    </row>
    <row r="11" spans="1:5" x14ac:dyDescent="0.15">
      <c r="A11" t="s">
        <v>1697</v>
      </c>
      <c r="B11" t="s">
        <v>3235</v>
      </c>
      <c r="C11" t="s">
        <v>497</v>
      </c>
      <c r="D11" t="s">
        <v>415</v>
      </c>
      <c r="E11" t="s">
        <v>502</v>
      </c>
    </row>
    <row r="12" spans="1:5" x14ac:dyDescent="0.15">
      <c r="A12" t="s">
        <v>6168</v>
      </c>
      <c r="B12" t="s">
        <v>1744</v>
      </c>
      <c r="C12" t="s">
        <v>511</v>
      </c>
      <c r="D12" t="s">
        <v>415</v>
      </c>
      <c r="E12" t="s">
        <v>515</v>
      </c>
    </row>
    <row r="13" spans="1:5" x14ac:dyDescent="0.15">
      <c r="A13" t="s">
        <v>6169</v>
      </c>
      <c r="B13" t="s">
        <v>3989</v>
      </c>
      <c r="C13" t="s">
        <v>524</v>
      </c>
      <c r="D13" t="s">
        <v>415</v>
      </c>
      <c r="E13" t="s">
        <v>525</v>
      </c>
    </row>
    <row r="14" spans="1:5" x14ac:dyDescent="0.15">
      <c r="A14" t="s">
        <v>6170</v>
      </c>
      <c r="B14" t="s">
        <v>1634</v>
      </c>
      <c r="C14" t="s">
        <v>531</v>
      </c>
      <c r="D14" t="s">
        <v>415</v>
      </c>
      <c r="E14" t="s">
        <v>537</v>
      </c>
    </row>
    <row r="15" spans="1:5" x14ac:dyDescent="0.15">
      <c r="A15" t="s">
        <v>129</v>
      </c>
      <c r="B15" t="s">
        <v>3157</v>
      </c>
      <c r="C15" t="s">
        <v>544</v>
      </c>
      <c r="D15" t="s">
        <v>415</v>
      </c>
      <c r="E15" t="s">
        <v>547</v>
      </c>
    </row>
    <row r="16" spans="1:5" x14ac:dyDescent="0.15">
      <c r="A16" t="s">
        <v>2210</v>
      </c>
      <c r="B16" t="s">
        <v>1309</v>
      </c>
      <c r="C16" t="s">
        <v>552</v>
      </c>
      <c r="D16" t="s">
        <v>415</v>
      </c>
      <c r="E16" t="s">
        <v>315</v>
      </c>
    </row>
    <row r="17" spans="1:5" x14ac:dyDescent="0.15">
      <c r="A17" t="s">
        <v>6171</v>
      </c>
      <c r="B17" t="s">
        <v>4922</v>
      </c>
      <c r="C17" t="s">
        <v>557</v>
      </c>
      <c r="D17" t="s">
        <v>415</v>
      </c>
      <c r="E17" t="s">
        <v>561</v>
      </c>
    </row>
    <row r="18" spans="1:5" x14ac:dyDescent="0.15">
      <c r="A18" t="s">
        <v>6172</v>
      </c>
      <c r="B18" t="s">
        <v>4248</v>
      </c>
      <c r="C18" t="s">
        <v>566</v>
      </c>
      <c r="D18" t="s">
        <v>415</v>
      </c>
      <c r="E18" t="s">
        <v>571</v>
      </c>
    </row>
    <row r="19" spans="1:5" x14ac:dyDescent="0.15">
      <c r="A19" t="s">
        <v>1751</v>
      </c>
      <c r="B19" t="s">
        <v>925</v>
      </c>
      <c r="C19" t="s">
        <v>572</v>
      </c>
      <c r="D19" t="s">
        <v>415</v>
      </c>
      <c r="E19" t="s">
        <v>586</v>
      </c>
    </row>
    <row r="20" spans="1:5" x14ac:dyDescent="0.15">
      <c r="A20" t="s">
        <v>116</v>
      </c>
      <c r="B20" t="s">
        <v>4821</v>
      </c>
      <c r="C20" t="s">
        <v>591</v>
      </c>
      <c r="D20" t="s">
        <v>415</v>
      </c>
      <c r="E20" t="s">
        <v>598</v>
      </c>
    </row>
    <row r="21" spans="1:5" x14ac:dyDescent="0.15">
      <c r="A21" t="s">
        <v>3885</v>
      </c>
      <c r="B21" t="s">
        <v>4923</v>
      </c>
      <c r="C21" t="s">
        <v>601</v>
      </c>
      <c r="D21" t="s">
        <v>415</v>
      </c>
      <c r="E21" t="s">
        <v>604</v>
      </c>
    </row>
    <row r="22" spans="1:5" x14ac:dyDescent="0.15">
      <c r="A22" t="s">
        <v>6173</v>
      </c>
      <c r="B22" t="s">
        <v>3557</v>
      </c>
      <c r="C22" t="s">
        <v>617</v>
      </c>
      <c r="D22" t="s">
        <v>415</v>
      </c>
      <c r="E22" t="s">
        <v>535</v>
      </c>
    </row>
    <row r="23" spans="1:5" x14ac:dyDescent="0.15">
      <c r="A23" t="s">
        <v>6174</v>
      </c>
      <c r="B23" t="s">
        <v>2826</v>
      </c>
      <c r="C23" t="s">
        <v>619</v>
      </c>
      <c r="D23" t="s">
        <v>415</v>
      </c>
      <c r="E23" t="s">
        <v>627</v>
      </c>
    </row>
    <row r="24" spans="1:5" x14ac:dyDescent="0.15">
      <c r="A24" t="s">
        <v>6175</v>
      </c>
      <c r="B24" t="s">
        <v>3800</v>
      </c>
      <c r="C24" t="s">
        <v>637</v>
      </c>
      <c r="D24" t="s">
        <v>415</v>
      </c>
      <c r="E24" t="s">
        <v>242</v>
      </c>
    </row>
    <row r="25" spans="1:5" x14ac:dyDescent="0.15">
      <c r="A25" t="s">
        <v>6176</v>
      </c>
      <c r="B25" t="s">
        <v>4925</v>
      </c>
      <c r="C25" t="s">
        <v>639</v>
      </c>
      <c r="D25" t="s">
        <v>415</v>
      </c>
      <c r="E25" t="s">
        <v>654</v>
      </c>
    </row>
    <row r="26" spans="1:5" x14ac:dyDescent="0.15">
      <c r="A26" t="s">
        <v>6177</v>
      </c>
      <c r="B26" t="s">
        <v>2746</v>
      </c>
      <c r="C26" t="s">
        <v>65</v>
      </c>
      <c r="D26" t="s">
        <v>415</v>
      </c>
      <c r="E26" t="s">
        <v>663</v>
      </c>
    </row>
    <row r="27" spans="1:5" x14ac:dyDescent="0.15">
      <c r="A27" t="s">
        <v>4065</v>
      </c>
      <c r="B27" t="s">
        <v>4688</v>
      </c>
      <c r="C27" t="s">
        <v>668</v>
      </c>
      <c r="D27" t="s">
        <v>415</v>
      </c>
      <c r="E27" t="s">
        <v>670</v>
      </c>
    </row>
    <row r="28" spans="1:5" x14ac:dyDescent="0.15">
      <c r="A28" t="s">
        <v>5193</v>
      </c>
      <c r="B28" t="s">
        <v>4926</v>
      </c>
      <c r="C28" t="s">
        <v>638</v>
      </c>
      <c r="D28" t="s">
        <v>415</v>
      </c>
      <c r="E28" t="s">
        <v>678</v>
      </c>
    </row>
    <row r="29" spans="1:5" x14ac:dyDescent="0.15">
      <c r="A29" t="s">
        <v>6178</v>
      </c>
      <c r="B29" t="s">
        <v>4927</v>
      </c>
      <c r="C29" t="s">
        <v>680</v>
      </c>
      <c r="D29" t="s">
        <v>415</v>
      </c>
      <c r="E29" t="s">
        <v>697</v>
      </c>
    </row>
    <row r="30" spans="1:5" x14ac:dyDescent="0.15">
      <c r="A30" t="s">
        <v>5983</v>
      </c>
      <c r="B30" t="s">
        <v>2410</v>
      </c>
      <c r="C30" t="s">
        <v>700</v>
      </c>
      <c r="D30" t="s">
        <v>415</v>
      </c>
      <c r="E30" t="s">
        <v>701</v>
      </c>
    </row>
    <row r="31" spans="1:5" x14ac:dyDescent="0.15">
      <c r="A31" t="s">
        <v>5926</v>
      </c>
      <c r="B31" t="s">
        <v>3284</v>
      </c>
      <c r="C31" t="s">
        <v>705</v>
      </c>
      <c r="D31" t="s">
        <v>415</v>
      </c>
      <c r="E31" t="s">
        <v>709</v>
      </c>
    </row>
    <row r="32" spans="1:5" x14ac:dyDescent="0.15">
      <c r="A32" t="s">
        <v>6179</v>
      </c>
      <c r="B32" t="s">
        <v>3912</v>
      </c>
      <c r="C32" t="s">
        <v>714</v>
      </c>
      <c r="D32" t="s">
        <v>415</v>
      </c>
      <c r="E32" t="s">
        <v>716</v>
      </c>
    </row>
    <row r="33" spans="1:5" x14ac:dyDescent="0.15">
      <c r="A33" t="s">
        <v>6181</v>
      </c>
      <c r="B33" t="s">
        <v>4929</v>
      </c>
      <c r="C33" t="s">
        <v>718</v>
      </c>
      <c r="D33" t="s">
        <v>415</v>
      </c>
      <c r="E33" t="s">
        <v>729</v>
      </c>
    </row>
    <row r="34" spans="1:5" x14ac:dyDescent="0.15">
      <c r="A34" t="s">
        <v>965</v>
      </c>
      <c r="B34" t="s">
        <v>2184</v>
      </c>
      <c r="C34" t="s">
        <v>730</v>
      </c>
      <c r="D34" t="s">
        <v>415</v>
      </c>
      <c r="E34" t="s">
        <v>736</v>
      </c>
    </row>
    <row r="35" spans="1:5" x14ac:dyDescent="0.15">
      <c r="A35" t="s">
        <v>6182</v>
      </c>
      <c r="B35" t="s">
        <v>4334</v>
      </c>
      <c r="C35" t="s">
        <v>739</v>
      </c>
      <c r="D35" t="s">
        <v>415</v>
      </c>
      <c r="E35" t="s">
        <v>741</v>
      </c>
    </row>
    <row r="36" spans="1:5" x14ac:dyDescent="0.15">
      <c r="A36" t="s">
        <v>151</v>
      </c>
      <c r="B36" t="s">
        <v>4930</v>
      </c>
      <c r="C36" t="s">
        <v>277</v>
      </c>
      <c r="D36" t="s">
        <v>415</v>
      </c>
      <c r="E36" t="s">
        <v>488</v>
      </c>
    </row>
    <row r="37" spans="1:5" x14ac:dyDescent="0.15">
      <c r="A37" t="s">
        <v>659</v>
      </c>
      <c r="B37" t="s">
        <v>1776</v>
      </c>
      <c r="C37" t="s">
        <v>747</v>
      </c>
      <c r="D37" t="s">
        <v>415</v>
      </c>
      <c r="E37" t="s">
        <v>749</v>
      </c>
    </row>
    <row r="38" spans="1:5" x14ac:dyDescent="0.15">
      <c r="A38" t="s">
        <v>2335</v>
      </c>
      <c r="B38" t="s">
        <v>4933</v>
      </c>
      <c r="C38" t="s">
        <v>753</v>
      </c>
      <c r="D38" t="s">
        <v>415</v>
      </c>
      <c r="E38" t="s">
        <v>761</v>
      </c>
    </row>
    <row r="39" spans="1:5" x14ac:dyDescent="0.15">
      <c r="A39" t="s">
        <v>6183</v>
      </c>
      <c r="B39" t="s">
        <v>1866</v>
      </c>
      <c r="C39" t="s">
        <v>771</v>
      </c>
      <c r="D39" t="s">
        <v>415</v>
      </c>
      <c r="E39" t="s">
        <v>773</v>
      </c>
    </row>
    <row r="40" spans="1:5" x14ac:dyDescent="0.15">
      <c r="A40" t="s">
        <v>6184</v>
      </c>
      <c r="B40" t="s">
        <v>4935</v>
      </c>
      <c r="C40" t="s">
        <v>690</v>
      </c>
      <c r="D40" t="s">
        <v>415</v>
      </c>
      <c r="E40" t="s">
        <v>786</v>
      </c>
    </row>
    <row r="41" spans="1:5" x14ac:dyDescent="0.15">
      <c r="A41" t="s">
        <v>6185</v>
      </c>
      <c r="B41" t="s">
        <v>3572</v>
      </c>
      <c r="C41" t="s">
        <v>790</v>
      </c>
      <c r="D41" t="s">
        <v>415</v>
      </c>
      <c r="E41" t="s">
        <v>792</v>
      </c>
    </row>
    <row r="42" spans="1:5" x14ac:dyDescent="0.15">
      <c r="A42" t="s">
        <v>6186</v>
      </c>
      <c r="B42" t="s">
        <v>2242</v>
      </c>
      <c r="C42" t="s">
        <v>793</v>
      </c>
      <c r="D42" t="s">
        <v>415</v>
      </c>
      <c r="E42" t="s">
        <v>521</v>
      </c>
    </row>
    <row r="43" spans="1:5" x14ac:dyDescent="0.15">
      <c r="A43" t="s">
        <v>837</v>
      </c>
      <c r="B43" t="s">
        <v>4937</v>
      </c>
      <c r="C43" t="s">
        <v>796</v>
      </c>
      <c r="D43" t="s">
        <v>415</v>
      </c>
      <c r="E43" t="s">
        <v>801</v>
      </c>
    </row>
    <row r="44" spans="1:5" x14ac:dyDescent="0.15">
      <c r="A44" t="s">
        <v>3257</v>
      </c>
      <c r="B44" t="s">
        <v>4939</v>
      </c>
      <c r="C44" t="s">
        <v>802</v>
      </c>
      <c r="D44" t="s">
        <v>415</v>
      </c>
      <c r="E44" t="s">
        <v>96</v>
      </c>
    </row>
    <row r="45" spans="1:5" x14ac:dyDescent="0.15">
      <c r="A45" t="s">
        <v>6187</v>
      </c>
      <c r="B45" t="s">
        <v>4940</v>
      </c>
      <c r="C45" t="s">
        <v>805</v>
      </c>
      <c r="D45" t="s">
        <v>415</v>
      </c>
      <c r="E45" t="s">
        <v>808</v>
      </c>
    </row>
    <row r="46" spans="1:5" x14ac:dyDescent="0.15">
      <c r="A46" t="s">
        <v>5892</v>
      </c>
      <c r="B46" t="s">
        <v>1285</v>
      </c>
      <c r="C46" t="s">
        <v>809</v>
      </c>
      <c r="D46" t="s">
        <v>415</v>
      </c>
      <c r="E46" t="s">
        <v>814</v>
      </c>
    </row>
    <row r="47" spans="1:5" x14ac:dyDescent="0.15">
      <c r="A47" t="s">
        <v>997</v>
      </c>
      <c r="B47" t="s">
        <v>4668</v>
      </c>
      <c r="C47" t="s">
        <v>816</v>
      </c>
      <c r="D47" t="s">
        <v>415</v>
      </c>
      <c r="E47" t="s">
        <v>470</v>
      </c>
    </row>
    <row r="48" spans="1:5" x14ac:dyDescent="0.15">
      <c r="A48" t="s">
        <v>6189</v>
      </c>
      <c r="B48" t="s">
        <v>4941</v>
      </c>
      <c r="C48" t="s">
        <v>820</v>
      </c>
      <c r="D48" t="s">
        <v>415</v>
      </c>
      <c r="E48" t="s">
        <v>828</v>
      </c>
    </row>
    <row r="49" spans="1:5" x14ac:dyDescent="0.15">
      <c r="A49" t="s">
        <v>165</v>
      </c>
      <c r="B49" t="s">
        <v>4943</v>
      </c>
      <c r="C49" t="s">
        <v>833</v>
      </c>
      <c r="D49" t="s">
        <v>415</v>
      </c>
      <c r="E49" t="s">
        <v>835</v>
      </c>
    </row>
    <row r="50" spans="1:5" x14ac:dyDescent="0.15">
      <c r="A50" t="s">
        <v>6190</v>
      </c>
      <c r="B50" t="s">
        <v>4946</v>
      </c>
      <c r="C50" t="s">
        <v>664</v>
      </c>
      <c r="D50" t="s">
        <v>415</v>
      </c>
      <c r="E50" t="s">
        <v>838</v>
      </c>
    </row>
    <row r="51" spans="1:5" x14ac:dyDescent="0.15">
      <c r="A51" t="s">
        <v>6191</v>
      </c>
      <c r="B51" t="s">
        <v>3952</v>
      </c>
      <c r="C51" t="s">
        <v>840</v>
      </c>
      <c r="D51" t="s">
        <v>415</v>
      </c>
      <c r="E51" t="s">
        <v>841</v>
      </c>
    </row>
    <row r="52" spans="1:5" x14ac:dyDescent="0.15">
      <c r="A52" t="s">
        <v>6192</v>
      </c>
      <c r="B52" t="s">
        <v>4947</v>
      </c>
      <c r="C52" t="s">
        <v>850</v>
      </c>
      <c r="D52" t="s">
        <v>415</v>
      </c>
      <c r="E52" t="s">
        <v>860</v>
      </c>
    </row>
    <row r="53" spans="1:5" x14ac:dyDescent="0.15">
      <c r="A53" t="s">
        <v>274</v>
      </c>
      <c r="B53" t="s">
        <v>2545</v>
      </c>
      <c r="C53" t="s">
        <v>867</v>
      </c>
      <c r="D53" t="s">
        <v>415</v>
      </c>
      <c r="E53" t="s">
        <v>883</v>
      </c>
    </row>
    <row r="54" spans="1:5" x14ac:dyDescent="0.15">
      <c r="A54" t="s">
        <v>6193</v>
      </c>
      <c r="B54" t="s">
        <v>4949</v>
      </c>
      <c r="C54" t="s">
        <v>896</v>
      </c>
      <c r="D54" t="s">
        <v>415</v>
      </c>
      <c r="E54" t="s">
        <v>898</v>
      </c>
    </row>
    <row r="55" spans="1:5" x14ac:dyDescent="0.15">
      <c r="A55" t="s">
        <v>6195</v>
      </c>
      <c r="B55" t="s">
        <v>4952</v>
      </c>
      <c r="C55" t="s">
        <v>906</v>
      </c>
      <c r="D55" t="s">
        <v>415</v>
      </c>
      <c r="E55" t="s">
        <v>912</v>
      </c>
    </row>
    <row r="56" spans="1:5" x14ac:dyDescent="0.15">
      <c r="A56" t="s">
        <v>6196</v>
      </c>
      <c r="B56" t="s">
        <v>510</v>
      </c>
      <c r="C56" t="s">
        <v>57</v>
      </c>
      <c r="D56" t="s">
        <v>415</v>
      </c>
      <c r="E56" t="s">
        <v>920</v>
      </c>
    </row>
    <row r="57" spans="1:5" x14ac:dyDescent="0.15">
      <c r="A57" t="s">
        <v>6197</v>
      </c>
      <c r="B57" t="s">
        <v>4113</v>
      </c>
      <c r="C57" t="s">
        <v>923</v>
      </c>
      <c r="D57" t="s">
        <v>415</v>
      </c>
      <c r="E57" t="s">
        <v>776</v>
      </c>
    </row>
    <row r="58" spans="1:5" x14ac:dyDescent="0.15">
      <c r="A58" t="s">
        <v>6199</v>
      </c>
      <c r="B58" t="s">
        <v>1125</v>
      </c>
      <c r="C58" t="s">
        <v>931</v>
      </c>
      <c r="D58" t="s">
        <v>415</v>
      </c>
      <c r="E58" t="s">
        <v>944</v>
      </c>
    </row>
    <row r="59" spans="1:5" x14ac:dyDescent="0.15">
      <c r="A59" t="s">
        <v>2460</v>
      </c>
      <c r="B59" t="s">
        <v>4955</v>
      </c>
      <c r="C59" t="s">
        <v>949</v>
      </c>
      <c r="D59" t="s">
        <v>415</v>
      </c>
      <c r="E59" t="s">
        <v>960</v>
      </c>
    </row>
    <row r="60" spans="1:5" x14ac:dyDescent="0.15">
      <c r="A60" t="s">
        <v>6200</v>
      </c>
      <c r="B60" t="s">
        <v>4957</v>
      </c>
      <c r="C60" t="s">
        <v>507</v>
      </c>
      <c r="D60" t="s">
        <v>415</v>
      </c>
      <c r="E60" t="s">
        <v>967</v>
      </c>
    </row>
    <row r="61" spans="1:5" x14ac:dyDescent="0.15">
      <c r="A61" t="s">
        <v>6201</v>
      </c>
      <c r="B61" t="s">
        <v>2863</v>
      </c>
      <c r="C61" t="s">
        <v>968</v>
      </c>
      <c r="D61" t="s">
        <v>415</v>
      </c>
      <c r="E61" t="s">
        <v>971</v>
      </c>
    </row>
    <row r="62" spans="1:5" x14ac:dyDescent="0.15">
      <c r="A62" t="s">
        <v>6202</v>
      </c>
      <c r="B62" t="s">
        <v>4960</v>
      </c>
      <c r="C62" t="s">
        <v>974</v>
      </c>
      <c r="D62" t="s">
        <v>415</v>
      </c>
      <c r="E62" t="s">
        <v>979</v>
      </c>
    </row>
    <row r="63" spans="1:5" x14ac:dyDescent="0.15">
      <c r="A63" t="s">
        <v>3001</v>
      </c>
      <c r="B63" t="s">
        <v>332</v>
      </c>
      <c r="C63" t="s">
        <v>982</v>
      </c>
      <c r="D63" t="s">
        <v>415</v>
      </c>
      <c r="E63" t="s">
        <v>624</v>
      </c>
    </row>
    <row r="64" spans="1:5" x14ac:dyDescent="0.15">
      <c r="A64" t="s">
        <v>2080</v>
      </c>
      <c r="B64" t="s">
        <v>4962</v>
      </c>
      <c r="C64" t="s">
        <v>983</v>
      </c>
      <c r="D64" t="s">
        <v>415</v>
      </c>
      <c r="E64" t="s">
        <v>988</v>
      </c>
    </row>
    <row r="65" spans="1:5" x14ac:dyDescent="0.15">
      <c r="A65" t="s">
        <v>5312</v>
      </c>
      <c r="B65" t="s">
        <v>2842</v>
      </c>
      <c r="C65" t="s">
        <v>990</v>
      </c>
      <c r="D65" t="s">
        <v>415</v>
      </c>
      <c r="E65" t="s">
        <v>509</v>
      </c>
    </row>
    <row r="66" spans="1:5" x14ac:dyDescent="0.15">
      <c r="A66" t="s">
        <v>5257</v>
      </c>
      <c r="B66" t="s">
        <v>1378</v>
      </c>
      <c r="C66" t="s">
        <v>1000</v>
      </c>
      <c r="D66" t="s">
        <v>415</v>
      </c>
      <c r="E66" t="s">
        <v>237</v>
      </c>
    </row>
    <row r="67" spans="1:5" x14ac:dyDescent="0.15">
      <c r="A67" t="s">
        <v>6203</v>
      </c>
      <c r="B67" t="s">
        <v>4495</v>
      </c>
      <c r="C67" t="s">
        <v>289</v>
      </c>
      <c r="D67" t="s">
        <v>415</v>
      </c>
      <c r="E67" t="s">
        <v>784</v>
      </c>
    </row>
    <row r="68" spans="1:5" x14ac:dyDescent="0.15">
      <c r="A68" t="s">
        <v>6204</v>
      </c>
      <c r="B68" t="s">
        <v>4082</v>
      </c>
      <c r="C68" t="s">
        <v>202</v>
      </c>
      <c r="D68" t="s">
        <v>415</v>
      </c>
      <c r="E68" t="s">
        <v>97</v>
      </c>
    </row>
    <row r="69" spans="1:5" x14ac:dyDescent="0.15">
      <c r="A69" t="s">
        <v>6206</v>
      </c>
      <c r="B69" t="s">
        <v>2253</v>
      </c>
      <c r="C69" t="s">
        <v>957</v>
      </c>
      <c r="D69" t="s">
        <v>415</v>
      </c>
      <c r="E69" t="s">
        <v>1001</v>
      </c>
    </row>
    <row r="70" spans="1:5" x14ac:dyDescent="0.15">
      <c r="A70" t="s">
        <v>6208</v>
      </c>
      <c r="B70" t="s">
        <v>1972</v>
      </c>
      <c r="C70" t="s">
        <v>1002</v>
      </c>
      <c r="D70" t="s">
        <v>415</v>
      </c>
      <c r="E70" t="s">
        <v>1005</v>
      </c>
    </row>
    <row r="71" spans="1:5" x14ac:dyDescent="0.15">
      <c r="A71" t="s">
        <v>5751</v>
      </c>
      <c r="B71" t="s">
        <v>4963</v>
      </c>
      <c r="C71" t="s">
        <v>1010</v>
      </c>
      <c r="D71" t="s">
        <v>415</v>
      </c>
      <c r="E71" t="s">
        <v>581</v>
      </c>
    </row>
    <row r="72" spans="1:5" x14ac:dyDescent="0.15">
      <c r="A72" t="s">
        <v>653</v>
      </c>
      <c r="B72" t="s">
        <v>4964</v>
      </c>
      <c r="C72" t="s">
        <v>45</v>
      </c>
      <c r="D72" t="s">
        <v>415</v>
      </c>
      <c r="E72" t="s">
        <v>1013</v>
      </c>
    </row>
    <row r="73" spans="1:5" x14ac:dyDescent="0.15">
      <c r="A73" t="s">
        <v>6209</v>
      </c>
      <c r="B73" t="s">
        <v>4965</v>
      </c>
      <c r="C73" t="s">
        <v>665</v>
      </c>
      <c r="D73" t="s">
        <v>415</v>
      </c>
      <c r="E73" t="s">
        <v>58</v>
      </c>
    </row>
    <row r="74" spans="1:5" x14ac:dyDescent="0.15">
      <c r="A74" t="s">
        <v>3621</v>
      </c>
      <c r="B74" t="s">
        <v>3179</v>
      </c>
      <c r="C74" t="s">
        <v>787</v>
      </c>
      <c r="D74" t="s">
        <v>415</v>
      </c>
      <c r="E74" t="s">
        <v>568</v>
      </c>
    </row>
    <row r="75" spans="1:5" x14ac:dyDescent="0.15">
      <c r="A75" t="s">
        <v>360</v>
      </c>
      <c r="B75" t="s">
        <v>4800</v>
      </c>
      <c r="C75" t="s">
        <v>434</v>
      </c>
      <c r="D75" t="s">
        <v>415</v>
      </c>
      <c r="E75" t="s">
        <v>1018</v>
      </c>
    </row>
    <row r="76" spans="1:5" x14ac:dyDescent="0.15">
      <c r="A76" t="s">
        <v>1135</v>
      </c>
      <c r="B76" t="s">
        <v>2418</v>
      </c>
      <c r="C76" t="s">
        <v>1024</v>
      </c>
      <c r="D76" t="s">
        <v>415</v>
      </c>
      <c r="E76" t="s">
        <v>611</v>
      </c>
    </row>
    <row r="77" spans="1:5" x14ac:dyDescent="0.15">
      <c r="A77" t="s">
        <v>6211</v>
      </c>
      <c r="B77" t="s">
        <v>3603</v>
      </c>
      <c r="C77" t="s">
        <v>90</v>
      </c>
      <c r="D77" t="s">
        <v>415</v>
      </c>
      <c r="E77" t="s">
        <v>263</v>
      </c>
    </row>
    <row r="78" spans="1:5" x14ac:dyDescent="0.15">
      <c r="A78" t="s">
        <v>6212</v>
      </c>
      <c r="B78" t="s">
        <v>4679</v>
      </c>
      <c r="C78" t="s">
        <v>1031</v>
      </c>
      <c r="D78" t="s">
        <v>415</v>
      </c>
      <c r="E78" t="s">
        <v>382</v>
      </c>
    </row>
    <row r="79" spans="1:5" x14ac:dyDescent="0.15">
      <c r="A79" t="s">
        <v>3516</v>
      </c>
      <c r="B79" t="s">
        <v>4966</v>
      </c>
      <c r="C79" t="s">
        <v>159</v>
      </c>
      <c r="D79" t="s">
        <v>415</v>
      </c>
      <c r="E79" t="s">
        <v>1041</v>
      </c>
    </row>
    <row r="80" spans="1:5" x14ac:dyDescent="0.15">
      <c r="A80" t="s">
        <v>6213</v>
      </c>
      <c r="B80" t="s">
        <v>4215</v>
      </c>
      <c r="C80" t="s">
        <v>309</v>
      </c>
      <c r="D80" t="s">
        <v>415</v>
      </c>
      <c r="E80" t="s">
        <v>1047</v>
      </c>
    </row>
    <row r="81" spans="1:5" x14ac:dyDescent="0.15">
      <c r="A81" t="s">
        <v>4222</v>
      </c>
      <c r="B81" t="s">
        <v>4969</v>
      </c>
      <c r="C81" t="s">
        <v>1007</v>
      </c>
      <c r="D81" t="s">
        <v>415</v>
      </c>
      <c r="E81" t="s">
        <v>1058</v>
      </c>
    </row>
    <row r="82" spans="1:5" x14ac:dyDescent="0.15">
      <c r="A82" t="s">
        <v>6214</v>
      </c>
      <c r="B82" t="s">
        <v>4722</v>
      </c>
      <c r="C82" t="s">
        <v>964</v>
      </c>
      <c r="D82" t="s">
        <v>415</v>
      </c>
      <c r="E82" t="s">
        <v>1065</v>
      </c>
    </row>
    <row r="83" spans="1:5" x14ac:dyDescent="0.15">
      <c r="A83" t="s">
        <v>6216</v>
      </c>
      <c r="B83" t="s">
        <v>270</v>
      </c>
      <c r="C83" t="s">
        <v>82</v>
      </c>
      <c r="D83" t="s">
        <v>415</v>
      </c>
      <c r="E83" t="s">
        <v>1069</v>
      </c>
    </row>
    <row r="84" spans="1:5" x14ac:dyDescent="0.15">
      <c r="A84" t="s">
        <v>5269</v>
      </c>
      <c r="B84" t="s">
        <v>3917</v>
      </c>
      <c r="C84" t="s">
        <v>1076</v>
      </c>
      <c r="D84" t="s">
        <v>415</v>
      </c>
      <c r="E84" t="s">
        <v>1078</v>
      </c>
    </row>
    <row r="85" spans="1:5" x14ac:dyDescent="0.15">
      <c r="A85" t="s">
        <v>6218</v>
      </c>
      <c r="B85" t="s">
        <v>2879</v>
      </c>
      <c r="C85" t="s">
        <v>1072</v>
      </c>
      <c r="D85" t="s">
        <v>415</v>
      </c>
      <c r="E85" t="s">
        <v>1086</v>
      </c>
    </row>
    <row r="86" spans="1:5" x14ac:dyDescent="0.15">
      <c r="A86" t="s">
        <v>1403</v>
      </c>
      <c r="B86" t="s">
        <v>1881</v>
      </c>
      <c r="C86" t="s">
        <v>614</v>
      </c>
      <c r="D86" t="s">
        <v>415</v>
      </c>
      <c r="E86" t="s">
        <v>830</v>
      </c>
    </row>
    <row r="87" spans="1:5" x14ac:dyDescent="0.15">
      <c r="A87" t="s">
        <v>3446</v>
      </c>
      <c r="B87" t="s">
        <v>4970</v>
      </c>
      <c r="C87" t="s">
        <v>512</v>
      </c>
      <c r="D87" t="s">
        <v>415</v>
      </c>
      <c r="E87" t="s">
        <v>1095</v>
      </c>
    </row>
    <row r="88" spans="1:5" x14ac:dyDescent="0.15">
      <c r="A88" t="s">
        <v>4485</v>
      </c>
      <c r="B88" t="s">
        <v>4972</v>
      </c>
      <c r="C88" t="s">
        <v>381</v>
      </c>
      <c r="D88" t="s">
        <v>415</v>
      </c>
      <c r="E88" t="s">
        <v>1102</v>
      </c>
    </row>
    <row r="89" spans="1:5" x14ac:dyDescent="0.15">
      <c r="A89" t="s">
        <v>6219</v>
      </c>
      <c r="B89" t="s">
        <v>4973</v>
      </c>
      <c r="C89" t="s">
        <v>1104</v>
      </c>
      <c r="D89" t="s">
        <v>415</v>
      </c>
      <c r="E89" t="s">
        <v>74</v>
      </c>
    </row>
    <row r="90" spans="1:5" x14ac:dyDescent="0.15">
      <c r="A90" t="s">
        <v>6221</v>
      </c>
      <c r="B90" t="s">
        <v>4976</v>
      </c>
      <c r="C90" t="s">
        <v>720</v>
      </c>
      <c r="D90" t="s">
        <v>415</v>
      </c>
      <c r="E90" t="s">
        <v>1109</v>
      </c>
    </row>
    <row r="91" spans="1:5" x14ac:dyDescent="0.15">
      <c r="A91" t="s">
        <v>2955</v>
      </c>
      <c r="B91" t="s">
        <v>1709</v>
      </c>
      <c r="C91" t="s">
        <v>395</v>
      </c>
      <c r="D91" t="s">
        <v>415</v>
      </c>
      <c r="E91" t="s">
        <v>588</v>
      </c>
    </row>
    <row r="92" spans="1:5" x14ac:dyDescent="0.15">
      <c r="A92" t="s">
        <v>5315</v>
      </c>
      <c r="B92" t="s">
        <v>4977</v>
      </c>
      <c r="C92" t="s">
        <v>755</v>
      </c>
      <c r="D92" t="s">
        <v>415</v>
      </c>
      <c r="E92" t="s">
        <v>660</v>
      </c>
    </row>
    <row r="93" spans="1:5" x14ac:dyDescent="0.15">
      <c r="A93" t="s">
        <v>6223</v>
      </c>
      <c r="B93" t="s">
        <v>4979</v>
      </c>
      <c r="C93" t="s">
        <v>1111</v>
      </c>
      <c r="D93" t="s">
        <v>415</v>
      </c>
      <c r="E93" t="s">
        <v>1117</v>
      </c>
    </row>
    <row r="94" spans="1:5" x14ac:dyDescent="0.15">
      <c r="A94" t="s">
        <v>6225</v>
      </c>
      <c r="B94" t="s">
        <v>4980</v>
      </c>
      <c r="C94" t="s">
        <v>1120</v>
      </c>
      <c r="D94" t="s">
        <v>415</v>
      </c>
      <c r="E94" t="s">
        <v>1122</v>
      </c>
    </row>
    <row r="95" spans="1:5" x14ac:dyDescent="0.15">
      <c r="A95" t="s">
        <v>6226</v>
      </c>
      <c r="B95" t="s">
        <v>220</v>
      </c>
      <c r="C95" t="s">
        <v>1126</v>
      </c>
      <c r="D95" t="s">
        <v>415</v>
      </c>
      <c r="E95" t="s">
        <v>985</v>
      </c>
    </row>
    <row r="96" spans="1:5" x14ac:dyDescent="0.15">
      <c r="A96" t="s">
        <v>6227</v>
      </c>
      <c r="B96" t="s">
        <v>4984</v>
      </c>
      <c r="C96" t="s">
        <v>1128</v>
      </c>
      <c r="D96" t="s">
        <v>415</v>
      </c>
      <c r="E96" t="s">
        <v>1133</v>
      </c>
    </row>
    <row r="97" spans="1:5" x14ac:dyDescent="0.15">
      <c r="A97" t="s">
        <v>6220</v>
      </c>
      <c r="B97" t="s">
        <v>7</v>
      </c>
      <c r="C97" t="s">
        <v>1141</v>
      </c>
      <c r="D97" t="s">
        <v>415</v>
      </c>
      <c r="E97" t="s">
        <v>148</v>
      </c>
    </row>
    <row r="98" spans="1:5" x14ac:dyDescent="0.15">
      <c r="A98" t="s">
        <v>1939</v>
      </c>
      <c r="B98" t="s">
        <v>4986</v>
      </c>
      <c r="C98" t="s">
        <v>1042</v>
      </c>
      <c r="D98" t="s">
        <v>415</v>
      </c>
      <c r="E98" t="s">
        <v>984</v>
      </c>
    </row>
    <row r="99" spans="1:5" x14ac:dyDescent="0.15">
      <c r="A99" t="s">
        <v>47</v>
      </c>
      <c r="B99" t="s">
        <v>4987</v>
      </c>
      <c r="C99" t="s">
        <v>1142</v>
      </c>
      <c r="D99" t="s">
        <v>415</v>
      </c>
      <c r="E99" t="s">
        <v>1144</v>
      </c>
    </row>
    <row r="100" spans="1:5" x14ac:dyDescent="0.15">
      <c r="A100" t="s">
        <v>4566</v>
      </c>
      <c r="B100" t="s">
        <v>1412</v>
      </c>
      <c r="C100" t="s">
        <v>303</v>
      </c>
      <c r="D100" t="s">
        <v>415</v>
      </c>
      <c r="E100" t="s">
        <v>1008</v>
      </c>
    </row>
    <row r="101" spans="1:5" x14ac:dyDescent="0.15">
      <c r="A101" t="s">
        <v>5241</v>
      </c>
      <c r="B101" t="s">
        <v>4988</v>
      </c>
      <c r="C101" t="s">
        <v>539</v>
      </c>
      <c r="D101" t="s">
        <v>415</v>
      </c>
      <c r="E101" t="s">
        <v>1146</v>
      </c>
    </row>
    <row r="102" spans="1:5" x14ac:dyDescent="0.15">
      <c r="A102" t="s">
        <v>2606</v>
      </c>
      <c r="B102" t="s">
        <v>2655</v>
      </c>
      <c r="C102" t="s">
        <v>594</v>
      </c>
      <c r="D102" t="s">
        <v>415</v>
      </c>
      <c r="E102" t="s">
        <v>100</v>
      </c>
    </row>
    <row r="103" spans="1:5" x14ac:dyDescent="0.15">
      <c r="A103" t="s">
        <v>3318</v>
      </c>
      <c r="B103" t="s">
        <v>4989</v>
      </c>
      <c r="C103" t="s">
        <v>1147</v>
      </c>
      <c r="D103" t="s">
        <v>415</v>
      </c>
      <c r="E103" t="s">
        <v>891</v>
      </c>
    </row>
    <row r="104" spans="1:5" x14ac:dyDescent="0.15">
      <c r="A104" t="s">
        <v>5782</v>
      </c>
      <c r="B104" t="s">
        <v>1628</v>
      </c>
      <c r="C104" t="s">
        <v>276</v>
      </c>
      <c r="D104" t="s">
        <v>415</v>
      </c>
      <c r="E104" t="s">
        <v>1149</v>
      </c>
    </row>
    <row r="105" spans="1:5" x14ac:dyDescent="0.15">
      <c r="A105" t="s">
        <v>6228</v>
      </c>
      <c r="B105" t="s">
        <v>4136</v>
      </c>
      <c r="C105" t="s">
        <v>120</v>
      </c>
      <c r="D105" t="s">
        <v>415</v>
      </c>
      <c r="E105" t="s">
        <v>1151</v>
      </c>
    </row>
    <row r="106" spans="1:5" x14ac:dyDescent="0.15">
      <c r="A106" t="s">
        <v>6230</v>
      </c>
      <c r="B106" t="s">
        <v>4751</v>
      </c>
      <c r="C106" t="s">
        <v>1154</v>
      </c>
      <c r="D106" t="s">
        <v>415</v>
      </c>
      <c r="E106" t="s">
        <v>580</v>
      </c>
    </row>
    <row r="107" spans="1:5" x14ac:dyDescent="0.15">
      <c r="A107" t="s">
        <v>6231</v>
      </c>
      <c r="B107" t="s">
        <v>4990</v>
      </c>
      <c r="C107" t="s">
        <v>1039</v>
      </c>
      <c r="D107" t="s">
        <v>415</v>
      </c>
      <c r="E107" t="s">
        <v>141</v>
      </c>
    </row>
    <row r="108" spans="1:5" x14ac:dyDescent="0.15">
      <c r="A108" t="s">
        <v>6233</v>
      </c>
      <c r="B108" t="s">
        <v>4991</v>
      </c>
      <c r="C108" t="s">
        <v>1161</v>
      </c>
      <c r="D108" t="s">
        <v>415</v>
      </c>
      <c r="E108" t="s">
        <v>14</v>
      </c>
    </row>
    <row r="109" spans="1:5" x14ac:dyDescent="0.15">
      <c r="A109" t="s">
        <v>452</v>
      </c>
      <c r="B109" t="s">
        <v>978</v>
      </c>
      <c r="C109" t="s">
        <v>868</v>
      </c>
      <c r="D109" t="s">
        <v>415</v>
      </c>
      <c r="E109" t="s">
        <v>1162</v>
      </c>
    </row>
    <row r="110" spans="1:5" x14ac:dyDescent="0.15">
      <c r="A110" t="s">
        <v>6235</v>
      </c>
      <c r="B110" t="s">
        <v>4994</v>
      </c>
      <c r="C110" t="s">
        <v>4</v>
      </c>
      <c r="D110" t="s">
        <v>415</v>
      </c>
      <c r="E110" t="s">
        <v>127</v>
      </c>
    </row>
    <row r="111" spans="1:5" x14ac:dyDescent="0.15">
      <c r="A111" t="s">
        <v>6236</v>
      </c>
      <c r="B111" t="s">
        <v>4411</v>
      </c>
      <c r="C111" t="s">
        <v>409</v>
      </c>
      <c r="D111" t="s">
        <v>415</v>
      </c>
      <c r="E111" t="s">
        <v>1169</v>
      </c>
    </row>
    <row r="112" spans="1:5" x14ac:dyDescent="0.15">
      <c r="A112" t="s">
        <v>6237</v>
      </c>
      <c r="B112" t="s">
        <v>4996</v>
      </c>
      <c r="C112" t="s">
        <v>1175</v>
      </c>
      <c r="D112" t="s">
        <v>415</v>
      </c>
      <c r="E112" t="s">
        <v>422</v>
      </c>
    </row>
    <row r="113" spans="1:5" x14ac:dyDescent="0.15">
      <c r="A113" t="s">
        <v>1740</v>
      </c>
      <c r="B113" t="s">
        <v>3843</v>
      </c>
      <c r="C113" t="s">
        <v>602</v>
      </c>
      <c r="D113" t="s">
        <v>415</v>
      </c>
      <c r="E113" t="s">
        <v>1049</v>
      </c>
    </row>
    <row r="114" spans="1:5" x14ac:dyDescent="0.15">
      <c r="A114" t="s">
        <v>4323</v>
      </c>
      <c r="B114" t="s">
        <v>1731</v>
      </c>
      <c r="C114" t="s">
        <v>1180</v>
      </c>
      <c r="D114" t="s">
        <v>415</v>
      </c>
      <c r="E114" t="s">
        <v>1132</v>
      </c>
    </row>
    <row r="115" spans="1:5" x14ac:dyDescent="0.15">
      <c r="A115" t="s">
        <v>6238</v>
      </c>
      <c r="B115" t="s">
        <v>2594</v>
      </c>
      <c r="C115" t="s">
        <v>1181</v>
      </c>
      <c r="D115" t="s">
        <v>415</v>
      </c>
      <c r="E115" t="s">
        <v>460</v>
      </c>
    </row>
    <row r="116" spans="1:5" x14ac:dyDescent="0.15">
      <c r="A116" t="s">
        <v>3533</v>
      </c>
      <c r="B116" t="s">
        <v>2592</v>
      </c>
      <c r="C116" t="s">
        <v>1183</v>
      </c>
      <c r="D116" t="s">
        <v>415</v>
      </c>
      <c r="E116" t="s">
        <v>137</v>
      </c>
    </row>
    <row r="117" spans="1:5" x14ac:dyDescent="0.15">
      <c r="A117" t="s">
        <v>1273</v>
      </c>
      <c r="B117" t="s">
        <v>4997</v>
      </c>
      <c r="C117" t="s">
        <v>1185</v>
      </c>
      <c r="D117" t="s">
        <v>415</v>
      </c>
      <c r="E117" t="s">
        <v>1190</v>
      </c>
    </row>
    <row r="118" spans="1:5" x14ac:dyDescent="0.15">
      <c r="A118" t="s">
        <v>6240</v>
      </c>
      <c r="B118" t="s">
        <v>806</v>
      </c>
      <c r="C118" t="s">
        <v>1200</v>
      </c>
      <c r="D118" t="s">
        <v>415</v>
      </c>
      <c r="E118" t="s">
        <v>1205</v>
      </c>
    </row>
    <row r="119" spans="1:5" x14ac:dyDescent="0.15">
      <c r="A119" t="s">
        <v>6241</v>
      </c>
      <c r="B119" t="s">
        <v>4999</v>
      </c>
      <c r="C119" t="s">
        <v>1208</v>
      </c>
      <c r="D119" t="s">
        <v>415</v>
      </c>
      <c r="E119" t="s">
        <v>1210</v>
      </c>
    </row>
    <row r="120" spans="1:5" x14ac:dyDescent="0.15">
      <c r="A120" t="s">
        <v>6242</v>
      </c>
      <c r="B120" t="s">
        <v>5000</v>
      </c>
      <c r="C120" t="s">
        <v>1212</v>
      </c>
      <c r="D120" t="s">
        <v>415</v>
      </c>
      <c r="E120" t="s">
        <v>1219</v>
      </c>
    </row>
    <row r="121" spans="1:5" x14ac:dyDescent="0.15">
      <c r="A121" t="s">
        <v>6243</v>
      </c>
      <c r="B121" t="s">
        <v>175</v>
      </c>
      <c r="C121" t="s">
        <v>1223</v>
      </c>
      <c r="D121" t="s">
        <v>415</v>
      </c>
      <c r="E121" t="s">
        <v>258</v>
      </c>
    </row>
    <row r="122" spans="1:5" x14ac:dyDescent="0.15">
      <c r="A122" t="s">
        <v>5279</v>
      </c>
      <c r="B122" t="s">
        <v>4903</v>
      </c>
      <c r="C122" t="s">
        <v>1227</v>
      </c>
      <c r="D122" t="s">
        <v>415</v>
      </c>
      <c r="E122" t="s">
        <v>1232</v>
      </c>
    </row>
    <row r="123" spans="1:5" x14ac:dyDescent="0.15">
      <c r="A123" t="s">
        <v>3617</v>
      </c>
      <c r="B123" t="s">
        <v>5001</v>
      </c>
      <c r="C123" t="s">
        <v>1235</v>
      </c>
      <c r="D123" t="s">
        <v>415</v>
      </c>
      <c r="E123" t="s">
        <v>1174</v>
      </c>
    </row>
    <row r="124" spans="1:5" x14ac:dyDescent="0.15">
      <c r="A124" t="s">
        <v>1848</v>
      </c>
      <c r="B124" t="s">
        <v>5002</v>
      </c>
      <c r="C124" t="s">
        <v>1238</v>
      </c>
      <c r="D124" t="s">
        <v>415</v>
      </c>
      <c r="E124" t="s">
        <v>1204</v>
      </c>
    </row>
    <row r="125" spans="1:5" x14ac:dyDescent="0.15">
      <c r="A125" t="s">
        <v>5227</v>
      </c>
      <c r="B125" t="s">
        <v>1706</v>
      </c>
      <c r="C125" t="s">
        <v>1248</v>
      </c>
      <c r="D125" t="s">
        <v>415</v>
      </c>
      <c r="E125" t="s">
        <v>200</v>
      </c>
    </row>
    <row r="126" spans="1:5" x14ac:dyDescent="0.15">
      <c r="A126" t="s">
        <v>6244</v>
      </c>
      <c r="B126" t="s">
        <v>1015</v>
      </c>
      <c r="C126" t="s">
        <v>999</v>
      </c>
      <c r="D126" t="s">
        <v>415</v>
      </c>
      <c r="E126" t="s">
        <v>1251</v>
      </c>
    </row>
    <row r="127" spans="1:5" x14ac:dyDescent="0.15">
      <c r="A127" t="s">
        <v>6245</v>
      </c>
      <c r="B127" t="s">
        <v>5004</v>
      </c>
      <c r="C127" t="s">
        <v>1256</v>
      </c>
      <c r="D127" t="s">
        <v>415</v>
      </c>
      <c r="E127" t="s">
        <v>1261</v>
      </c>
    </row>
    <row r="128" spans="1:5" x14ac:dyDescent="0.15">
      <c r="A128" t="s">
        <v>2446</v>
      </c>
      <c r="B128" t="s">
        <v>3898</v>
      </c>
      <c r="C128" t="s">
        <v>917</v>
      </c>
      <c r="D128" t="s">
        <v>415</v>
      </c>
      <c r="E128" t="s">
        <v>1230</v>
      </c>
    </row>
    <row r="129" spans="1:5" x14ac:dyDescent="0.15">
      <c r="A129" t="s">
        <v>474</v>
      </c>
      <c r="B129" t="s">
        <v>2085</v>
      </c>
      <c r="C129" t="s">
        <v>1265</v>
      </c>
      <c r="D129" t="s">
        <v>415</v>
      </c>
      <c r="E129" t="s">
        <v>1270</v>
      </c>
    </row>
    <row r="130" spans="1:5" x14ac:dyDescent="0.15">
      <c r="A130" t="s">
        <v>6246</v>
      </c>
      <c r="B130" t="s">
        <v>1176</v>
      </c>
      <c r="C130" t="s">
        <v>1272</v>
      </c>
      <c r="D130" t="s">
        <v>415</v>
      </c>
      <c r="E130" t="s">
        <v>357</v>
      </c>
    </row>
    <row r="131" spans="1:5" x14ac:dyDescent="0.15">
      <c r="A131" t="s">
        <v>3640</v>
      </c>
      <c r="B131" t="s">
        <v>191</v>
      </c>
      <c r="C131" t="s">
        <v>1277</v>
      </c>
      <c r="D131" t="s">
        <v>415</v>
      </c>
      <c r="E131" t="s">
        <v>1063</v>
      </c>
    </row>
    <row r="132" spans="1:5" x14ac:dyDescent="0.15">
      <c r="A132" t="s">
        <v>6247</v>
      </c>
      <c r="B132" t="s">
        <v>5007</v>
      </c>
      <c r="C132" t="s">
        <v>335</v>
      </c>
      <c r="D132" t="s">
        <v>415</v>
      </c>
      <c r="E132" t="s">
        <v>1279</v>
      </c>
    </row>
    <row r="133" spans="1:5" x14ac:dyDescent="0.15">
      <c r="A133" t="s">
        <v>6248</v>
      </c>
      <c r="B133" t="s">
        <v>4397</v>
      </c>
      <c r="C133" t="s">
        <v>1281</v>
      </c>
      <c r="D133" t="s">
        <v>415</v>
      </c>
      <c r="E133" t="s">
        <v>362</v>
      </c>
    </row>
    <row r="134" spans="1:5" x14ac:dyDescent="0.15">
      <c r="A134" t="s">
        <v>4104</v>
      </c>
      <c r="B134" t="s">
        <v>2580</v>
      </c>
      <c r="C134" t="s">
        <v>1017</v>
      </c>
      <c r="D134" t="s">
        <v>415</v>
      </c>
      <c r="E134" t="s">
        <v>1028</v>
      </c>
    </row>
    <row r="135" spans="1:5" x14ac:dyDescent="0.15">
      <c r="A135" t="s">
        <v>6249</v>
      </c>
      <c r="B135" t="s">
        <v>3183</v>
      </c>
      <c r="C135" t="s">
        <v>603</v>
      </c>
      <c r="D135" t="s">
        <v>415</v>
      </c>
      <c r="E135" t="s">
        <v>1283</v>
      </c>
    </row>
    <row r="136" spans="1:5" x14ac:dyDescent="0.15">
      <c r="A136" t="s">
        <v>6250</v>
      </c>
      <c r="B136" t="s">
        <v>4193</v>
      </c>
      <c r="C136" t="s">
        <v>102</v>
      </c>
      <c r="D136" t="s">
        <v>415</v>
      </c>
      <c r="E136" t="s">
        <v>1284</v>
      </c>
    </row>
    <row r="137" spans="1:5" x14ac:dyDescent="0.15">
      <c r="A137" t="s">
        <v>5839</v>
      </c>
      <c r="B137" t="s">
        <v>5008</v>
      </c>
      <c r="C137" t="s">
        <v>1287</v>
      </c>
      <c r="D137" t="s">
        <v>415</v>
      </c>
      <c r="E137" t="s">
        <v>704</v>
      </c>
    </row>
    <row r="138" spans="1:5" x14ac:dyDescent="0.15">
      <c r="A138" t="s">
        <v>6251</v>
      </c>
      <c r="B138" t="s">
        <v>5009</v>
      </c>
      <c r="C138" t="s">
        <v>1288</v>
      </c>
      <c r="D138" t="s">
        <v>415</v>
      </c>
      <c r="E138" t="s">
        <v>312</v>
      </c>
    </row>
    <row r="139" spans="1:5" x14ac:dyDescent="0.15">
      <c r="A139" t="s">
        <v>1310</v>
      </c>
      <c r="B139" t="s">
        <v>5011</v>
      </c>
      <c r="C139" t="s">
        <v>1293</v>
      </c>
      <c r="D139" t="s">
        <v>415</v>
      </c>
      <c r="E139" t="s">
        <v>1266</v>
      </c>
    </row>
    <row r="140" spans="1:5" x14ac:dyDescent="0.15">
      <c r="A140" t="s">
        <v>2659</v>
      </c>
      <c r="B140" t="s">
        <v>5012</v>
      </c>
      <c r="C140" t="s">
        <v>1296</v>
      </c>
      <c r="D140" t="s">
        <v>415</v>
      </c>
      <c r="E140" t="s">
        <v>710</v>
      </c>
    </row>
    <row r="141" spans="1:5" x14ac:dyDescent="0.15">
      <c r="A141" t="s">
        <v>6252</v>
      </c>
      <c r="B141" t="s">
        <v>2790</v>
      </c>
      <c r="C141" t="s">
        <v>176</v>
      </c>
      <c r="D141" t="s">
        <v>415</v>
      </c>
      <c r="E141" t="s">
        <v>1299</v>
      </c>
    </row>
    <row r="142" spans="1:5" x14ac:dyDescent="0.15">
      <c r="A142" t="s">
        <v>5151</v>
      </c>
      <c r="B142" t="s">
        <v>4967</v>
      </c>
      <c r="C142" t="s">
        <v>1306</v>
      </c>
      <c r="D142" t="s">
        <v>415</v>
      </c>
      <c r="E142" t="s">
        <v>775</v>
      </c>
    </row>
    <row r="143" spans="1:5" x14ac:dyDescent="0.15">
      <c r="A143" t="s">
        <v>6253</v>
      </c>
      <c r="B143" t="s">
        <v>2752</v>
      </c>
      <c r="C143" t="s">
        <v>79</v>
      </c>
      <c r="D143" t="s">
        <v>415</v>
      </c>
      <c r="E143" t="s">
        <v>1114</v>
      </c>
    </row>
    <row r="144" spans="1:5" x14ac:dyDescent="0.15">
      <c r="A144" t="s">
        <v>6254</v>
      </c>
      <c r="B144" t="s">
        <v>4742</v>
      </c>
      <c r="C144" t="s">
        <v>1096</v>
      </c>
      <c r="D144" t="s">
        <v>415</v>
      </c>
      <c r="E144" t="s">
        <v>1315</v>
      </c>
    </row>
    <row r="145" spans="1:5" x14ac:dyDescent="0.15">
      <c r="A145" t="s">
        <v>2453</v>
      </c>
      <c r="B145" t="s">
        <v>1490</v>
      </c>
      <c r="C145" t="s">
        <v>1165</v>
      </c>
      <c r="D145" t="s">
        <v>415</v>
      </c>
      <c r="E145" t="s">
        <v>1321</v>
      </c>
    </row>
    <row r="146" spans="1:5" x14ac:dyDescent="0.15">
      <c r="A146" t="s">
        <v>6255</v>
      </c>
      <c r="B146" t="s">
        <v>5013</v>
      </c>
      <c r="C146" t="s">
        <v>1326</v>
      </c>
      <c r="D146" t="s">
        <v>415</v>
      </c>
      <c r="E146" t="s">
        <v>1328</v>
      </c>
    </row>
    <row r="147" spans="1:5" x14ac:dyDescent="0.15">
      <c r="A147" t="s">
        <v>5510</v>
      </c>
      <c r="B147" t="s">
        <v>2387</v>
      </c>
      <c r="C147" t="s">
        <v>1332</v>
      </c>
      <c r="D147" t="s">
        <v>415</v>
      </c>
      <c r="E147" t="s">
        <v>1137</v>
      </c>
    </row>
    <row r="148" spans="1:5" x14ac:dyDescent="0.15">
      <c r="A148" t="s">
        <v>6256</v>
      </c>
      <c r="B148" t="s">
        <v>5015</v>
      </c>
      <c r="C148" t="s">
        <v>955</v>
      </c>
      <c r="D148" t="s">
        <v>415</v>
      </c>
      <c r="E148" t="s">
        <v>1242</v>
      </c>
    </row>
    <row r="149" spans="1:5" x14ac:dyDescent="0.15">
      <c r="A149" t="s">
        <v>4279</v>
      </c>
      <c r="B149" t="s">
        <v>3775</v>
      </c>
      <c r="C149" t="s">
        <v>1333</v>
      </c>
      <c r="D149" t="s">
        <v>415</v>
      </c>
      <c r="E149" t="s">
        <v>1342</v>
      </c>
    </row>
    <row r="150" spans="1:5" x14ac:dyDescent="0.15">
      <c r="A150" t="s">
        <v>2605</v>
      </c>
      <c r="B150" t="s">
        <v>5016</v>
      </c>
      <c r="C150" t="s">
        <v>1354</v>
      </c>
      <c r="D150" t="s">
        <v>415</v>
      </c>
      <c r="E150" t="s">
        <v>590</v>
      </c>
    </row>
    <row r="151" spans="1:5" x14ac:dyDescent="0.15">
      <c r="A151" t="s">
        <v>3163</v>
      </c>
      <c r="B151" t="s">
        <v>5017</v>
      </c>
      <c r="C151" t="s">
        <v>1331</v>
      </c>
      <c r="D151" t="s">
        <v>415</v>
      </c>
      <c r="E151" t="s">
        <v>244</v>
      </c>
    </row>
    <row r="152" spans="1:5" x14ac:dyDescent="0.15">
      <c r="A152" t="s">
        <v>6257</v>
      </c>
      <c r="B152" t="s">
        <v>3555</v>
      </c>
      <c r="C152" t="s">
        <v>845</v>
      </c>
      <c r="D152" t="s">
        <v>415</v>
      </c>
      <c r="E152" t="s">
        <v>1362</v>
      </c>
    </row>
    <row r="153" spans="1:5" x14ac:dyDescent="0.15">
      <c r="A153" t="s">
        <v>623</v>
      </c>
      <c r="B153" t="s">
        <v>5021</v>
      </c>
      <c r="C153" t="s">
        <v>52</v>
      </c>
      <c r="D153" t="s">
        <v>415</v>
      </c>
      <c r="E153" t="s">
        <v>1276</v>
      </c>
    </row>
    <row r="154" spans="1:5" x14ac:dyDescent="0.15">
      <c r="A154" t="s">
        <v>73</v>
      </c>
      <c r="B154" t="s">
        <v>3586</v>
      </c>
      <c r="C154" t="s">
        <v>147</v>
      </c>
      <c r="D154" t="s">
        <v>415</v>
      </c>
      <c r="E154" t="s">
        <v>913</v>
      </c>
    </row>
    <row r="155" spans="1:5" x14ac:dyDescent="0.15">
      <c r="A155" t="s">
        <v>5627</v>
      </c>
      <c r="B155" t="s">
        <v>1551</v>
      </c>
      <c r="C155" t="s">
        <v>1371</v>
      </c>
      <c r="D155" t="s">
        <v>415</v>
      </c>
      <c r="E155" t="s">
        <v>1373</v>
      </c>
    </row>
    <row r="156" spans="1:5" x14ac:dyDescent="0.15">
      <c r="A156" t="s">
        <v>6259</v>
      </c>
      <c r="B156" t="s">
        <v>5023</v>
      </c>
      <c r="C156" t="s">
        <v>1381</v>
      </c>
      <c r="D156" t="s">
        <v>415</v>
      </c>
      <c r="E156" t="s">
        <v>253</v>
      </c>
    </row>
    <row r="157" spans="1:5" x14ac:dyDescent="0.15">
      <c r="A157" t="s">
        <v>6260</v>
      </c>
      <c r="B157" t="s">
        <v>4584</v>
      </c>
      <c r="C157" t="s">
        <v>1383</v>
      </c>
      <c r="D157" t="s">
        <v>415</v>
      </c>
      <c r="E157" t="s">
        <v>1384</v>
      </c>
    </row>
    <row r="158" spans="1:5" x14ac:dyDescent="0.15">
      <c r="A158" t="s">
        <v>3303</v>
      </c>
      <c r="B158" t="s">
        <v>4792</v>
      </c>
      <c r="C158" t="s">
        <v>227</v>
      </c>
      <c r="D158" t="s">
        <v>415</v>
      </c>
      <c r="E158" t="s">
        <v>685</v>
      </c>
    </row>
    <row r="159" spans="1:5" x14ac:dyDescent="0.15">
      <c r="A159" t="s">
        <v>5908</v>
      </c>
      <c r="B159" t="s">
        <v>2347</v>
      </c>
      <c r="C159" t="s">
        <v>494</v>
      </c>
      <c r="D159" t="s">
        <v>415</v>
      </c>
      <c r="E159" t="s">
        <v>1387</v>
      </c>
    </row>
    <row r="160" spans="1:5" x14ac:dyDescent="0.15">
      <c r="A160" t="s">
        <v>6261</v>
      </c>
      <c r="B160" t="s">
        <v>836</v>
      </c>
      <c r="C160" t="s">
        <v>880</v>
      </c>
      <c r="D160" t="s">
        <v>415</v>
      </c>
      <c r="E160" t="s">
        <v>1390</v>
      </c>
    </row>
    <row r="161" spans="1:5" x14ac:dyDescent="0.15">
      <c r="A161" t="s">
        <v>6262</v>
      </c>
      <c r="B161" t="s">
        <v>4322</v>
      </c>
      <c r="C161" t="s">
        <v>1158</v>
      </c>
      <c r="D161" t="s">
        <v>415</v>
      </c>
      <c r="E161" t="s">
        <v>1392</v>
      </c>
    </row>
    <row r="162" spans="1:5" x14ac:dyDescent="0.15">
      <c r="A162" t="s">
        <v>4971</v>
      </c>
      <c r="B162" t="s">
        <v>2574</v>
      </c>
      <c r="C162" t="s">
        <v>1091</v>
      </c>
      <c r="D162" t="s">
        <v>415</v>
      </c>
      <c r="E162" t="s">
        <v>501</v>
      </c>
    </row>
    <row r="163" spans="1:5" x14ac:dyDescent="0.15">
      <c r="A163" t="s">
        <v>2480</v>
      </c>
      <c r="B163" t="s">
        <v>2185</v>
      </c>
      <c r="C163" t="s">
        <v>1224</v>
      </c>
      <c r="D163" t="s">
        <v>415</v>
      </c>
      <c r="E163" t="s">
        <v>1396</v>
      </c>
    </row>
    <row r="164" spans="1:5" x14ac:dyDescent="0.15">
      <c r="A164" t="s">
        <v>6264</v>
      </c>
      <c r="B164" t="s">
        <v>5025</v>
      </c>
      <c r="C164" t="s">
        <v>996</v>
      </c>
      <c r="D164" t="s">
        <v>415</v>
      </c>
      <c r="E164" t="s">
        <v>1399</v>
      </c>
    </row>
    <row r="165" spans="1:5" x14ac:dyDescent="0.15">
      <c r="A165" t="s">
        <v>2026</v>
      </c>
      <c r="B165" t="s">
        <v>5027</v>
      </c>
      <c r="C165" t="s">
        <v>1234</v>
      </c>
      <c r="D165" t="s">
        <v>415</v>
      </c>
      <c r="E165" t="s">
        <v>1115</v>
      </c>
    </row>
    <row r="166" spans="1:5" x14ac:dyDescent="0.15">
      <c r="A166" t="s">
        <v>1188</v>
      </c>
      <c r="B166" t="s">
        <v>3162</v>
      </c>
      <c r="C166" t="s">
        <v>475</v>
      </c>
      <c r="D166" t="s">
        <v>415</v>
      </c>
      <c r="E166" t="s">
        <v>1400</v>
      </c>
    </row>
    <row r="167" spans="1:5" x14ac:dyDescent="0.15">
      <c r="A167" t="s">
        <v>5121</v>
      </c>
      <c r="B167" t="s">
        <v>3006</v>
      </c>
      <c r="C167" t="s">
        <v>334</v>
      </c>
      <c r="D167" t="s">
        <v>415</v>
      </c>
      <c r="E167" t="s">
        <v>1305</v>
      </c>
    </row>
    <row r="168" spans="1:5" x14ac:dyDescent="0.15">
      <c r="A168" t="s">
        <v>6265</v>
      </c>
      <c r="B168" t="s">
        <v>3758</v>
      </c>
      <c r="C168" t="s">
        <v>935</v>
      </c>
      <c r="D168" t="s">
        <v>415</v>
      </c>
      <c r="E168" t="s">
        <v>336</v>
      </c>
    </row>
    <row r="169" spans="1:5" x14ac:dyDescent="0.15">
      <c r="A169" t="s">
        <v>6266</v>
      </c>
      <c r="B169" t="s">
        <v>4888</v>
      </c>
      <c r="C169" t="s">
        <v>1</v>
      </c>
      <c r="D169" t="s">
        <v>415</v>
      </c>
      <c r="E169" t="s">
        <v>428</v>
      </c>
    </row>
    <row r="170" spans="1:5" x14ac:dyDescent="0.15">
      <c r="A170" t="s">
        <v>1987</v>
      </c>
      <c r="B170" t="s">
        <v>5028</v>
      </c>
      <c r="C170" t="s">
        <v>871</v>
      </c>
      <c r="D170" t="s">
        <v>415</v>
      </c>
      <c r="E170" t="s">
        <v>1402</v>
      </c>
    </row>
    <row r="171" spans="1:5" x14ac:dyDescent="0.15">
      <c r="A171" t="s">
        <v>369</v>
      </c>
      <c r="B171" t="s">
        <v>5029</v>
      </c>
      <c r="C171" t="s">
        <v>1405</v>
      </c>
      <c r="D171" t="s">
        <v>415</v>
      </c>
      <c r="E171" t="s">
        <v>1411</v>
      </c>
    </row>
    <row r="172" spans="1:5" x14ac:dyDescent="0.15">
      <c r="A172" t="s">
        <v>6267</v>
      </c>
      <c r="B172" t="s">
        <v>4486</v>
      </c>
      <c r="C172" t="s">
        <v>1414</v>
      </c>
      <c r="D172" t="s">
        <v>415</v>
      </c>
      <c r="E172" t="s">
        <v>1419</v>
      </c>
    </row>
    <row r="173" spans="1:5" x14ac:dyDescent="0.15">
      <c r="A173" t="s">
        <v>6268</v>
      </c>
      <c r="B173" t="s">
        <v>5030</v>
      </c>
      <c r="C173" t="s">
        <v>328</v>
      </c>
      <c r="D173" t="s">
        <v>415</v>
      </c>
      <c r="E173" t="s">
        <v>1420</v>
      </c>
    </row>
    <row r="174" spans="1:5" x14ac:dyDescent="0.15">
      <c r="A174" t="s">
        <v>6269</v>
      </c>
      <c r="B174" t="s">
        <v>3306</v>
      </c>
      <c r="C174" t="s">
        <v>946</v>
      </c>
      <c r="D174" t="s">
        <v>415</v>
      </c>
      <c r="E174" t="s">
        <v>1424</v>
      </c>
    </row>
    <row r="175" spans="1:5" x14ac:dyDescent="0.15">
      <c r="A175" t="s">
        <v>6270</v>
      </c>
      <c r="B175" t="s">
        <v>5031</v>
      </c>
      <c r="C175" t="s">
        <v>1430</v>
      </c>
      <c r="D175" t="s">
        <v>415</v>
      </c>
      <c r="E175" t="s">
        <v>1431</v>
      </c>
    </row>
    <row r="176" spans="1:5" x14ac:dyDescent="0.15">
      <c r="A176" t="s">
        <v>5240</v>
      </c>
      <c r="B176" t="s">
        <v>4560</v>
      </c>
      <c r="C176" t="s">
        <v>726</v>
      </c>
      <c r="D176" t="s">
        <v>415</v>
      </c>
      <c r="E176" t="s">
        <v>1432</v>
      </c>
    </row>
    <row r="177" spans="1:5" x14ac:dyDescent="0.15">
      <c r="A177" t="s">
        <v>6271</v>
      </c>
      <c r="B177" t="s">
        <v>405</v>
      </c>
      <c r="C177" t="s">
        <v>24</v>
      </c>
      <c r="D177" t="s">
        <v>415</v>
      </c>
      <c r="E177" t="s">
        <v>354</v>
      </c>
    </row>
    <row r="178" spans="1:5" x14ac:dyDescent="0.15">
      <c r="A178" t="s">
        <v>3165</v>
      </c>
      <c r="B178" t="s">
        <v>5032</v>
      </c>
      <c r="C178" t="s">
        <v>1347</v>
      </c>
      <c r="D178" t="s">
        <v>415</v>
      </c>
      <c r="E178" t="s">
        <v>6105</v>
      </c>
    </row>
    <row r="179" spans="1:5" x14ac:dyDescent="0.15">
      <c r="A179" t="s">
        <v>230</v>
      </c>
      <c r="B179" t="s">
        <v>60</v>
      </c>
      <c r="C179" t="s">
        <v>1435</v>
      </c>
      <c r="D179" t="s">
        <v>415</v>
      </c>
      <c r="E179" t="s">
        <v>1189</v>
      </c>
    </row>
    <row r="180" spans="1:5" x14ac:dyDescent="0.15">
      <c r="A180" t="s">
        <v>6272</v>
      </c>
      <c r="B180" t="s">
        <v>4531</v>
      </c>
      <c r="C180" t="s">
        <v>1440</v>
      </c>
      <c r="D180" t="s">
        <v>415</v>
      </c>
      <c r="E180" t="s">
        <v>1441</v>
      </c>
    </row>
    <row r="181" spans="1:5" x14ac:dyDescent="0.15">
      <c r="A181" t="s">
        <v>3419</v>
      </c>
      <c r="B181" t="s">
        <v>5034</v>
      </c>
      <c r="C181" t="s">
        <v>556</v>
      </c>
      <c r="D181" t="s">
        <v>415</v>
      </c>
      <c r="E181" t="s">
        <v>1364</v>
      </c>
    </row>
    <row r="182" spans="1:5" x14ac:dyDescent="0.15">
      <c r="A182" t="s">
        <v>1445</v>
      </c>
      <c r="B182" t="s">
        <v>5085</v>
      </c>
      <c r="C182" t="s">
        <v>719</v>
      </c>
      <c r="D182" t="s">
        <v>1445</v>
      </c>
    </row>
    <row r="183" spans="1:5" x14ac:dyDescent="0.15">
      <c r="A183" t="s">
        <v>6021</v>
      </c>
      <c r="B183" t="s">
        <v>962</v>
      </c>
      <c r="C183" t="s">
        <v>125</v>
      </c>
      <c r="D183" t="s">
        <v>1445</v>
      </c>
      <c r="E183" t="s">
        <v>1453</v>
      </c>
    </row>
    <row r="184" spans="1:5" x14ac:dyDescent="0.15">
      <c r="A184" t="s">
        <v>6273</v>
      </c>
      <c r="B184" t="s">
        <v>5035</v>
      </c>
      <c r="C184" t="s">
        <v>374</v>
      </c>
      <c r="D184" t="s">
        <v>1445</v>
      </c>
      <c r="E184" t="s">
        <v>1459</v>
      </c>
    </row>
    <row r="185" spans="1:5" x14ac:dyDescent="0.15">
      <c r="A185" t="s">
        <v>6274</v>
      </c>
      <c r="B185" t="s">
        <v>5036</v>
      </c>
      <c r="C185" t="s">
        <v>1475</v>
      </c>
      <c r="D185" t="s">
        <v>1445</v>
      </c>
      <c r="E185" t="s">
        <v>1481</v>
      </c>
    </row>
    <row r="186" spans="1:5" x14ac:dyDescent="0.15">
      <c r="A186" t="s">
        <v>2485</v>
      </c>
      <c r="B186" t="s">
        <v>4992</v>
      </c>
      <c r="C186" t="s">
        <v>210</v>
      </c>
      <c r="D186" t="s">
        <v>1445</v>
      </c>
      <c r="E186" t="s">
        <v>1462</v>
      </c>
    </row>
    <row r="187" spans="1:5" x14ac:dyDescent="0.15">
      <c r="A187" t="s">
        <v>2585</v>
      </c>
      <c r="B187" t="s">
        <v>1360</v>
      </c>
      <c r="C187" t="s">
        <v>1483</v>
      </c>
      <c r="D187" t="s">
        <v>1445</v>
      </c>
      <c r="E187" t="s">
        <v>1485</v>
      </c>
    </row>
    <row r="188" spans="1:5" x14ac:dyDescent="0.15">
      <c r="A188" t="s">
        <v>785</v>
      </c>
      <c r="B188" t="s">
        <v>1016</v>
      </c>
      <c r="C188" t="s">
        <v>1492</v>
      </c>
      <c r="D188" t="s">
        <v>1445</v>
      </c>
      <c r="E188" t="s">
        <v>214</v>
      </c>
    </row>
    <row r="189" spans="1:5" x14ac:dyDescent="0.15">
      <c r="A189" t="s">
        <v>3435</v>
      </c>
      <c r="B189" t="s">
        <v>3293</v>
      </c>
      <c r="C189" t="s">
        <v>446</v>
      </c>
      <c r="D189" t="s">
        <v>1445</v>
      </c>
      <c r="E189" t="s">
        <v>1129</v>
      </c>
    </row>
    <row r="190" spans="1:5" x14ac:dyDescent="0.15">
      <c r="A190" t="s">
        <v>5024</v>
      </c>
      <c r="B190" t="s">
        <v>5037</v>
      </c>
      <c r="C190" t="s">
        <v>650</v>
      </c>
      <c r="D190" t="s">
        <v>1445</v>
      </c>
      <c r="E190" t="s">
        <v>780</v>
      </c>
    </row>
    <row r="191" spans="1:5" x14ac:dyDescent="0.15">
      <c r="A191" t="s">
        <v>6275</v>
      </c>
      <c r="B191" t="s">
        <v>4901</v>
      </c>
      <c r="C191" t="s">
        <v>269</v>
      </c>
      <c r="D191" t="s">
        <v>1445</v>
      </c>
      <c r="E191" t="s">
        <v>1495</v>
      </c>
    </row>
    <row r="192" spans="1:5" x14ac:dyDescent="0.15">
      <c r="A192" t="s">
        <v>6276</v>
      </c>
      <c r="B192" t="s">
        <v>4481</v>
      </c>
      <c r="C192" t="s">
        <v>834</v>
      </c>
      <c r="D192" t="s">
        <v>1445</v>
      </c>
      <c r="E192" t="s">
        <v>1460</v>
      </c>
    </row>
    <row r="193" spans="1:5" x14ac:dyDescent="0.15">
      <c r="A193" t="s">
        <v>135</v>
      </c>
      <c r="B193" t="s">
        <v>3131</v>
      </c>
      <c r="C193" t="s">
        <v>1497</v>
      </c>
      <c r="D193" t="s">
        <v>1445</v>
      </c>
      <c r="E193" t="s">
        <v>655</v>
      </c>
    </row>
    <row r="194" spans="1:5" x14ac:dyDescent="0.15">
      <c r="A194" t="s">
        <v>751</v>
      </c>
      <c r="B194" t="s">
        <v>1291</v>
      </c>
      <c r="C194" t="s">
        <v>30</v>
      </c>
      <c r="D194" t="s">
        <v>1445</v>
      </c>
      <c r="E194" t="s">
        <v>826</v>
      </c>
    </row>
    <row r="195" spans="1:5" x14ac:dyDescent="0.15">
      <c r="A195" t="s">
        <v>6277</v>
      </c>
      <c r="B195" t="s">
        <v>5038</v>
      </c>
      <c r="C195" t="s">
        <v>1498</v>
      </c>
      <c r="D195" t="s">
        <v>1445</v>
      </c>
      <c r="E195" t="s">
        <v>563</v>
      </c>
    </row>
    <row r="196" spans="1:5" x14ac:dyDescent="0.15">
      <c r="A196" t="s">
        <v>6278</v>
      </c>
      <c r="B196" t="s">
        <v>4879</v>
      </c>
      <c r="C196" t="s">
        <v>1084</v>
      </c>
      <c r="D196" t="s">
        <v>1445</v>
      </c>
      <c r="E196" t="s">
        <v>1504</v>
      </c>
    </row>
    <row r="197" spans="1:5" x14ac:dyDescent="0.15">
      <c r="A197" t="s">
        <v>6280</v>
      </c>
      <c r="B197" t="s">
        <v>4998</v>
      </c>
      <c r="C197" t="s">
        <v>225</v>
      </c>
      <c r="D197" t="s">
        <v>1445</v>
      </c>
      <c r="E197" t="s">
        <v>1509</v>
      </c>
    </row>
    <row r="198" spans="1:5" x14ac:dyDescent="0.15">
      <c r="A198" t="s">
        <v>4045</v>
      </c>
      <c r="B198" t="s">
        <v>4981</v>
      </c>
      <c r="C198" t="s">
        <v>1021</v>
      </c>
      <c r="D198" t="s">
        <v>1445</v>
      </c>
      <c r="E198" t="s">
        <v>848</v>
      </c>
    </row>
    <row r="199" spans="1:5" x14ac:dyDescent="0.15">
      <c r="A199" t="s">
        <v>113</v>
      </c>
      <c r="B199" t="s">
        <v>5039</v>
      </c>
      <c r="C199" t="s">
        <v>1510</v>
      </c>
      <c r="D199" t="s">
        <v>1445</v>
      </c>
      <c r="E199" t="s">
        <v>1520</v>
      </c>
    </row>
    <row r="200" spans="1:5" x14ac:dyDescent="0.15">
      <c r="A200" t="s">
        <v>6282</v>
      </c>
      <c r="B200" t="s">
        <v>5040</v>
      </c>
      <c r="C200" t="s">
        <v>1522</v>
      </c>
      <c r="D200" t="s">
        <v>1445</v>
      </c>
      <c r="E200" t="s">
        <v>1450</v>
      </c>
    </row>
    <row r="201" spans="1:5" x14ac:dyDescent="0.15">
      <c r="A201" t="s">
        <v>1933</v>
      </c>
      <c r="B201" t="s">
        <v>4700</v>
      </c>
      <c r="C201" t="s">
        <v>1253</v>
      </c>
      <c r="D201" t="s">
        <v>1445</v>
      </c>
      <c r="E201" t="s">
        <v>1082</v>
      </c>
    </row>
    <row r="202" spans="1:5" x14ac:dyDescent="0.15">
      <c r="A202" t="s">
        <v>4817</v>
      </c>
      <c r="B202" t="s">
        <v>3140</v>
      </c>
      <c r="C202" t="s">
        <v>1527</v>
      </c>
      <c r="D202" t="s">
        <v>1445</v>
      </c>
      <c r="E202" t="s">
        <v>1314</v>
      </c>
    </row>
    <row r="203" spans="1:5" x14ac:dyDescent="0.15">
      <c r="A203" t="s">
        <v>6283</v>
      </c>
      <c r="B203" t="s">
        <v>5041</v>
      </c>
      <c r="C203" t="s">
        <v>1421</v>
      </c>
      <c r="D203" t="s">
        <v>1445</v>
      </c>
      <c r="E203" t="s">
        <v>1528</v>
      </c>
    </row>
    <row r="204" spans="1:5" x14ac:dyDescent="0.15">
      <c r="A204" t="s">
        <v>4945</v>
      </c>
      <c r="B204" t="s">
        <v>734</v>
      </c>
      <c r="C204" t="s">
        <v>1444</v>
      </c>
      <c r="D204" t="s">
        <v>1445</v>
      </c>
      <c r="E204" t="s">
        <v>72</v>
      </c>
    </row>
    <row r="205" spans="1:5" x14ac:dyDescent="0.15">
      <c r="A205" t="s">
        <v>6284</v>
      </c>
      <c r="B205" t="s">
        <v>5042</v>
      </c>
      <c r="C205" t="s">
        <v>1531</v>
      </c>
      <c r="D205" t="s">
        <v>1445</v>
      </c>
      <c r="E205" t="s">
        <v>632</v>
      </c>
    </row>
    <row r="206" spans="1:5" x14ac:dyDescent="0.15">
      <c r="A206" t="s">
        <v>4870</v>
      </c>
      <c r="B206" t="s">
        <v>5043</v>
      </c>
      <c r="C206" t="s">
        <v>1535</v>
      </c>
      <c r="D206" t="s">
        <v>1445</v>
      </c>
      <c r="E206" t="s">
        <v>1538</v>
      </c>
    </row>
    <row r="207" spans="1:5" x14ac:dyDescent="0.15">
      <c r="A207" t="s">
        <v>6285</v>
      </c>
      <c r="B207" t="s">
        <v>5045</v>
      </c>
      <c r="C207" t="s">
        <v>376</v>
      </c>
      <c r="D207" t="s">
        <v>1445</v>
      </c>
      <c r="E207" t="s">
        <v>1542</v>
      </c>
    </row>
    <row r="208" spans="1:5" x14ac:dyDescent="0.15">
      <c r="A208" t="s">
        <v>6286</v>
      </c>
      <c r="B208" t="s">
        <v>4092</v>
      </c>
      <c r="C208" t="s">
        <v>752</v>
      </c>
      <c r="D208" t="s">
        <v>1445</v>
      </c>
      <c r="E208" t="s">
        <v>250</v>
      </c>
    </row>
    <row r="209" spans="1:5" x14ac:dyDescent="0.15">
      <c r="A209" t="s">
        <v>4115</v>
      </c>
      <c r="B209" t="s">
        <v>5046</v>
      </c>
      <c r="C209" t="s">
        <v>1458</v>
      </c>
      <c r="D209" t="s">
        <v>1445</v>
      </c>
      <c r="E209" t="s">
        <v>811</v>
      </c>
    </row>
    <row r="210" spans="1:5" x14ac:dyDescent="0.15">
      <c r="A210" t="s">
        <v>2924</v>
      </c>
      <c r="B210" t="s">
        <v>5047</v>
      </c>
      <c r="C210" t="s">
        <v>1544</v>
      </c>
      <c r="D210" t="s">
        <v>1445</v>
      </c>
      <c r="E210" t="s">
        <v>1546</v>
      </c>
    </row>
    <row r="211" spans="1:5" x14ac:dyDescent="0.15">
      <c r="A211" t="s">
        <v>6287</v>
      </c>
      <c r="B211" t="s">
        <v>4386</v>
      </c>
      <c r="C211" t="s">
        <v>548</v>
      </c>
      <c r="D211" t="s">
        <v>1445</v>
      </c>
      <c r="E211" t="s">
        <v>124</v>
      </c>
    </row>
    <row r="212" spans="1:5" x14ac:dyDescent="0.15">
      <c r="A212" t="s">
        <v>6288</v>
      </c>
      <c r="B212" t="s">
        <v>5049</v>
      </c>
      <c r="C212" t="s">
        <v>1547</v>
      </c>
      <c r="D212" t="s">
        <v>1445</v>
      </c>
      <c r="E212" t="s">
        <v>1027</v>
      </c>
    </row>
    <row r="213" spans="1:5" x14ac:dyDescent="0.15">
      <c r="A213" t="s">
        <v>6289</v>
      </c>
      <c r="B213" t="s">
        <v>3361</v>
      </c>
      <c r="C213" t="s">
        <v>455</v>
      </c>
      <c r="D213" t="s">
        <v>1445</v>
      </c>
      <c r="E213" t="s">
        <v>104</v>
      </c>
    </row>
    <row r="214" spans="1:5" x14ac:dyDescent="0.15">
      <c r="A214" t="s">
        <v>394</v>
      </c>
      <c r="B214" t="s">
        <v>4120</v>
      </c>
      <c r="C214" t="s">
        <v>641</v>
      </c>
      <c r="D214" t="s">
        <v>1445</v>
      </c>
      <c r="E214" t="s">
        <v>610</v>
      </c>
    </row>
    <row r="215" spans="1:5" x14ac:dyDescent="0.15">
      <c r="A215" t="s">
        <v>2515</v>
      </c>
      <c r="B215" t="s">
        <v>5050</v>
      </c>
      <c r="C215" t="s">
        <v>1558</v>
      </c>
      <c r="D215" t="s">
        <v>1445</v>
      </c>
      <c r="E215" t="s">
        <v>194</v>
      </c>
    </row>
    <row r="216" spans="1:5" x14ac:dyDescent="0.15">
      <c r="A216" t="s">
        <v>247</v>
      </c>
      <c r="B216" t="s">
        <v>5051</v>
      </c>
      <c r="C216" t="s">
        <v>1563</v>
      </c>
      <c r="D216" t="s">
        <v>1445</v>
      </c>
      <c r="E216" t="s">
        <v>1566</v>
      </c>
    </row>
    <row r="217" spans="1:5" x14ac:dyDescent="0.15">
      <c r="A217" t="s">
        <v>2041</v>
      </c>
      <c r="B217" t="s">
        <v>2861</v>
      </c>
      <c r="C217" t="s">
        <v>323</v>
      </c>
      <c r="D217" t="s">
        <v>1445</v>
      </c>
      <c r="E217" t="s">
        <v>1567</v>
      </c>
    </row>
    <row r="218" spans="1:5" x14ac:dyDescent="0.15">
      <c r="A218" t="s">
        <v>2414</v>
      </c>
      <c r="B218" t="s">
        <v>5052</v>
      </c>
      <c r="C218" t="s">
        <v>872</v>
      </c>
      <c r="D218" t="s">
        <v>1445</v>
      </c>
      <c r="E218" t="s">
        <v>231</v>
      </c>
    </row>
    <row r="219" spans="1:5" x14ac:dyDescent="0.15">
      <c r="A219" t="s">
        <v>6290</v>
      </c>
      <c r="B219" t="s">
        <v>2623</v>
      </c>
      <c r="C219" t="s">
        <v>16</v>
      </c>
      <c r="D219" t="s">
        <v>1445</v>
      </c>
      <c r="E219" t="s">
        <v>849</v>
      </c>
    </row>
    <row r="220" spans="1:5" x14ac:dyDescent="0.15">
      <c r="A220" t="s">
        <v>6291</v>
      </c>
      <c r="B220" t="s">
        <v>2143</v>
      </c>
      <c r="C220" t="s">
        <v>1571</v>
      </c>
      <c r="D220" t="s">
        <v>1445</v>
      </c>
      <c r="E220" t="s">
        <v>1573</v>
      </c>
    </row>
    <row r="221" spans="1:5" x14ac:dyDescent="0.15">
      <c r="A221" t="s">
        <v>6293</v>
      </c>
      <c r="B221" t="s">
        <v>2898</v>
      </c>
      <c r="C221" t="s">
        <v>1163</v>
      </c>
      <c r="D221" t="s">
        <v>1445</v>
      </c>
      <c r="E221" t="s">
        <v>1577</v>
      </c>
    </row>
    <row r="222" spans="1:5" x14ac:dyDescent="0.15">
      <c r="A222" t="s">
        <v>282</v>
      </c>
      <c r="B222" t="s">
        <v>2300</v>
      </c>
      <c r="C222" t="s">
        <v>1581</v>
      </c>
      <c r="D222" t="s">
        <v>1445</v>
      </c>
      <c r="E222" t="s">
        <v>851</v>
      </c>
    </row>
    <row r="223" spans="1:5" x14ac:dyDescent="0.15">
      <c r="A223" t="s">
        <v>1590</v>
      </c>
      <c r="B223" t="s">
        <v>7067</v>
      </c>
      <c r="C223" t="s">
        <v>6106</v>
      </c>
      <c r="D223" t="s">
        <v>1590</v>
      </c>
    </row>
    <row r="224" spans="1:5" x14ac:dyDescent="0.15">
      <c r="A224" t="s">
        <v>2181</v>
      </c>
      <c r="B224" t="s">
        <v>389</v>
      </c>
      <c r="C224" t="s">
        <v>1588</v>
      </c>
      <c r="D224" t="s">
        <v>1590</v>
      </c>
      <c r="E224" t="s">
        <v>1592</v>
      </c>
    </row>
    <row r="225" spans="1:5" x14ac:dyDescent="0.15">
      <c r="A225" t="s">
        <v>4129</v>
      </c>
      <c r="B225" t="s">
        <v>1640</v>
      </c>
      <c r="C225" t="s">
        <v>1593</v>
      </c>
      <c r="D225" t="s">
        <v>1590</v>
      </c>
      <c r="E225" t="s">
        <v>847</v>
      </c>
    </row>
    <row r="226" spans="1:5" x14ac:dyDescent="0.15">
      <c r="A226" t="s">
        <v>6294</v>
      </c>
      <c r="B226" t="s">
        <v>4836</v>
      </c>
      <c r="C226" t="s">
        <v>918</v>
      </c>
      <c r="D226" t="s">
        <v>1590</v>
      </c>
      <c r="E226" t="s">
        <v>1407</v>
      </c>
    </row>
    <row r="227" spans="1:5" x14ac:dyDescent="0.15">
      <c r="A227" t="s">
        <v>6295</v>
      </c>
      <c r="B227" t="s">
        <v>5053</v>
      </c>
      <c r="C227" t="s">
        <v>1599</v>
      </c>
      <c r="D227" t="s">
        <v>1590</v>
      </c>
      <c r="E227" t="s">
        <v>1603</v>
      </c>
    </row>
    <row r="228" spans="1:5" x14ac:dyDescent="0.15">
      <c r="A228" t="s">
        <v>5913</v>
      </c>
      <c r="B228" t="s">
        <v>3389</v>
      </c>
      <c r="C228" t="s">
        <v>1339</v>
      </c>
      <c r="D228" t="s">
        <v>1590</v>
      </c>
      <c r="E228" t="s">
        <v>1523</v>
      </c>
    </row>
    <row r="229" spans="1:5" x14ac:dyDescent="0.15">
      <c r="A229" t="s">
        <v>6296</v>
      </c>
      <c r="B229" t="s">
        <v>5055</v>
      </c>
      <c r="C229" t="s">
        <v>1606</v>
      </c>
      <c r="D229" t="s">
        <v>1590</v>
      </c>
      <c r="E229" t="s">
        <v>379</v>
      </c>
    </row>
    <row r="230" spans="1:5" x14ac:dyDescent="0.15">
      <c r="A230" t="s">
        <v>2377</v>
      </c>
      <c r="B230" t="s">
        <v>622</v>
      </c>
      <c r="C230" t="s">
        <v>251</v>
      </c>
      <c r="D230" t="s">
        <v>1590</v>
      </c>
      <c r="E230" t="s">
        <v>1611</v>
      </c>
    </row>
    <row r="231" spans="1:5" x14ac:dyDescent="0.15">
      <c r="A231" t="s">
        <v>1951</v>
      </c>
      <c r="B231" t="s">
        <v>215</v>
      </c>
      <c r="C231" t="s">
        <v>698</v>
      </c>
      <c r="D231" t="s">
        <v>1590</v>
      </c>
      <c r="E231" t="s">
        <v>1615</v>
      </c>
    </row>
    <row r="232" spans="1:5" x14ac:dyDescent="0.15">
      <c r="A232" t="s">
        <v>6297</v>
      </c>
      <c r="B232" t="s">
        <v>4121</v>
      </c>
      <c r="C232" t="s">
        <v>1616</v>
      </c>
      <c r="D232" t="s">
        <v>1590</v>
      </c>
      <c r="E232" t="s">
        <v>1619</v>
      </c>
    </row>
    <row r="233" spans="1:5" x14ac:dyDescent="0.15">
      <c r="A233" t="s">
        <v>6298</v>
      </c>
      <c r="B233" t="s">
        <v>829</v>
      </c>
      <c r="C233" t="s">
        <v>922</v>
      </c>
      <c r="D233" t="s">
        <v>1590</v>
      </c>
      <c r="E233" t="s">
        <v>206</v>
      </c>
    </row>
    <row r="234" spans="1:5" x14ac:dyDescent="0.15">
      <c r="A234" t="s">
        <v>6299</v>
      </c>
      <c r="B234" t="s">
        <v>5056</v>
      </c>
      <c r="C234" t="s">
        <v>1623</v>
      </c>
      <c r="D234" t="s">
        <v>1590</v>
      </c>
      <c r="E234" t="s">
        <v>1625</v>
      </c>
    </row>
    <row r="235" spans="1:5" x14ac:dyDescent="0.15">
      <c r="A235" t="s">
        <v>1769</v>
      </c>
      <c r="B235" t="s">
        <v>2144</v>
      </c>
      <c r="C235" t="s">
        <v>1627</v>
      </c>
      <c r="D235" t="s">
        <v>1590</v>
      </c>
      <c r="E235" t="s">
        <v>1629</v>
      </c>
    </row>
    <row r="236" spans="1:5" x14ac:dyDescent="0.15">
      <c r="A236" t="s">
        <v>3881</v>
      </c>
      <c r="B236" t="s">
        <v>5058</v>
      </c>
      <c r="C236" t="s">
        <v>1635</v>
      </c>
      <c r="D236" t="s">
        <v>1590</v>
      </c>
      <c r="E236" t="s">
        <v>1637</v>
      </c>
    </row>
    <row r="237" spans="1:5" x14ac:dyDescent="0.15">
      <c r="A237" t="s">
        <v>6300</v>
      </c>
      <c r="B237" t="s">
        <v>1351</v>
      </c>
      <c r="C237" t="s">
        <v>3769</v>
      </c>
      <c r="D237" t="s">
        <v>1590</v>
      </c>
      <c r="E237" t="s">
        <v>5672</v>
      </c>
    </row>
    <row r="238" spans="1:5" x14ac:dyDescent="0.15">
      <c r="A238" t="s">
        <v>6301</v>
      </c>
      <c r="B238" t="s">
        <v>3434</v>
      </c>
      <c r="C238" t="s">
        <v>1643</v>
      </c>
      <c r="D238" t="s">
        <v>1590</v>
      </c>
      <c r="E238" t="s">
        <v>1644</v>
      </c>
    </row>
    <row r="239" spans="1:5" x14ac:dyDescent="0.15">
      <c r="A239" t="s">
        <v>6302</v>
      </c>
      <c r="B239" t="s">
        <v>5060</v>
      </c>
      <c r="C239" t="s">
        <v>91</v>
      </c>
      <c r="D239" t="s">
        <v>1590</v>
      </c>
      <c r="E239" t="s">
        <v>182</v>
      </c>
    </row>
    <row r="240" spans="1:5" x14ac:dyDescent="0.15">
      <c r="A240" t="s">
        <v>6303</v>
      </c>
      <c r="B240" t="s">
        <v>3841</v>
      </c>
      <c r="C240" t="s">
        <v>85</v>
      </c>
      <c r="D240" t="s">
        <v>1590</v>
      </c>
      <c r="E240" t="s">
        <v>1645</v>
      </c>
    </row>
    <row r="241" spans="1:5" x14ac:dyDescent="0.15">
      <c r="A241" t="s">
        <v>4720</v>
      </c>
      <c r="B241" t="s">
        <v>5061</v>
      </c>
      <c r="C241" t="s">
        <v>1303</v>
      </c>
      <c r="D241" t="s">
        <v>1590</v>
      </c>
      <c r="E241" t="s">
        <v>1648</v>
      </c>
    </row>
    <row r="242" spans="1:5" x14ac:dyDescent="0.15">
      <c r="A242" t="s">
        <v>6304</v>
      </c>
      <c r="B242" t="s">
        <v>438</v>
      </c>
      <c r="C242" t="s">
        <v>1609</v>
      </c>
      <c r="D242" t="s">
        <v>1590</v>
      </c>
      <c r="E242" t="s">
        <v>1493</v>
      </c>
    </row>
    <row r="243" spans="1:5" x14ac:dyDescent="0.15">
      <c r="A243" t="s">
        <v>1211</v>
      </c>
      <c r="B243" t="s">
        <v>5062</v>
      </c>
      <c r="C243" t="s">
        <v>1654</v>
      </c>
      <c r="D243" t="s">
        <v>1590</v>
      </c>
      <c r="E243" t="s">
        <v>1659</v>
      </c>
    </row>
    <row r="244" spans="1:5" x14ac:dyDescent="0.15">
      <c r="A244" t="s">
        <v>4260</v>
      </c>
      <c r="B244" t="s">
        <v>5063</v>
      </c>
      <c r="C244" t="s">
        <v>1040</v>
      </c>
      <c r="D244" t="s">
        <v>1590</v>
      </c>
      <c r="E244" t="s">
        <v>865</v>
      </c>
    </row>
    <row r="245" spans="1:5" x14ac:dyDescent="0.15">
      <c r="A245" t="s">
        <v>6305</v>
      </c>
      <c r="B245" t="s">
        <v>5064</v>
      </c>
      <c r="C245" t="s">
        <v>1661</v>
      </c>
      <c r="D245" t="s">
        <v>1590</v>
      </c>
      <c r="E245" t="s">
        <v>1669</v>
      </c>
    </row>
    <row r="246" spans="1:5" x14ac:dyDescent="0.15">
      <c r="A246" t="s">
        <v>4798</v>
      </c>
      <c r="B246" t="s">
        <v>5065</v>
      </c>
      <c r="C246" t="s">
        <v>1675</v>
      </c>
      <c r="D246" t="s">
        <v>1590</v>
      </c>
      <c r="E246" t="s">
        <v>1676</v>
      </c>
    </row>
    <row r="247" spans="1:5" x14ac:dyDescent="0.15">
      <c r="A247" t="s">
        <v>2309</v>
      </c>
      <c r="B247" t="s">
        <v>4865</v>
      </c>
      <c r="C247" t="s">
        <v>103</v>
      </c>
      <c r="D247" t="s">
        <v>1590</v>
      </c>
      <c r="E247" t="s">
        <v>31</v>
      </c>
    </row>
    <row r="248" spans="1:5" x14ac:dyDescent="0.15">
      <c r="A248" t="s">
        <v>1813</v>
      </c>
      <c r="B248" t="s">
        <v>2021</v>
      </c>
      <c r="C248" t="s">
        <v>419</v>
      </c>
      <c r="D248" t="s">
        <v>1590</v>
      </c>
      <c r="E248" t="s">
        <v>209</v>
      </c>
    </row>
    <row r="249" spans="1:5" x14ac:dyDescent="0.15">
      <c r="A249" t="s">
        <v>6307</v>
      </c>
      <c r="B249" t="s">
        <v>4492</v>
      </c>
      <c r="C249" t="s">
        <v>1680</v>
      </c>
      <c r="D249" t="s">
        <v>1590</v>
      </c>
      <c r="E249" t="s">
        <v>994</v>
      </c>
    </row>
    <row r="250" spans="1:5" x14ac:dyDescent="0.15">
      <c r="A250" t="s">
        <v>6308</v>
      </c>
      <c r="B250" t="s">
        <v>153</v>
      </c>
      <c r="C250" t="s">
        <v>1682</v>
      </c>
      <c r="D250" t="s">
        <v>1590</v>
      </c>
      <c r="E250" t="s">
        <v>1686</v>
      </c>
    </row>
    <row r="251" spans="1:5" x14ac:dyDescent="0.15">
      <c r="A251" t="s">
        <v>1020</v>
      </c>
      <c r="B251" t="s">
        <v>4726</v>
      </c>
      <c r="C251" t="s">
        <v>1689</v>
      </c>
      <c r="D251" t="s">
        <v>1590</v>
      </c>
      <c r="E251" t="s">
        <v>1487</v>
      </c>
    </row>
    <row r="252" spans="1:5" x14ac:dyDescent="0.15">
      <c r="A252" t="s">
        <v>6309</v>
      </c>
      <c r="B252" t="s">
        <v>5066</v>
      </c>
      <c r="C252" t="s">
        <v>1690</v>
      </c>
      <c r="D252" t="s">
        <v>1590</v>
      </c>
      <c r="E252" t="s">
        <v>1101</v>
      </c>
    </row>
    <row r="253" spans="1:5" x14ac:dyDescent="0.15">
      <c r="A253" t="s">
        <v>6310</v>
      </c>
      <c r="B253" t="s">
        <v>4837</v>
      </c>
      <c r="C253" t="s">
        <v>1540</v>
      </c>
      <c r="D253" t="s">
        <v>1590</v>
      </c>
      <c r="E253" t="s">
        <v>255</v>
      </c>
    </row>
    <row r="254" spans="1:5" x14ac:dyDescent="0.15">
      <c r="A254" t="s">
        <v>454</v>
      </c>
      <c r="B254" t="s">
        <v>5067</v>
      </c>
      <c r="C254" t="s">
        <v>733</v>
      </c>
      <c r="D254" t="s">
        <v>1590</v>
      </c>
      <c r="E254" t="s">
        <v>1692</v>
      </c>
    </row>
    <row r="255" spans="1:5" x14ac:dyDescent="0.15">
      <c r="A255" t="s">
        <v>6311</v>
      </c>
      <c r="B255" t="s">
        <v>5068</v>
      </c>
      <c r="C255" t="s">
        <v>1693</v>
      </c>
      <c r="D255" t="s">
        <v>1590</v>
      </c>
      <c r="E255" t="s">
        <v>827</v>
      </c>
    </row>
    <row r="256" spans="1:5" x14ac:dyDescent="0.15">
      <c r="A256" t="s">
        <v>1977</v>
      </c>
      <c r="B256" t="s">
        <v>5071</v>
      </c>
      <c r="C256" t="s">
        <v>1694</v>
      </c>
      <c r="D256" t="s">
        <v>1590</v>
      </c>
      <c r="E256" t="s">
        <v>1696</v>
      </c>
    </row>
    <row r="257" spans="1:5" x14ac:dyDescent="0.15">
      <c r="A257" t="s">
        <v>333</v>
      </c>
      <c r="B257" t="s">
        <v>7068</v>
      </c>
      <c r="C257" t="s">
        <v>1795</v>
      </c>
      <c r="D257" t="s">
        <v>333</v>
      </c>
    </row>
    <row r="258" spans="1:5" x14ac:dyDescent="0.15">
      <c r="A258" t="s">
        <v>6312</v>
      </c>
      <c r="B258" t="s">
        <v>550</v>
      </c>
      <c r="C258" t="s">
        <v>238</v>
      </c>
      <c r="D258" t="s">
        <v>333</v>
      </c>
      <c r="E258" t="s">
        <v>1698</v>
      </c>
    </row>
    <row r="259" spans="1:5" x14ac:dyDescent="0.15">
      <c r="A259" t="s">
        <v>6313</v>
      </c>
      <c r="B259" t="s">
        <v>4756</v>
      </c>
      <c r="C259" t="s">
        <v>1701</v>
      </c>
      <c r="D259" t="s">
        <v>333</v>
      </c>
      <c r="E259" t="s">
        <v>1702</v>
      </c>
    </row>
    <row r="260" spans="1:5" x14ac:dyDescent="0.15">
      <c r="A260" t="s">
        <v>322</v>
      </c>
      <c r="B260" t="s">
        <v>5073</v>
      </c>
      <c r="C260" t="s">
        <v>884</v>
      </c>
      <c r="D260" t="s">
        <v>333</v>
      </c>
      <c r="E260" t="s">
        <v>1524</v>
      </c>
    </row>
    <row r="261" spans="1:5" x14ac:dyDescent="0.15">
      <c r="A261" t="s">
        <v>6314</v>
      </c>
      <c r="B261" t="s">
        <v>612</v>
      </c>
      <c r="C261" t="s">
        <v>1705</v>
      </c>
      <c r="D261" t="s">
        <v>333</v>
      </c>
      <c r="E261" t="s">
        <v>1707</v>
      </c>
    </row>
    <row r="262" spans="1:5" x14ac:dyDescent="0.15">
      <c r="A262" t="s">
        <v>2382</v>
      </c>
      <c r="B262" t="s">
        <v>5076</v>
      </c>
      <c r="C262" t="s">
        <v>1710</v>
      </c>
      <c r="D262" t="s">
        <v>333</v>
      </c>
      <c r="E262" t="s">
        <v>1711</v>
      </c>
    </row>
    <row r="263" spans="1:5" x14ac:dyDescent="0.15">
      <c r="A263" t="s">
        <v>6316</v>
      </c>
      <c r="B263" t="s">
        <v>4502</v>
      </c>
      <c r="C263" t="s">
        <v>1720</v>
      </c>
      <c r="D263" t="s">
        <v>333</v>
      </c>
      <c r="E263" t="s">
        <v>1723</v>
      </c>
    </row>
    <row r="264" spans="1:5" x14ac:dyDescent="0.15">
      <c r="A264" t="s">
        <v>5072</v>
      </c>
      <c r="B264" t="s">
        <v>5077</v>
      </c>
      <c r="C264" t="s">
        <v>1724</v>
      </c>
      <c r="D264" t="s">
        <v>333</v>
      </c>
      <c r="E264" t="s">
        <v>998</v>
      </c>
    </row>
    <row r="265" spans="1:5" x14ac:dyDescent="0.15">
      <c r="A265" t="s">
        <v>5759</v>
      </c>
      <c r="B265" t="s">
        <v>5078</v>
      </c>
      <c r="C265" t="s">
        <v>1725</v>
      </c>
      <c r="D265" t="s">
        <v>333</v>
      </c>
      <c r="E265" t="s">
        <v>1730</v>
      </c>
    </row>
    <row r="266" spans="1:5" x14ac:dyDescent="0.15">
      <c r="A266" t="s">
        <v>1081</v>
      </c>
      <c r="B266" t="s">
        <v>4144</v>
      </c>
      <c r="C266" t="s">
        <v>1733</v>
      </c>
      <c r="D266" t="s">
        <v>333</v>
      </c>
      <c r="E266" t="s">
        <v>902</v>
      </c>
    </row>
    <row r="267" spans="1:5" x14ac:dyDescent="0.15">
      <c r="A267" t="s">
        <v>6317</v>
      </c>
      <c r="B267" t="s">
        <v>5079</v>
      </c>
      <c r="C267" t="s">
        <v>1735</v>
      </c>
      <c r="D267" t="s">
        <v>333</v>
      </c>
      <c r="E267" t="s">
        <v>1463</v>
      </c>
    </row>
    <row r="268" spans="1:5" x14ac:dyDescent="0.15">
      <c r="A268" t="s">
        <v>6318</v>
      </c>
      <c r="B268" t="s">
        <v>5080</v>
      </c>
      <c r="C268" t="s">
        <v>1736</v>
      </c>
      <c r="D268" t="s">
        <v>333</v>
      </c>
      <c r="E268" t="s">
        <v>1741</v>
      </c>
    </row>
    <row r="269" spans="1:5" x14ac:dyDescent="0.15">
      <c r="A269" t="s">
        <v>6162</v>
      </c>
      <c r="B269" t="s">
        <v>1220</v>
      </c>
      <c r="C269" t="s">
        <v>876</v>
      </c>
      <c r="D269" t="s">
        <v>333</v>
      </c>
      <c r="E269" t="s">
        <v>744</v>
      </c>
    </row>
    <row r="270" spans="1:5" x14ac:dyDescent="0.15">
      <c r="A270" t="s">
        <v>6319</v>
      </c>
      <c r="B270" t="s">
        <v>4842</v>
      </c>
      <c r="C270" t="s">
        <v>783</v>
      </c>
      <c r="D270" t="s">
        <v>333</v>
      </c>
      <c r="E270" t="s">
        <v>1752</v>
      </c>
    </row>
    <row r="271" spans="1:5" x14ac:dyDescent="0.15">
      <c r="A271" t="s">
        <v>154</v>
      </c>
      <c r="B271" t="s">
        <v>5081</v>
      </c>
      <c r="C271" t="s">
        <v>2083</v>
      </c>
      <c r="D271" t="s">
        <v>333</v>
      </c>
      <c r="E271" t="s">
        <v>1429</v>
      </c>
    </row>
    <row r="272" spans="1:5" x14ac:dyDescent="0.15">
      <c r="A272" t="s">
        <v>6320</v>
      </c>
      <c r="B272" t="s">
        <v>2312</v>
      </c>
      <c r="C272" t="s">
        <v>1756</v>
      </c>
      <c r="D272" t="s">
        <v>333</v>
      </c>
      <c r="E272" t="s">
        <v>969</v>
      </c>
    </row>
    <row r="273" spans="1:5" x14ac:dyDescent="0.15">
      <c r="A273" t="s">
        <v>5364</v>
      </c>
      <c r="B273" t="s">
        <v>1385</v>
      </c>
      <c r="C273" t="s">
        <v>1763</v>
      </c>
      <c r="D273" t="s">
        <v>333</v>
      </c>
      <c r="E273" t="s">
        <v>1764</v>
      </c>
    </row>
    <row r="274" spans="1:5" x14ac:dyDescent="0.15">
      <c r="A274" t="s">
        <v>6321</v>
      </c>
      <c r="B274" t="s">
        <v>5084</v>
      </c>
      <c r="C274" t="s">
        <v>1766</v>
      </c>
      <c r="D274" t="s">
        <v>333</v>
      </c>
      <c r="E274" t="s">
        <v>1773</v>
      </c>
    </row>
    <row r="275" spans="1:5" x14ac:dyDescent="0.15">
      <c r="A275" t="s">
        <v>3232</v>
      </c>
      <c r="B275" t="s">
        <v>5086</v>
      </c>
      <c r="C275" t="s">
        <v>1774</v>
      </c>
      <c r="D275" t="s">
        <v>333</v>
      </c>
      <c r="E275" t="s">
        <v>1777</v>
      </c>
    </row>
    <row r="276" spans="1:5" x14ac:dyDescent="0.15">
      <c r="A276" t="s">
        <v>1369</v>
      </c>
      <c r="B276" t="s">
        <v>2279</v>
      </c>
      <c r="C276" t="s">
        <v>1780</v>
      </c>
      <c r="D276" t="s">
        <v>333</v>
      </c>
      <c r="E276" t="s">
        <v>1782</v>
      </c>
    </row>
    <row r="277" spans="1:5" x14ac:dyDescent="0.15">
      <c r="A277" t="s">
        <v>6322</v>
      </c>
      <c r="B277" t="s">
        <v>2589</v>
      </c>
      <c r="C277" t="s">
        <v>1389</v>
      </c>
      <c r="D277" t="s">
        <v>333</v>
      </c>
      <c r="E277" t="s">
        <v>1789</v>
      </c>
    </row>
    <row r="278" spans="1:5" x14ac:dyDescent="0.15">
      <c r="A278" t="s">
        <v>2090</v>
      </c>
      <c r="B278" t="s">
        <v>4490</v>
      </c>
      <c r="C278" t="s">
        <v>1790</v>
      </c>
      <c r="D278" t="s">
        <v>333</v>
      </c>
      <c r="E278" t="s">
        <v>1793</v>
      </c>
    </row>
    <row r="279" spans="1:5" x14ac:dyDescent="0.15">
      <c r="A279" t="s">
        <v>6323</v>
      </c>
      <c r="B279" t="s">
        <v>2965</v>
      </c>
      <c r="C279" t="s">
        <v>1600</v>
      </c>
      <c r="D279" t="s">
        <v>333</v>
      </c>
      <c r="E279" t="s">
        <v>1796</v>
      </c>
    </row>
    <row r="280" spans="1:5" x14ac:dyDescent="0.15">
      <c r="A280" t="s">
        <v>4094</v>
      </c>
      <c r="B280" t="s">
        <v>5088</v>
      </c>
      <c r="C280" t="s">
        <v>1800</v>
      </c>
      <c r="D280" t="s">
        <v>333</v>
      </c>
      <c r="E280" t="s">
        <v>1191</v>
      </c>
    </row>
    <row r="281" spans="1:5" x14ac:dyDescent="0.15">
      <c r="A281" t="s">
        <v>1941</v>
      </c>
      <c r="B281" t="s">
        <v>1465</v>
      </c>
      <c r="C281" t="s">
        <v>1801</v>
      </c>
      <c r="D281" t="s">
        <v>333</v>
      </c>
      <c r="E281" t="s">
        <v>437</v>
      </c>
    </row>
    <row r="282" spans="1:5" x14ac:dyDescent="0.15">
      <c r="A282" t="s">
        <v>3980</v>
      </c>
      <c r="B282" t="s">
        <v>4370</v>
      </c>
      <c r="C282" t="s">
        <v>367</v>
      </c>
      <c r="D282" t="s">
        <v>333</v>
      </c>
      <c r="E282" t="s">
        <v>1807</v>
      </c>
    </row>
    <row r="283" spans="1:5" x14ac:dyDescent="0.15">
      <c r="A283" t="s">
        <v>4178</v>
      </c>
      <c r="B283" t="s">
        <v>5089</v>
      </c>
      <c r="C283" t="s">
        <v>41</v>
      </c>
      <c r="D283" t="s">
        <v>333</v>
      </c>
      <c r="E283" t="s">
        <v>795</v>
      </c>
    </row>
    <row r="284" spans="1:5" x14ac:dyDescent="0.15">
      <c r="A284" t="s">
        <v>3329</v>
      </c>
      <c r="B284" t="s">
        <v>1755</v>
      </c>
      <c r="C284" t="s">
        <v>1652</v>
      </c>
      <c r="D284" t="s">
        <v>333</v>
      </c>
      <c r="E284" t="s">
        <v>1809</v>
      </c>
    </row>
    <row r="285" spans="1:5" x14ac:dyDescent="0.15">
      <c r="A285" t="s">
        <v>1909</v>
      </c>
      <c r="B285" t="s">
        <v>3612</v>
      </c>
      <c r="C285" t="s">
        <v>1812</v>
      </c>
      <c r="D285" t="s">
        <v>333</v>
      </c>
      <c r="E285" t="s">
        <v>1815</v>
      </c>
    </row>
    <row r="286" spans="1:5" x14ac:dyDescent="0.15">
      <c r="A286" t="s">
        <v>6324</v>
      </c>
      <c r="B286" t="s">
        <v>1608</v>
      </c>
      <c r="C286" t="s">
        <v>1110</v>
      </c>
      <c r="D286" t="s">
        <v>333</v>
      </c>
      <c r="E286" t="s">
        <v>1817</v>
      </c>
    </row>
    <row r="287" spans="1:5" x14ac:dyDescent="0.15">
      <c r="A287" t="s">
        <v>5400</v>
      </c>
      <c r="B287" t="s">
        <v>3693</v>
      </c>
      <c r="C287" t="s">
        <v>240</v>
      </c>
      <c r="D287" t="s">
        <v>333</v>
      </c>
      <c r="E287" t="s">
        <v>1562</v>
      </c>
    </row>
    <row r="288" spans="1:5" x14ac:dyDescent="0.15">
      <c r="A288" t="s">
        <v>6325</v>
      </c>
      <c r="B288" t="s">
        <v>3218</v>
      </c>
      <c r="C288" t="s">
        <v>1821</v>
      </c>
      <c r="D288" t="s">
        <v>333</v>
      </c>
      <c r="E288" t="s">
        <v>1329</v>
      </c>
    </row>
    <row r="289" spans="1:5" x14ac:dyDescent="0.15">
      <c r="A289" t="s">
        <v>6326</v>
      </c>
      <c r="B289" t="s">
        <v>3969</v>
      </c>
      <c r="C289" t="s">
        <v>1824</v>
      </c>
      <c r="D289" t="s">
        <v>333</v>
      </c>
      <c r="E289" t="s">
        <v>1827</v>
      </c>
    </row>
    <row r="290" spans="1:5" x14ac:dyDescent="0.15">
      <c r="A290" t="s">
        <v>1840</v>
      </c>
      <c r="B290" t="s">
        <v>3934</v>
      </c>
      <c r="C290" t="s">
        <v>1831</v>
      </c>
      <c r="D290" t="s">
        <v>333</v>
      </c>
      <c r="E290" t="s">
        <v>1835</v>
      </c>
    </row>
    <row r="291" spans="1:5" x14ac:dyDescent="0.15">
      <c r="A291" t="s">
        <v>6327</v>
      </c>
      <c r="B291" t="s">
        <v>4692</v>
      </c>
      <c r="C291" t="s">
        <v>1837</v>
      </c>
      <c r="D291" t="s">
        <v>333</v>
      </c>
      <c r="E291" t="s">
        <v>1734</v>
      </c>
    </row>
    <row r="292" spans="1:5" x14ac:dyDescent="0.15">
      <c r="A292" t="s">
        <v>6329</v>
      </c>
      <c r="B292" t="s">
        <v>2703</v>
      </c>
      <c r="C292" t="s">
        <v>662</v>
      </c>
      <c r="D292" t="s">
        <v>333</v>
      </c>
      <c r="E292" t="s">
        <v>1845</v>
      </c>
    </row>
    <row r="293" spans="1:5" x14ac:dyDescent="0.15">
      <c r="A293" t="s">
        <v>1863</v>
      </c>
      <c r="B293" t="s">
        <v>7069</v>
      </c>
      <c r="C293" t="s">
        <v>6108</v>
      </c>
      <c r="D293" t="s">
        <v>1863</v>
      </c>
    </row>
    <row r="294" spans="1:5" x14ac:dyDescent="0.15">
      <c r="A294" t="s">
        <v>6330</v>
      </c>
      <c r="B294" t="s">
        <v>3639</v>
      </c>
      <c r="C294" t="s">
        <v>1859</v>
      </c>
      <c r="D294" t="s">
        <v>1863</v>
      </c>
      <c r="E294" t="s">
        <v>1532</v>
      </c>
    </row>
    <row r="295" spans="1:5" x14ac:dyDescent="0.15">
      <c r="A295" t="s">
        <v>6331</v>
      </c>
      <c r="B295" t="s">
        <v>1658</v>
      </c>
      <c r="C295" t="s">
        <v>1867</v>
      </c>
      <c r="D295" t="s">
        <v>1863</v>
      </c>
      <c r="E295" t="s">
        <v>1871</v>
      </c>
    </row>
    <row r="296" spans="1:5" x14ac:dyDescent="0.15">
      <c r="A296" t="s">
        <v>6332</v>
      </c>
      <c r="B296" t="s">
        <v>408</v>
      </c>
      <c r="C296" t="s">
        <v>1876</v>
      </c>
      <c r="D296" t="s">
        <v>1863</v>
      </c>
      <c r="E296" t="s">
        <v>1275</v>
      </c>
    </row>
    <row r="297" spans="1:5" x14ac:dyDescent="0.15">
      <c r="A297" t="s">
        <v>6333</v>
      </c>
      <c r="B297" t="s">
        <v>3230</v>
      </c>
      <c r="C297" t="s">
        <v>877</v>
      </c>
      <c r="D297" t="s">
        <v>1863</v>
      </c>
      <c r="E297" t="s">
        <v>1877</v>
      </c>
    </row>
    <row r="298" spans="1:5" x14ac:dyDescent="0.15">
      <c r="A298" t="s">
        <v>6336</v>
      </c>
      <c r="B298" t="s">
        <v>5090</v>
      </c>
      <c r="C298" t="s">
        <v>1879</v>
      </c>
      <c r="D298" t="s">
        <v>1863</v>
      </c>
      <c r="E298" t="s">
        <v>855</v>
      </c>
    </row>
    <row r="299" spans="1:5" x14ac:dyDescent="0.15">
      <c r="A299" t="s">
        <v>6338</v>
      </c>
      <c r="B299" t="s">
        <v>633</v>
      </c>
      <c r="C299" t="s">
        <v>1886</v>
      </c>
      <c r="D299" t="s">
        <v>1863</v>
      </c>
      <c r="E299" t="s">
        <v>1418</v>
      </c>
    </row>
    <row r="300" spans="1:5" x14ac:dyDescent="0.15">
      <c r="A300" t="s">
        <v>5210</v>
      </c>
      <c r="B300" t="s">
        <v>5091</v>
      </c>
      <c r="C300" t="s">
        <v>1890</v>
      </c>
      <c r="D300" t="s">
        <v>1863</v>
      </c>
      <c r="E300" t="s">
        <v>499</v>
      </c>
    </row>
    <row r="301" spans="1:5" x14ac:dyDescent="0.15">
      <c r="A301" t="s">
        <v>6339</v>
      </c>
      <c r="B301" t="s">
        <v>5092</v>
      </c>
      <c r="C301" t="s">
        <v>1894</v>
      </c>
      <c r="D301" t="s">
        <v>1863</v>
      </c>
      <c r="E301" t="s">
        <v>1032</v>
      </c>
    </row>
    <row r="302" spans="1:5" x14ac:dyDescent="0.15">
      <c r="A302" t="s">
        <v>866</v>
      </c>
      <c r="B302" t="s">
        <v>5093</v>
      </c>
      <c r="C302" t="s">
        <v>1899</v>
      </c>
      <c r="D302" t="s">
        <v>1863</v>
      </c>
      <c r="E302" t="s">
        <v>1902</v>
      </c>
    </row>
    <row r="303" spans="1:5" x14ac:dyDescent="0.15">
      <c r="A303" t="s">
        <v>6340</v>
      </c>
      <c r="B303" t="s">
        <v>5094</v>
      </c>
      <c r="C303" t="s">
        <v>1521</v>
      </c>
      <c r="D303" t="s">
        <v>1863</v>
      </c>
      <c r="E303" t="s">
        <v>1434</v>
      </c>
    </row>
    <row r="304" spans="1:5" x14ac:dyDescent="0.15">
      <c r="A304" t="s">
        <v>6341</v>
      </c>
      <c r="B304" t="s">
        <v>5095</v>
      </c>
      <c r="C304" t="s">
        <v>1904</v>
      </c>
      <c r="D304" t="s">
        <v>1863</v>
      </c>
      <c r="E304" t="s">
        <v>1906</v>
      </c>
    </row>
    <row r="305" spans="1:5" x14ac:dyDescent="0.15">
      <c r="A305" t="s">
        <v>6111</v>
      </c>
      <c r="B305" t="s">
        <v>87</v>
      </c>
      <c r="C305" t="s">
        <v>1844</v>
      </c>
      <c r="D305" t="s">
        <v>1863</v>
      </c>
      <c r="E305" t="s">
        <v>1912</v>
      </c>
    </row>
    <row r="306" spans="1:5" x14ac:dyDescent="0.15">
      <c r="A306" t="s">
        <v>4550</v>
      </c>
      <c r="B306" t="s">
        <v>5096</v>
      </c>
      <c r="C306" t="s">
        <v>1914</v>
      </c>
      <c r="D306" t="s">
        <v>1863</v>
      </c>
      <c r="E306" t="s">
        <v>346</v>
      </c>
    </row>
    <row r="307" spans="1:5" x14ac:dyDescent="0.15">
      <c r="A307" t="s">
        <v>4995</v>
      </c>
      <c r="B307" t="s">
        <v>5098</v>
      </c>
      <c r="C307" t="s">
        <v>1918</v>
      </c>
      <c r="D307" t="s">
        <v>1863</v>
      </c>
      <c r="E307" t="s">
        <v>1920</v>
      </c>
    </row>
    <row r="308" spans="1:5" x14ac:dyDescent="0.15">
      <c r="A308" t="s">
        <v>6342</v>
      </c>
      <c r="B308" t="s">
        <v>254</v>
      </c>
      <c r="C308" t="s">
        <v>1501</v>
      </c>
      <c r="D308" t="s">
        <v>1863</v>
      </c>
      <c r="E308" t="s">
        <v>1655</v>
      </c>
    </row>
    <row r="309" spans="1:5" x14ac:dyDescent="0.15">
      <c r="A309" t="s">
        <v>4755</v>
      </c>
      <c r="B309" t="s">
        <v>2990</v>
      </c>
      <c r="C309" t="s">
        <v>1925</v>
      </c>
      <c r="D309" t="s">
        <v>1863</v>
      </c>
      <c r="E309" t="s">
        <v>1934</v>
      </c>
    </row>
    <row r="310" spans="1:5" x14ac:dyDescent="0.15">
      <c r="A310" t="s">
        <v>5621</v>
      </c>
      <c r="B310" t="s">
        <v>3756</v>
      </c>
      <c r="C310" t="s">
        <v>1940</v>
      </c>
      <c r="D310" t="s">
        <v>1863</v>
      </c>
      <c r="E310" t="s">
        <v>1922</v>
      </c>
    </row>
    <row r="311" spans="1:5" x14ac:dyDescent="0.15">
      <c r="A311" t="s">
        <v>304</v>
      </c>
      <c r="B311" t="s">
        <v>5099</v>
      </c>
      <c r="C311" t="s">
        <v>421</v>
      </c>
      <c r="D311" t="s">
        <v>1863</v>
      </c>
      <c r="E311" t="s">
        <v>1153</v>
      </c>
    </row>
    <row r="312" spans="1:5" x14ac:dyDescent="0.15">
      <c r="A312" t="s">
        <v>6343</v>
      </c>
      <c r="B312" t="s">
        <v>5100</v>
      </c>
      <c r="C312" t="s">
        <v>907</v>
      </c>
      <c r="D312" t="s">
        <v>1863</v>
      </c>
      <c r="E312" t="s">
        <v>1942</v>
      </c>
    </row>
    <row r="313" spans="1:5" x14ac:dyDescent="0.15">
      <c r="A313" t="s">
        <v>6344</v>
      </c>
      <c r="B313" t="s">
        <v>5101</v>
      </c>
      <c r="C313" t="s">
        <v>1060</v>
      </c>
      <c r="D313" t="s">
        <v>1863</v>
      </c>
      <c r="E313" t="s">
        <v>713</v>
      </c>
    </row>
    <row r="314" spans="1:5" x14ac:dyDescent="0.15">
      <c r="A314" t="s">
        <v>6345</v>
      </c>
      <c r="B314" t="s">
        <v>3861</v>
      </c>
      <c r="C314" t="s">
        <v>1767</v>
      </c>
      <c r="D314" t="s">
        <v>1863</v>
      </c>
      <c r="E314" t="s">
        <v>1947</v>
      </c>
    </row>
    <row r="315" spans="1:5" x14ac:dyDescent="0.15">
      <c r="A315" t="s">
        <v>6346</v>
      </c>
      <c r="B315" t="s">
        <v>492</v>
      </c>
      <c r="C315" t="s">
        <v>1393</v>
      </c>
      <c r="D315" t="s">
        <v>1863</v>
      </c>
      <c r="E315" t="s">
        <v>208</v>
      </c>
    </row>
    <row r="316" spans="1:5" x14ac:dyDescent="0.15">
      <c r="A316" t="s">
        <v>6347</v>
      </c>
      <c r="B316" t="s">
        <v>3927</v>
      </c>
      <c r="C316" t="s">
        <v>1948</v>
      </c>
      <c r="D316" t="s">
        <v>1863</v>
      </c>
      <c r="E316" t="s">
        <v>1214</v>
      </c>
    </row>
    <row r="317" spans="1:5" x14ac:dyDescent="0.15">
      <c r="A317" t="s">
        <v>1004</v>
      </c>
      <c r="B317" t="s">
        <v>5102</v>
      </c>
      <c r="C317" t="s">
        <v>1636</v>
      </c>
      <c r="D317" t="s">
        <v>1863</v>
      </c>
      <c r="E317" t="s">
        <v>170</v>
      </c>
    </row>
    <row r="318" spans="1:5" x14ac:dyDescent="0.15">
      <c r="A318" t="s">
        <v>3069</v>
      </c>
      <c r="B318" t="s">
        <v>5104</v>
      </c>
      <c r="C318" t="s">
        <v>756</v>
      </c>
      <c r="D318" t="s">
        <v>1863</v>
      </c>
      <c r="E318" t="s">
        <v>1670</v>
      </c>
    </row>
    <row r="319" spans="1:5" x14ac:dyDescent="0.15">
      <c r="A319" t="s">
        <v>1949</v>
      </c>
      <c r="B319" t="s">
        <v>644</v>
      </c>
      <c r="C319" t="s">
        <v>9</v>
      </c>
      <c r="D319" t="s">
        <v>1949</v>
      </c>
    </row>
    <row r="320" spans="1:5" x14ac:dyDescent="0.15">
      <c r="A320" t="s">
        <v>6348</v>
      </c>
      <c r="B320" t="s">
        <v>3348</v>
      </c>
      <c r="C320" t="s">
        <v>1363</v>
      </c>
      <c r="D320" t="s">
        <v>1949</v>
      </c>
      <c r="E320" t="s">
        <v>298</v>
      </c>
    </row>
    <row r="321" spans="1:5" x14ac:dyDescent="0.15">
      <c r="A321" t="s">
        <v>5075</v>
      </c>
      <c r="B321" t="s">
        <v>5105</v>
      </c>
      <c r="C321" t="s">
        <v>1953</v>
      </c>
      <c r="D321" t="s">
        <v>1949</v>
      </c>
      <c r="E321" t="s">
        <v>1957</v>
      </c>
    </row>
    <row r="322" spans="1:5" x14ac:dyDescent="0.15">
      <c r="A322" t="s">
        <v>5994</v>
      </c>
      <c r="B322" t="s">
        <v>1152</v>
      </c>
      <c r="C322" t="s">
        <v>788</v>
      </c>
      <c r="D322" t="s">
        <v>1949</v>
      </c>
      <c r="E322" t="s">
        <v>1594</v>
      </c>
    </row>
    <row r="323" spans="1:5" x14ac:dyDescent="0.15">
      <c r="A323" t="s">
        <v>139</v>
      </c>
      <c r="B323" t="s">
        <v>311</v>
      </c>
      <c r="C323" t="s">
        <v>1963</v>
      </c>
      <c r="D323" t="s">
        <v>1949</v>
      </c>
      <c r="E323" t="s">
        <v>1964</v>
      </c>
    </row>
    <row r="324" spans="1:5" x14ac:dyDescent="0.15">
      <c r="A324" t="s">
        <v>6349</v>
      </c>
      <c r="B324" t="s">
        <v>5107</v>
      </c>
      <c r="C324" t="s">
        <v>1088</v>
      </c>
      <c r="D324" t="s">
        <v>1949</v>
      </c>
      <c r="E324" t="s">
        <v>1967</v>
      </c>
    </row>
    <row r="325" spans="1:5" x14ac:dyDescent="0.15">
      <c r="A325" t="s">
        <v>6351</v>
      </c>
      <c r="B325" t="s">
        <v>3377</v>
      </c>
      <c r="C325" t="s">
        <v>765</v>
      </c>
      <c r="D325" t="s">
        <v>1949</v>
      </c>
      <c r="E325" t="s">
        <v>1888</v>
      </c>
    </row>
    <row r="326" spans="1:5" x14ac:dyDescent="0.15">
      <c r="A326" t="s">
        <v>6352</v>
      </c>
      <c r="B326" t="s">
        <v>1269</v>
      </c>
      <c r="C326" t="s">
        <v>1976</v>
      </c>
      <c r="D326" t="s">
        <v>1949</v>
      </c>
      <c r="E326" t="s">
        <v>1979</v>
      </c>
    </row>
    <row r="327" spans="1:5" x14ac:dyDescent="0.15">
      <c r="A327" t="s">
        <v>6353</v>
      </c>
      <c r="B327" t="s">
        <v>5109</v>
      </c>
      <c r="C327" t="s">
        <v>1983</v>
      </c>
      <c r="D327" t="s">
        <v>1949</v>
      </c>
      <c r="E327" t="s">
        <v>1990</v>
      </c>
    </row>
    <row r="328" spans="1:5" x14ac:dyDescent="0.15">
      <c r="A328" t="s">
        <v>3056</v>
      </c>
      <c r="B328" t="s">
        <v>3239</v>
      </c>
      <c r="C328" t="s">
        <v>1999</v>
      </c>
      <c r="D328" t="s">
        <v>1949</v>
      </c>
      <c r="E328" t="s">
        <v>234</v>
      </c>
    </row>
    <row r="329" spans="1:5" x14ac:dyDescent="0.15">
      <c r="A329" t="s">
        <v>6354</v>
      </c>
      <c r="B329" t="s">
        <v>4723</v>
      </c>
      <c r="C329" t="s">
        <v>1969</v>
      </c>
      <c r="D329" t="s">
        <v>1949</v>
      </c>
      <c r="E329" t="s">
        <v>2000</v>
      </c>
    </row>
    <row r="330" spans="1:5" x14ac:dyDescent="0.15">
      <c r="A330" t="s">
        <v>6355</v>
      </c>
      <c r="B330" t="s">
        <v>4753</v>
      </c>
      <c r="C330" t="s">
        <v>2002</v>
      </c>
      <c r="D330" t="s">
        <v>1949</v>
      </c>
      <c r="E330" t="s">
        <v>2003</v>
      </c>
    </row>
    <row r="331" spans="1:5" x14ac:dyDescent="0.15">
      <c r="A331" t="s">
        <v>5576</v>
      </c>
      <c r="B331" t="s">
        <v>5110</v>
      </c>
      <c r="C331" t="s">
        <v>516</v>
      </c>
      <c r="D331" t="s">
        <v>1949</v>
      </c>
      <c r="E331" t="s">
        <v>1267</v>
      </c>
    </row>
    <row r="332" spans="1:5" x14ac:dyDescent="0.15">
      <c r="A332" t="s">
        <v>1061</v>
      </c>
      <c r="B332" t="s">
        <v>2737</v>
      </c>
      <c r="C332" t="s">
        <v>1489</v>
      </c>
      <c r="D332" t="s">
        <v>1949</v>
      </c>
      <c r="E332" t="s">
        <v>111</v>
      </c>
    </row>
    <row r="333" spans="1:5" x14ac:dyDescent="0.15">
      <c r="A333" t="s">
        <v>3979</v>
      </c>
      <c r="B333" t="s">
        <v>3090</v>
      </c>
      <c r="C333" t="s">
        <v>1737</v>
      </c>
      <c r="D333" t="s">
        <v>1949</v>
      </c>
      <c r="E333" t="s">
        <v>2005</v>
      </c>
    </row>
    <row r="334" spans="1:5" x14ac:dyDescent="0.15">
      <c r="A334" t="s">
        <v>6356</v>
      </c>
      <c r="B334" t="s">
        <v>5113</v>
      </c>
      <c r="C334" t="s">
        <v>2010</v>
      </c>
      <c r="D334" t="s">
        <v>1949</v>
      </c>
      <c r="E334" t="s">
        <v>2015</v>
      </c>
    </row>
    <row r="335" spans="1:5" x14ac:dyDescent="0.15">
      <c r="A335" t="s">
        <v>1673</v>
      </c>
      <c r="B335" t="s">
        <v>5114</v>
      </c>
      <c r="C335" t="s">
        <v>2017</v>
      </c>
      <c r="D335" t="s">
        <v>1949</v>
      </c>
      <c r="E335" t="s">
        <v>1575</v>
      </c>
    </row>
    <row r="336" spans="1:5" x14ac:dyDescent="0.15">
      <c r="A336" t="s">
        <v>6357</v>
      </c>
      <c r="B336" t="s">
        <v>5115</v>
      </c>
      <c r="C336" t="s">
        <v>599</v>
      </c>
      <c r="D336" t="s">
        <v>1949</v>
      </c>
      <c r="E336" t="s">
        <v>1550</v>
      </c>
    </row>
    <row r="337" spans="1:5" x14ac:dyDescent="0.15">
      <c r="A337" t="s">
        <v>843</v>
      </c>
      <c r="B337" t="s">
        <v>4975</v>
      </c>
      <c r="C337" t="s">
        <v>1743</v>
      </c>
      <c r="D337" t="s">
        <v>1949</v>
      </c>
      <c r="E337" t="s">
        <v>1436</v>
      </c>
    </row>
    <row r="338" spans="1:5" x14ac:dyDescent="0.15">
      <c r="A338" t="s">
        <v>5133</v>
      </c>
      <c r="B338" t="s">
        <v>5116</v>
      </c>
      <c r="C338" t="s">
        <v>2020</v>
      </c>
      <c r="D338" t="s">
        <v>1949</v>
      </c>
      <c r="E338" t="s">
        <v>1857</v>
      </c>
    </row>
    <row r="339" spans="1:5" x14ac:dyDescent="0.15">
      <c r="A339" t="s">
        <v>6359</v>
      </c>
      <c r="B339" t="s">
        <v>5117</v>
      </c>
      <c r="C339" t="s">
        <v>2024</v>
      </c>
      <c r="D339" t="s">
        <v>1949</v>
      </c>
      <c r="E339" t="s">
        <v>1823</v>
      </c>
    </row>
    <row r="340" spans="1:5" x14ac:dyDescent="0.15">
      <c r="A340" t="s">
        <v>3966</v>
      </c>
      <c r="B340" t="s">
        <v>3839</v>
      </c>
      <c r="C340" t="s">
        <v>1772</v>
      </c>
      <c r="D340" t="s">
        <v>1949</v>
      </c>
      <c r="E340" t="s">
        <v>2027</v>
      </c>
    </row>
    <row r="341" spans="1:5" x14ac:dyDescent="0.15">
      <c r="A341" t="s">
        <v>6360</v>
      </c>
      <c r="B341" t="s">
        <v>3085</v>
      </c>
      <c r="C341" t="s">
        <v>1484</v>
      </c>
      <c r="D341" t="s">
        <v>1949</v>
      </c>
      <c r="E341" t="s">
        <v>80</v>
      </c>
    </row>
    <row r="342" spans="1:5" x14ac:dyDescent="0.15">
      <c r="A342" t="s">
        <v>5302</v>
      </c>
      <c r="B342" t="s">
        <v>3308</v>
      </c>
      <c r="C342" t="s">
        <v>2030</v>
      </c>
      <c r="D342" t="s">
        <v>1949</v>
      </c>
      <c r="E342" t="s">
        <v>1246</v>
      </c>
    </row>
    <row r="343" spans="1:5" x14ac:dyDescent="0.15">
      <c r="A343" t="s">
        <v>5381</v>
      </c>
      <c r="B343" t="s">
        <v>986</v>
      </c>
      <c r="C343" t="s">
        <v>2033</v>
      </c>
      <c r="D343" t="s">
        <v>1949</v>
      </c>
      <c r="E343" t="s">
        <v>1842</v>
      </c>
    </row>
    <row r="344" spans="1:5" x14ac:dyDescent="0.15">
      <c r="A344" t="s">
        <v>1597</v>
      </c>
      <c r="B344" t="s">
        <v>3909</v>
      </c>
      <c r="C344" t="s">
        <v>2035</v>
      </c>
      <c r="D344" t="s">
        <v>1949</v>
      </c>
      <c r="E344" t="s">
        <v>318</v>
      </c>
    </row>
    <row r="345" spans="1:5" x14ac:dyDescent="0.15">
      <c r="A345" t="s">
        <v>4787</v>
      </c>
      <c r="B345" t="s">
        <v>5120</v>
      </c>
      <c r="C345" t="s">
        <v>1173</v>
      </c>
      <c r="D345" t="s">
        <v>1949</v>
      </c>
      <c r="E345" t="s">
        <v>928</v>
      </c>
    </row>
    <row r="346" spans="1:5" x14ac:dyDescent="0.15">
      <c r="A346" t="s">
        <v>6361</v>
      </c>
      <c r="B346" t="s">
        <v>4012</v>
      </c>
      <c r="C346" t="s">
        <v>1323</v>
      </c>
      <c r="D346" t="s">
        <v>1949</v>
      </c>
      <c r="E346" t="s">
        <v>2039</v>
      </c>
    </row>
    <row r="347" spans="1:5" x14ac:dyDescent="0.15">
      <c r="A347" t="s">
        <v>6362</v>
      </c>
      <c r="B347" t="s">
        <v>193</v>
      </c>
      <c r="C347" t="s">
        <v>2040</v>
      </c>
      <c r="D347" t="s">
        <v>1949</v>
      </c>
      <c r="E347" t="s">
        <v>1377</v>
      </c>
    </row>
    <row r="348" spans="1:5" x14ac:dyDescent="0.15">
      <c r="A348" t="s">
        <v>6363</v>
      </c>
      <c r="B348" t="s">
        <v>4037</v>
      </c>
      <c r="C348" t="s">
        <v>2043</v>
      </c>
      <c r="D348" t="s">
        <v>1949</v>
      </c>
      <c r="E348" t="s">
        <v>2044</v>
      </c>
    </row>
    <row r="349" spans="1:5" x14ac:dyDescent="0.15">
      <c r="A349" t="s">
        <v>2791</v>
      </c>
      <c r="B349" t="s">
        <v>4445</v>
      </c>
      <c r="C349" t="s">
        <v>1779</v>
      </c>
      <c r="D349" t="s">
        <v>1949</v>
      </c>
      <c r="E349" t="s">
        <v>2046</v>
      </c>
    </row>
    <row r="350" spans="1:5" x14ac:dyDescent="0.15">
      <c r="A350" t="s">
        <v>6364</v>
      </c>
      <c r="B350" t="s">
        <v>5122</v>
      </c>
      <c r="C350" t="s">
        <v>2048</v>
      </c>
      <c r="D350" t="s">
        <v>1949</v>
      </c>
      <c r="E350" t="s">
        <v>2050</v>
      </c>
    </row>
    <row r="351" spans="1:5" x14ac:dyDescent="0.15">
      <c r="A351" t="s">
        <v>1103</v>
      </c>
      <c r="B351" t="s">
        <v>4527</v>
      </c>
      <c r="C351" t="s">
        <v>2052</v>
      </c>
      <c r="D351" t="s">
        <v>1949</v>
      </c>
      <c r="E351" t="s">
        <v>114</v>
      </c>
    </row>
    <row r="352" spans="1:5" x14ac:dyDescent="0.15">
      <c r="A352" t="s">
        <v>1457</v>
      </c>
      <c r="B352" t="s">
        <v>5123</v>
      </c>
      <c r="C352" t="s">
        <v>264</v>
      </c>
      <c r="D352" t="s">
        <v>1949</v>
      </c>
      <c r="E352" t="s">
        <v>1464</v>
      </c>
    </row>
    <row r="353" spans="1:5" x14ac:dyDescent="0.15">
      <c r="A353" t="s">
        <v>6365</v>
      </c>
      <c r="B353" t="s">
        <v>1739</v>
      </c>
      <c r="C353" t="s">
        <v>908</v>
      </c>
      <c r="D353" t="s">
        <v>1949</v>
      </c>
      <c r="E353" t="s">
        <v>2053</v>
      </c>
    </row>
    <row r="354" spans="1:5" x14ac:dyDescent="0.15">
      <c r="A354" t="s">
        <v>6366</v>
      </c>
      <c r="B354" t="s">
        <v>2206</v>
      </c>
      <c r="C354" t="s">
        <v>1289</v>
      </c>
      <c r="D354" t="s">
        <v>1949</v>
      </c>
      <c r="E354" t="s">
        <v>2055</v>
      </c>
    </row>
    <row r="355" spans="1:5" x14ac:dyDescent="0.15">
      <c r="A355" t="s">
        <v>1003</v>
      </c>
      <c r="B355" t="s">
        <v>7070</v>
      </c>
      <c r="C355" t="s">
        <v>6109</v>
      </c>
      <c r="D355" t="s">
        <v>1003</v>
      </c>
    </row>
    <row r="356" spans="1:5" x14ac:dyDescent="0.15">
      <c r="A356" t="s">
        <v>6367</v>
      </c>
      <c r="B356" t="s">
        <v>3252</v>
      </c>
      <c r="C356" t="s">
        <v>2060</v>
      </c>
      <c r="D356" t="s">
        <v>1003</v>
      </c>
      <c r="E356" t="s">
        <v>2061</v>
      </c>
    </row>
    <row r="357" spans="1:5" x14ac:dyDescent="0.15">
      <c r="A357" t="s">
        <v>742</v>
      </c>
      <c r="B357" t="s">
        <v>5124</v>
      </c>
      <c r="C357" t="s">
        <v>1278</v>
      </c>
      <c r="D357" t="s">
        <v>1003</v>
      </c>
      <c r="E357" t="s">
        <v>417</v>
      </c>
    </row>
    <row r="358" spans="1:5" x14ac:dyDescent="0.15">
      <c r="A358" t="s">
        <v>6368</v>
      </c>
      <c r="B358" t="s">
        <v>3351</v>
      </c>
      <c r="C358" t="s">
        <v>2067</v>
      </c>
      <c r="D358" t="s">
        <v>1003</v>
      </c>
      <c r="E358" t="s">
        <v>2072</v>
      </c>
    </row>
    <row r="359" spans="1:5" x14ac:dyDescent="0.15">
      <c r="A359" t="s">
        <v>6188</v>
      </c>
      <c r="B359" t="s">
        <v>3757</v>
      </c>
      <c r="C359" t="s">
        <v>1320</v>
      </c>
      <c r="D359" t="s">
        <v>1003</v>
      </c>
      <c r="E359" t="s">
        <v>2074</v>
      </c>
    </row>
    <row r="360" spans="1:5" x14ac:dyDescent="0.15">
      <c r="A360" t="s">
        <v>198</v>
      </c>
      <c r="B360" t="s">
        <v>5126</v>
      </c>
      <c r="C360" t="s">
        <v>1960</v>
      </c>
      <c r="D360" t="s">
        <v>1003</v>
      </c>
      <c r="E360" t="s">
        <v>2078</v>
      </c>
    </row>
    <row r="361" spans="1:5" x14ac:dyDescent="0.15">
      <c r="A361" t="s">
        <v>6369</v>
      </c>
      <c r="B361" t="s">
        <v>8</v>
      </c>
      <c r="C361" t="s">
        <v>887</v>
      </c>
      <c r="D361" t="s">
        <v>1003</v>
      </c>
      <c r="E361" t="s">
        <v>2087</v>
      </c>
    </row>
    <row r="362" spans="1:5" x14ac:dyDescent="0.15">
      <c r="A362" t="s">
        <v>6370</v>
      </c>
      <c r="B362" t="s">
        <v>4816</v>
      </c>
      <c r="C362" t="s">
        <v>2093</v>
      </c>
      <c r="D362" t="s">
        <v>1003</v>
      </c>
      <c r="E362" t="s">
        <v>1854</v>
      </c>
    </row>
    <row r="363" spans="1:5" x14ac:dyDescent="0.15">
      <c r="A363" t="s">
        <v>857</v>
      </c>
      <c r="B363" t="s">
        <v>3160</v>
      </c>
      <c r="C363" t="s">
        <v>1802</v>
      </c>
      <c r="D363" t="s">
        <v>1003</v>
      </c>
      <c r="E363" t="s">
        <v>2099</v>
      </c>
    </row>
    <row r="364" spans="1:5" x14ac:dyDescent="0.15">
      <c r="A364" t="s">
        <v>6371</v>
      </c>
      <c r="B364" t="s">
        <v>5127</v>
      </c>
      <c r="C364" t="s">
        <v>658</v>
      </c>
      <c r="D364" t="s">
        <v>1003</v>
      </c>
      <c r="E364" t="s">
        <v>1089</v>
      </c>
    </row>
    <row r="365" spans="1:5" x14ac:dyDescent="0.15">
      <c r="A365" t="s">
        <v>2332</v>
      </c>
      <c r="B365" t="s">
        <v>4713</v>
      </c>
      <c r="C365" t="s">
        <v>1954</v>
      </c>
      <c r="D365" t="s">
        <v>1003</v>
      </c>
      <c r="E365" t="s">
        <v>2103</v>
      </c>
    </row>
    <row r="366" spans="1:5" x14ac:dyDescent="0.15">
      <c r="A366" t="s">
        <v>6373</v>
      </c>
      <c r="B366" t="s">
        <v>5129</v>
      </c>
      <c r="C366" t="s">
        <v>2096</v>
      </c>
      <c r="D366" t="s">
        <v>1003</v>
      </c>
      <c r="E366" t="s">
        <v>1545</v>
      </c>
    </row>
    <row r="367" spans="1:5" x14ac:dyDescent="0.15">
      <c r="A367" t="s">
        <v>6375</v>
      </c>
      <c r="B367" t="s">
        <v>3832</v>
      </c>
      <c r="C367" t="s">
        <v>6110</v>
      </c>
      <c r="D367" t="s">
        <v>1003</v>
      </c>
      <c r="E367" t="s">
        <v>736</v>
      </c>
    </row>
    <row r="368" spans="1:5" x14ac:dyDescent="0.15">
      <c r="A368" t="s">
        <v>1746</v>
      </c>
      <c r="B368" t="s">
        <v>3500</v>
      </c>
      <c r="C368" t="s">
        <v>2108</v>
      </c>
      <c r="D368" t="s">
        <v>1003</v>
      </c>
      <c r="E368" t="s">
        <v>1233</v>
      </c>
    </row>
    <row r="369" spans="1:5" x14ac:dyDescent="0.15">
      <c r="A369" t="s">
        <v>6377</v>
      </c>
      <c r="B369" t="s">
        <v>3176</v>
      </c>
      <c r="C369" t="s">
        <v>2042</v>
      </c>
      <c r="D369" t="s">
        <v>1003</v>
      </c>
      <c r="E369" t="s">
        <v>1579</v>
      </c>
    </row>
    <row r="370" spans="1:5" x14ac:dyDescent="0.15">
      <c r="A370" t="s">
        <v>6378</v>
      </c>
      <c r="B370" t="s">
        <v>4433</v>
      </c>
      <c r="C370" t="s">
        <v>2109</v>
      </c>
      <c r="D370" t="s">
        <v>1003</v>
      </c>
      <c r="E370" t="s">
        <v>2038</v>
      </c>
    </row>
    <row r="371" spans="1:5" x14ac:dyDescent="0.15">
      <c r="A371" t="s">
        <v>4900</v>
      </c>
      <c r="B371" t="s">
        <v>5131</v>
      </c>
      <c r="C371" t="s">
        <v>888</v>
      </c>
      <c r="D371" t="s">
        <v>1003</v>
      </c>
      <c r="E371" t="s">
        <v>2111</v>
      </c>
    </row>
    <row r="372" spans="1:5" x14ac:dyDescent="0.15">
      <c r="A372" t="s">
        <v>2283</v>
      </c>
      <c r="B372" t="s">
        <v>5132</v>
      </c>
      <c r="C372" t="s">
        <v>1684</v>
      </c>
      <c r="D372" t="s">
        <v>1003</v>
      </c>
      <c r="E372" t="s">
        <v>2115</v>
      </c>
    </row>
    <row r="373" spans="1:5" x14ac:dyDescent="0.15">
      <c r="A373" t="s">
        <v>6379</v>
      </c>
      <c r="B373" t="s">
        <v>818</v>
      </c>
      <c r="C373" t="s">
        <v>2120</v>
      </c>
      <c r="D373" t="s">
        <v>1003</v>
      </c>
      <c r="E373" t="s">
        <v>2124</v>
      </c>
    </row>
    <row r="374" spans="1:5" x14ac:dyDescent="0.15">
      <c r="A374" t="s">
        <v>4392</v>
      </c>
      <c r="B374" t="s">
        <v>5134</v>
      </c>
      <c r="C374" t="s">
        <v>2127</v>
      </c>
      <c r="D374" t="s">
        <v>1003</v>
      </c>
      <c r="E374" t="s">
        <v>458</v>
      </c>
    </row>
    <row r="375" spans="1:5" x14ac:dyDescent="0.15">
      <c r="A375" t="s">
        <v>6380</v>
      </c>
      <c r="B375" t="s">
        <v>5137</v>
      </c>
      <c r="C375" t="s">
        <v>190</v>
      </c>
      <c r="D375" t="s">
        <v>1003</v>
      </c>
      <c r="E375" t="s">
        <v>2131</v>
      </c>
    </row>
    <row r="376" spans="1:5" x14ac:dyDescent="0.15">
      <c r="A376" t="s">
        <v>2885</v>
      </c>
      <c r="B376" t="s">
        <v>5138</v>
      </c>
      <c r="C376" t="s">
        <v>2135</v>
      </c>
      <c r="D376" t="s">
        <v>1003</v>
      </c>
      <c r="E376" t="s">
        <v>2137</v>
      </c>
    </row>
    <row r="377" spans="1:5" x14ac:dyDescent="0.15">
      <c r="A377" t="s">
        <v>1901</v>
      </c>
      <c r="B377" t="s">
        <v>5140</v>
      </c>
      <c r="C377" t="s">
        <v>1198</v>
      </c>
      <c r="D377" t="s">
        <v>1003</v>
      </c>
      <c r="E377" t="s">
        <v>2139</v>
      </c>
    </row>
    <row r="378" spans="1:5" x14ac:dyDescent="0.15">
      <c r="A378" t="s">
        <v>6381</v>
      </c>
      <c r="B378" t="s">
        <v>5142</v>
      </c>
      <c r="C378" t="s">
        <v>1860</v>
      </c>
      <c r="D378" t="s">
        <v>1003</v>
      </c>
      <c r="E378" t="s">
        <v>2140</v>
      </c>
    </row>
    <row r="379" spans="1:5" x14ac:dyDescent="0.15">
      <c r="A379" t="s">
        <v>2086</v>
      </c>
      <c r="B379" t="s">
        <v>3369</v>
      </c>
      <c r="C379" t="s">
        <v>901</v>
      </c>
      <c r="D379" t="s">
        <v>1003</v>
      </c>
      <c r="E379" t="s">
        <v>203</v>
      </c>
    </row>
    <row r="380" spans="1:5" x14ac:dyDescent="0.15">
      <c r="A380" t="s">
        <v>6382</v>
      </c>
      <c r="B380" t="s">
        <v>4669</v>
      </c>
      <c r="C380" t="s">
        <v>1033</v>
      </c>
      <c r="D380" t="s">
        <v>1003</v>
      </c>
      <c r="E380" t="s">
        <v>1366</v>
      </c>
    </row>
    <row r="381" spans="1:5" x14ac:dyDescent="0.15">
      <c r="A381" t="s">
        <v>4532</v>
      </c>
      <c r="B381" t="s">
        <v>1352</v>
      </c>
      <c r="C381" t="s">
        <v>2142</v>
      </c>
      <c r="D381" t="s">
        <v>1003</v>
      </c>
      <c r="E381" t="s">
        <v>2146</v>
      </c>
    </row>
    <row r="382" spans="1:5" x14ac:dyDescent="0.15">
      <c r="A382" t="s">
        <v>3697</v>
      </c>
      <c r="B382" t="s">
        <v>3503</v>
      </c>
      <c r="C382" t="s">
        <v>2147</v>
      </c>
      <c r="D382" t="s">
        <v>1003</v>
      </c>
      <c r="E382" t="s">
        <v>2128</v>
      </c>
    </row>
    <row r="383" spans="1:5" x14ac:dyDescent="0.15">
      <c r="A383" t="s">
        <v>1353</v>
      </c>
      <c r="B383" t="s">
        <v>2565</v>
      </c>
      <c r="C383" t="s">
        <v>1059</v>
      </c>
      <c r="D383" t="s">
        <v>1003</v>
      </c>
      <c r="E383" t="s">
        <v>723</v>
      </c>
    </row>
    <row r="384" spans="1:5" x14ac:dyDescent="0.15">
      <c r="A384" t="s">
        <v>3522</v>
      </c>
      <c r="B384" t="s">
        <v>5143</v>
      </c>
      <c r="C384" t="s">
        <v>89</v>
      </c>
      <c r="D384" t="s">
        <v>1003</v>
      </c>
      <c r="E384" t="s">
        <v>2149</v>
      </c>
    </row>
    <row r="385" spans="1:5" x14ac:dyDescent="0.15">
      <c r="A385" t="s">
        <v>6384</v>
      </c>
      <c r="B385" t="s">
        <v>3396</v>
      </c>
      <c r="C385" t="s">
        <v>302</v>
      </c>
      <c r="D385" t="s">
        <v>1003</v>
      </c>
      <c r="E385" t="s">
        <v>2150</v>
      </c>
    </row>
    <row r="386" spans="1:5" x14ac:dyDescent="0.15">
      <c r="A386" t="s">
        <v>715</v>
      </c>
      <c r="B386" t="s">
        <v>5144</v>
      </c>
      <c r="C386" t="s">
        <v>1416</v>
      </c>
      <c r="D386" t="s">
        <v>1003</v>
      </c>
      <c r="E386" t="s">
        <v>2152</v>
      </c>
    </row>
    <row r="387" spans="1:5" x14ac:dyDescent="0.15">
      <c r="A387" t="s">
        <v>4131</v>
      </c>
      <c r="B387" t="s">
        <v>7071</v>
      </c>
      <c r="C387" t="s">
        <v>6112</v>
      </c>
      <c r="D387" t="s">
        <v>1003</v>
      </c>
      <c r="E387" t="s">
        <v>2027</v>
      </c>
    </row>
    <row r="388" spans="1:5" x14ac:dyDescent="0.15">
      <c r="A388" t="s">
        <v>5811</v>
      </c>
      <c r="B388" t="s">
        <v>5146</v>
      </c>
      <c r="C388" t="s">
        <v>1804</v>
      </c>
      <c r="D388" t="s">
        <v>1003</v>
      </c>
      <c r="E388" t="s">
        <v>1714</v>
      </c>
    </row>
    <row r="389" spans="1:5" x14ac:dyDescent="0.15">
      <c r="A389" t="s">
        <v>2393</v>
      </c>
      <c r="B389" t="s">
        <v>4372</v>
      </c>
      <c r="C389" t="s">
        <v>483</v>
      </c>
      <c r="D389" t="s">
        <v>1003</v>
      </c>
      <c r="E389" t="s">
        <v>823</v>
      </c>
    </row>
    <row r="390" spans="1:5" x14ac:dyDescent="0.15">
      <c r="A390" t="s">
        <v>3629</v>
      </c>
      <c r="B390" t="s">
        <v>5147</v>
      </c>
      <c r="C390" t="s">
        <v>1517</v>
      </c>
      <c r="D390" t="s">
        <v>1003</v>
      </c>
      <c r="E390" t="s">
        <v>2155</v>
      </c>
    </row>
    <row r="391" spans="1:5" x14ac:dyDescent="0.15">
      <c r="A391" t="s">
        <v>6385</v>
      </c>
      <c r="B391" t="s">
        <v>2960</v>
      </c>
      <c r="C391" t="s">
        <v>1359</v>
      </c>
      <c r="D391" t="s">
        <v>1003</v>
      </c>
      <c r="E391" t="s">
        <v>939</v>
      </c>
    </row>
    <row r="392" spans="1:5" x14ac:dyDescent="0.15">
      <c r="A392" t="s">
        <v>6387</v>
      </c>
      <c r="B392" t="s">
        <v>3076</v>
      </c>
      <c r="C392" t="s">
        <v>2159</v>
      </c>
      <c r="D392" t="s">
        <v>1003</v>
      </c>
      <c r="E392" t="s">
        <v>651</v>
      </c>
    </row>
    <row r="393" spans="1:5" x14ac:dyDescent="0.15">
      <c r="A393" t="s">
        <v>4504</v>
      </c>
      <c r="B393" t="s">
        <v>5148</v>
      </c>
      <c r="C393" t="s">
        <v>2160</v>
      </c>
      <c r="D393" t="s">
        <v>1003</v>
      </c>
      <c r="E393" t="s">
        <v>2162</v>
      </c>
    </row>
    <row r="394" spans="1:5" x14ac:dyDescent="0.15">
      <c r="A394" t="s">
        <v>6388</v>
      </c>
      <c r="B394" t="s">
        <v>1187</v>
      </c>
      <c r="C394" t="s">
        <v>2165</v>
      </c>
      <c r="D394" t="s">
        <v>1003</v>
      </c>
      <c r="E394" t="s">
        <v>2166</v>
      </c>
    </row>
    <row r="395" spans="1:5" x14ac:dyDescent="0.15">
      <c r="A395" t="s">
        <v>3991</v>
      </c>
      <c r="B395" t="s">
        <v>890</v>
      </c>
      <c r="C395" t="s">
        <v>2167</v>
      </c>
      <c r="D395" t="s">
        <v>1003</v>
      </c>
      <c r="E395" t="s">
        <v>2169</v>
      </c>
    </row>
    <row r="396" spans="1:5" x14ac:dyDescent="0.15">
      <c r="A396" t="s">
        <v>4244</v>
      </c>
      <c r="B396" t="s">
        <v>3604</v>
      </c>
      <c r="C396" t="s">
        <v>329</v>
      </c>
      <c r="D396" t="s">
        <v>1003</v>
      </c>
      <c r="E396" t="s">
        <v>1818</v>
      </c>
    </row>
    <row r="397" spans="1:5" x14ac:dyDescent="0.15">
      <c r="A397" t="s">
        <v>6234</v>
      </c>
      <c r="B397" t="s">
        <v>5149</v>
      </c>
      <c r="C397" t="s">
        <v>2175</v>
      </c>
      <c r="D397" t="s">
        <v>1003</v>
      </c>
      <c r="E397" t="s">
        <v>695</v>
      </c>
    </row>
    <row r="398" spans="1:5" x14ac:dyDescent="0.15">
      <c r="A398" t="s">
        <v>5740</v>
      </c>
      <c r="B398" t="s">
        <v>772</v>
      </c>
      <c r="C398" t="s">
        <v>762</v>
      </c>
      <c r="D398" t="s">
        <v>1003</v>
      </c>
      <c r="E398" t="s">
        <v>1011</v>
      </c>
    </row>
    <row r="399" spans="1:5" x14ac:dyDescent="0.15">
      <c r="A399" t="s">
        <v>4488</v>
      </c>
      <c r="B399" t="s">
        <v>5150</v>
      </c>
      <c r="C399" t="s">
        <v>2176</v>
      </c>
      <c r="D399" t="s">
        <v>1003</v>
      </c>
      <c r="E399" t="s">
        <v>2178</v>
      </c>
    </row>
    <row r="400" spans="1:5" x14ac:dyDescent="0.15">
      <c r="A400" t="s">
        <v>2413</v>
      </c>
      <c r="B400" t="s">
        <v>212</v>
      </c>
      <c r="C400" t="s">
        <v>2075</v>
      </c>
      <c r="D400" t="s">
        <v>1003</v>
      </c>
      <c r="E400" t="s">
        <v>108</v>
      </c>
    </row>
    <row r="401" spans="1:5" x14ac:dyDescent="0.15">
      <c r="A401" t="s">
        <v>4494</v>
      </c>
      <c r="B401" t="s">
        <v>689</v>
      </c>
      <c r="C401" t="s">
        <v>1664</v>
      </c>
      <c r="D401" t="s">
        <v>1003</v>
      </c>
      <c r="E401" t="s">
        <v>2183</v>
      </c>
    </row>
    <row r="402" spans="1:5" x14ac:dyDescent="0.15">
      <c r="A402" t="s">
        <v>6389</v>
      </c>
      <c r="B402" t="s">
        <v>5152</v>
      </c>
      <c r="C402" t="s">
        <v>1134</v>
      </c>
      <c r="D402" t="s">
        <v>1003</v>
      </c>
      <c r="E402" t="s">
        <v>2188</v>
      </c>
    </row>
    <row r="403" spans="1:5" x14ac:dyDescent="0.15">
      <c r="A403" t="s">
        <v>6390</v>
      </c>
      <c r="B403" t="s">
        <v>2772</v>
      </c>
      <c r="C403" t="s">
        <v>478</v>
      </c>
      <c r="D403" t="s">
        <v>1003</v>
      </c>
      <c r="E403" t="s">
        <v>1660</v>
      </c>
    </row>
    <row r="404" spans="1:5" x14ac:dyDescent="0.15">
      <c r="A404" t="s">
        <v>1225</v>
      </c>
      <c r="B404" t="s">
        <v>2542</v>
      </c>
      <c r="C404" t="s">
        <v>2189</v>
      </c>
      <c r="D404" t="s">
        <v>1003</v>
      </c>
      <c r="E404" t="s">
        <v>2193</v>
      </c>
    </row>
    <row r="405" spans="1:5" x14ac:dyDescent="0.15">
      <c r="A405" t="s">
        <v>1856</v>
      </c>
      <c r="B405" t="s">
        <v>1474</v>
      </c>
      <c r="C405" t="s">
        <v>1447</v>
      </c>
      <c r="D405" t="s">
        <v>1003</v>
      </c>
      <c r="E405" t="s">
        <v>1908</v>
      </c>
    </row>
    <row r="406" spans="1:5" x14ac:dyDescent="0.15">
      <c r="A406" t="s">
        <v>6391</v>
      </c>
      <c r="B406" t="s">
        <v>3707</v>
      </c>
      <c r="C406" t="s">
        <v>2195</v>
      </c>
      <c r="D406" t="s">
        <v>1003</v>
      </c>
      <c r="E406" t="s">
        <v>291</v>
      </c>
    </row>
    <row r="407" spans="1:5" x14ac:dyDescent="0.15">
      <c r="A407" t="s">
        <v>6281</v>
      </c>
      <c r="B407" t="s">
        <v>626</v>
      </c>
      <c r="C407" t="s">
        <v>1882</v>
      </c>
      <c r="D407" t="s">
        <v>1003</v>
      </c>
      <c r="E407" t="s">
        <v>34</v>
      </c>
    </row>
    <row r="408" spans="1:5" x14ac:dyDescent="0.15">
      <c r="A408" t="s">
        <v>5833</v>
      </c>
      <c r="B408" t="s">
        <v>2616</v>
      </c>
      <c r="C408" t="s">
        <v>1775</v>
      </c>
      <c r="D408" t="s">
        <v>1003</v>
      </c>
      <c r="E408" t="s">
        <v>6</v>
      </c>
    </row>
    <row r="409" spans="1:5" x14ac:dyDescent="0.15">
      <c r="A409" t="s">
        <v>6392</v>
      </c>
      <c r="B409" t="s">
        <v>3636</v>
      </c>
      <c r="C409" t="s">
        <v>1529</v>
      </c>
      <c r="D409" t="s">
        <v>1003</v>
      </c>
      <c r="E409" t="s">
        <v>2197</v>
      </c>
    </row>
    <row r="410" spans="1:5" x14ac:dyDescent="0.15">
      <c r="A410" t="s">
        <v>2244</v>
      </c>
      <c r="B410" t="s">
        <v>5154</v>
      </c>
      <c r="C410" t="s">
        <v>2200</v>
      </c>
      <c r="D410" t="s">
        <v>1003</v>
      </c>
      <c r="E410" t="s">
        <v>1988</v>
      </c>
    </row>
    <row r="411" spans="1:5" x14ac:dyDescent="0.15">
      <c r="A411" t="s">
        <v>6394</v>
      </c>
      <c r="B411" t="s">
        <v>4786</v>
      </c>
      <c r="C411" t="s">
        <v>648</v>
      </c>
      <c r="D411" t="s">
        <v>1003</v>
      </c>
      <c r="E411" t="s">
        <v>1897</v>
      </c>
    </row>
    <row r="412" spans="1:5" x14ac:dyDescent="0.15">
      <c r="A412" t="s">
        <v>672</v>
      </c>
      <c r="B412" t="s">
        <v>5156</v>
      </c>
      <c r="C412" t="s">
        <v>156</v>
      </c>
      <c r="D412" t="s">
        <v>1003</v>
      </c>
      <c r="E412" t="s">
        <v>2201</v>
      </c>
    </row>
    <row r="413" spans="1:5" x14ac:dyDescent="0.15">
      <c r="A413" t="s">
        <v>1716</v>
      </c>
      <c r="B413" t="s">
        <v>4953</v>
      </c>
      <c r="C413" t="s">
        <v>1178</v>
      </c>
      <c r="D413" t="s">
        <v>1003</v>
      </c>
      <c r="E413" t="s">
        <v>558</v>
      </c>
    </row>
    <row r="414" spans="1:5" x14ac:dyDescent="0.15">
      <c r="A414" t="s">
        <v>6396</v>
      </c>
      <c r="B414" t="s">
        <v>5157</v>
      </c>
      <c r="C414" t="s">
        <v>608</v>
      </c>
      <c r="D414" t="s">
        <v>1003</v>
      </c>
      <c r="E414" t="s">
        <v>1786</v>
      </c>
    </row>
    <row r="415" spans="1:5" x14ac:dyDescent="0.15">
      <c r="A415" t="s">
        <v>1797</v>
      </c>
      <c r="B415" t="s">
        <v>7072</v>
      </c>
      <c r="C415" t="s">
        <v>6113</v>
      </c>
      <c r="D415" t="s">
        <v>1797</v>
      </c>
    </row>
    <row r="416" spans="1:5" x14ac:dyDescent="0.15">
      <c r="A416" t="s">
        <v>3290</v>
      </c>
      <c r="B416" t="s">
        <v>5158</v>
      </c>
      <c r="C416" t="s">
        <v>629</v>
      </c>
      <c r="D416" t="s">
        <v>1797</v>
      </c>
      <c r="E416" t="s">
        <v>2208</v>
      </c>
    </row>
    <row r="417" spans="1:5" x14ac:dyDescent="0.15">
      <c r="A417" t="s">
        <v>4440</v>
      </c>
      <c r="B417" t="s">
        <v>5160</v>
      </c>
      <c r="C417" t="s">
        <v>1186</v>
      </c>
      <c r="D417" t="s">
        <v>1797</v>
      </c>
      <c r="E417" t="s">
        <v>1732</v>
      </c>
    </row>
    <row r="418" spans="1:5" x14ac:dyDescent="0.15">
      <c r="A418" t="s">
        <v>4682</v>
      </c>
      <c r="B418" t="s">
        <v>3595</v>
      </c>
      <c r="C418" t="s">
        <v>2209</v>
      </c>
      <c r="D418" t="s">
        <v>1797</v>
      </c>
      <c r="E418" t="s">
        <v>2213</v>
      </c>
    </row>
    <row r="419" spans="1:5" x14ac:dyDescent="0.15">
      <c r="A419" t="s">
        <v>2327</v>
      </c>
      <c r="B419" t="s">
        <v>3702</v>
      </c>
      <c r="C419" t="s">
        <v>1116</v>
      </c>
      <c r="D419" t="s">
        <v>1797</v>
      </c>
      <c r="E419" t="s">
        <v>1311</v>
      </c>
    </row>
    <row r="420" spans="1:5" x14ac:dyDescent="0.15">
      <c r="A420" t="s">
        <v>5572</v>
      </c>
      <c r="B420" t="s">
        <v>3703</v>
      </c>
      <c r="C420" t="s">
        <v>391</v>
      </c>
      <c r="D420" t="s">
        <v>1797</v>
      </c>
      <c r="E420" t="s">
        <v>15</v>
      </c>
    </row>
    <row r="421" spans="1:5" x14ac:dyDescent="0.15">
      <c r="A421" t="s">
        <v>6398</v>
      </c>
      <c r="B421" t="s">
        <v>5161</v>
      </c>
      <c r="C421" t="s">
        <v>2214</v>
      </c>
      <c r="D421" t="s">
        <v>1797</v>
      </c>
      <c r="E421" t="s">
        <v>2216</v>
      </c>
    </row>
    <row r="422" spans="1:5" x14ac:dyDescent="0.15">
      <c r="A422" t="s">
        <v>6399</v>
      </c>
      <c r="B422" t="s">
        <v>1466</v>
      </c>
      <c r="C422" t="s">
        <v>2219</v>
      </c>
      <c r="D422" t="s">
        <v>1797</v>
      </c>
      <c r="E422" t="s">
        <v>19</v>
      </c>
    </row>
    <row r="423" spans="1:5" x14ac:dyDescent="0.15">
      <c r="A423" t="s">
        <v>5378</v>
      </c>
      <c r="B423" t="s">
        <v>4924</v>
      </c>
      <c r="C423" t="s">
        <v>1830</v>
      </c>
      <c r="D423" t="s">
        <v>1797</v>
      </c>
      <c r="E423" t="s">
        <v>1586</v>
      </c>
    </row>
    <row r="424" spans="1:5" x14ac:dyDescent="0.15">
      <c r="A424" t="s">
        <v>6400</v>
      </c>
      <c r="B424" t="s">
        <v>2156</v>
      </c>
      <c r="C424" t="s">
        <v>2220</v>
      </c>
      <c r="D424" t="s">
        <v>1797</v>
      </c>
      <c r="E424" t="s">
        <v>1580</v>
      </c>
    </row>
    <row r="425" spans="1:5" x14ac:dyDescent="0.15">
      <c r="A425" t="s">
        <v>6401</v>
      </c>
      <c r="B425" s="76" t="s">
        <v>7152</v>
      </c>
      <c r="C425" t="s">
        <v>1409</v>
      </c>
      <c r="D425" t="s">
        <v>1797</v>
      </c>
      <c r="E425" t="s">
        <v>2224</v>
      </c>
    </row>
    <row r="426" spans="1:5" x14ac:dyDescent="0.15">
      <c r="A426" t="s">
        <v>6402</v>
      </c>
      <c r="B426" t="s">
        <v>3491</v>
      </c>
      <c r="C426" t="s">
        <v>1237</v>
      </c>
      <c r="D426" t="s">
        <v>1797</v>
      </c>
      <c r="E426" t="s">
        <v>2227</v>
      </c>
    </row>
    <row r="427" spans="1:5" x14ac:dyDescent="0.15">
      <c r="A427" t="s">
        <v>4614</v>
      </c>
      <c r="B427" t="s">
        <v>368</v>
      </c>
      <c r="C427" t="s">
        <v>2230</v>
      </c>
      <c r="D427" t="s">
        <v>1797</v>
      </c>
      <c r="E427" t="s">
        <v>2235</v>
      </c>
    </row>
    <row r="428" spans="1:5" x14ac:dyDescent="0.15">
      <c r="A428" t="s">
        <v>5145</v>
      </c>
      <c r="B428" t="s">
        <v>1038</v>
      </c>
      <c r="C428" t="s">
        <v>1037</v>
      </c>
      <c r="D428" t="s">
        <v>1797</v>
      </c>
      <c r="E428" t="s">
        <v>2163</v>
      </c>
    </row>
    <row r="429" spans="1:5" x14ac:dyDescent="0.15">
      <c r="A429" t="s">
        <v>4594</v>
      </c>
      <c r="B429" s="4" t="s">
        <v>5162</v>
      </c>
      <c r="C429" t="s">
        <v>221</v>
      </c>
      <c r="D429" t="s">
        <v>1797</v>
      </c>
      <c r="E429" t="s">
        <v>2241</v>
      </c>
    </row>
    <row r="430" spans="1:5" x14ac:dyDescent="0.15">
      <c r="A430" t="s">
        <v>6403</v>
      </c>
      <c r="B430" t="s">
        <v>5164</v>
      </c>
      <c r="C430" t="s">
        <v>2245</v>
      </c>
      <c r="D430" t="s">
        <v>1797</v>
      </c>
      <c r="E430" t="s">
        <v>2247</v>
      </c>
    </row>
    <row r="431" spans="1:5" x14ac:dyDescent="0.15">
      <c r="A431" t="s">
        <v>6404</v>
      </c>
      <c r="B431" t="s">
        <v>1514</v>
      </c>
      <c r="C431" t="s">
        <v>2257</v>
      </c>
      <c r="D431" t="s">
        <v>1797</v>
      </c>
      <c r="E431" t="s">
        <v>2199</v>
      </c>
    </row>
    <row r="432" spans="1:5" x14ac:dyDescent="0.15">
      <c r="A432" t="s">
        <v>6405</v>
      </c>
      <c r="B432" t="s">
        <v>5166</v>
      </c>
      <c r="C432" t="s">
        <v>803</v>
      </c>
      <c r="D432" t="s">
        <v>1797</v>
      </c>
      <c r="E432" t="s">
        <v>353</v>
      </c>
    </row>
    <row r="433" spans="1:5" x14ac:dyDescent="0.15">
      <c r="A433" t="s">
        <v>2069</v>
      </c>
      <c r="B433" t="s">
        <v>5167</v>
      </c>
      <c r="C433" t="s">
        <v>1425</v>
      </c>
      <c r="D433" t="s">
        <v>1797</v>
      </c>
      <c r="E433" t="s">
        <v>2251</v>
      </c>
    </row>
    <row r="434" spans="1:5" x14ac:dyDescent="0.15">
      <c r="A434" t="s">
        <v>4355</v>
      </c>
      <c r="B434" t="s">
        <v>5169</v>
      </c>
      <c r="C434" t="s">
        <v>1819</v>
      </c>
      <c r="D434" t="s">
        <v>1797</v>
      </c>
      <c r="E434" t="s">
        <v>2258</v>
      </c>
    </row>
    <row r="435" spans="1:5" x14ac:dyDescent="0.15">
      <c r="A435" t="s">
        <v>6406</v>
      </c>
      <c r="B435" t="s">
        <v>4006</v>
      </c>
      <c r="C435" t="s">
        <v>2262</v>
      </c>
      <c r="D435" t="s">
        <v>1797</v>
      </c>
      <c r="E435" t="s">
        <v>2264</v>
      </c>
    </row>
    <row r="436" spans="1:5" x14ac:dyDescent="0.15">
      <c r="A436" t="s">
        <v>6407</v>
      </c>
      <c r="B436" t="s">
        <v>174</v>
      </c>
      <c r="C436" t="s">
        <v>1677</v>
      </c>
      <c r="D436" t="s">
        <v>1797</v>
      </c>
      <c r="E436" t="s">
        <v>163</v>
      </c>
    </row>
    <row r="437" spans="1:5" x14ac:dyDescent="0.15">
      <c r="A437" t="s">
        <v>3677</v>
      </c>
      <c r="B437" t="s">
        <v>5170</v>
      </c>
      <c r="C437" t="s">
        <v>2270</v>
      </c>
      <c r="D437" t="s">
        <v>1797</v>
      </c>
      <c r="E437" t="s">
        <v>2122</v>
      </c>
    </row>
    <row r="438" spans="1:5" x14ac:dyDescent="0.15">
      <c r="A438" t="s">
        <v>6210</v>
      </c>
      <c r="B438" t="s">
        <v>4958</v>
      </c>
      <c r="C438" t="s">
        <v>2274</v>
      </c>
      <c r="D438" t="s">
        <v>1797</v>
      </c>
      <c r="E438" t="s">
        <v>2203</v>
      </c>
    </row>
    <row r="439" spans="1:5" x14ac:dyDescent="0.15">
      <c r="A439" t="s">
        <v>6408</v>
      </c>
      <c r="B439" t="s">
        <v>4830</v>
      </c>
      <c r="C439" t="s">
        <v>2277</v>
      </c>
      <c r="D439" t="s">
        <v>1797</v>
      </c>
      <c r="E439" t="s">
        <v>2282</v>
      </c>
    </row>
    <row r="440" spans="1:5" x14ac:dyDescent="0.15">
      <c r="A440" t="s">
        <v>2</v>
      </c>
      <c r="B440" t="s">
        <v>3736</v>
      </c>
      <c r="C440" t="s">
        <v>2065</v>
      </c>
      <c r="D440" t="s">
        <v>1797</v>
      </c>
      <c r="E440" t="s">
        <v>2076</v>
      </c>
    </row>
    <row r="441" spans="1:5" x14ac:dyDescent="0.15">
      <c r="A441" t="s">
        <v>6409</v>
      </c>
      <c r="B441" t="s">
        <v>5171</v>
      </c>
      <c r="C441" t="s">
        <v>155</v>
      </c>
      <c r="D441" t="s">
        <v>1797</v>
      </c>
      <c r="E441" t="s">
        <v>1029</v>
      </c>
    </row>
    <row r="442" spans="1:5" x14ac:dyDescent="0.15">
      <c r="A442" t="s">
        <v>4536</v>
      </c>
      <c r="B442" t="s">
        <v>5172</v>
      </c>
      <c r="C442" t="s">
        <v>2286</v>
      </c>
      <c r="D442" t="s">
        <v>1797</v>
      </c>
      <c r="E442" t="s">
        <v>2291</v>
      </c>
    </row>
    <row r="443" spans="1:5" x14ac:dyDescent="0.15">
      <c r="A443" t="s">
        <v>6410</v>
      </c>
      <c r="B443" t="s">
        <v>2753</v>
      </c>
      <c r="C443" t="s">
        <v>1274</v>
      </c>
      <c r="D443" t="s">
        <v>1797</v>
      </c>
      <c r="E443" t="s">
        <v>1472</v>
      </c>
    </row>
    <row r="444" spans="1:5" x14ac:dyDescent="0.15">
      <c r="A444" t="s">
        <v>6411</v>
      </c>
      <c r="B444" t="s">
        <v>5174</v>
      </c>
      <c r="C444" t="s">
        <v>69</v>
      </c>
      <c r="D444" t="s">
        <v>1797</v>
      </c>
      <c r="E444" t="s">
        <v>2118</v>
      </c>
    </row>
    <row r="445" spans="1:5" x14ac:dyDescent="0.15">
      <c r="A445" t="s">
        <v>6412</v>
      </c>
      <c r="B445" t="s">
        <v>5175</v>
      </c>
      <c r="C445" t="s">
        <v>2051</v>
      </c>
      <c r="D445" t="s">
        <v>1797</v>
      </c>
      <c r="E445" t="s">
        <v>1105</v>
      </c>
    </row>
    <row r="446" spans="1:5" x14ac:dyDescent="0.15">
      <c r="A446" t="s">
        <v>451</v>
      </c>
      <c r="B446" t="s">
        <v>1919</v>
      </c>
      <c r="C446" t="s">
        <v>2104</v>
      </c>
      <c r="D446" t="s">
        <v>1797</v>
      </c>
      <c r="E446" t="s">
        <v>281</v>
      </c>
    </row>
    <row r="447" spans="1:5" x14ac:dyDescent="0.15">
      <c r="A447" t="s">
        <v>6132</v>
      </c>
      <c r="B447" t="s">
        <v>560</v>
      </c>
      <c r="C447" t="s">
        <v>2292</v>
      </c>
      <c r="D447" t="s">
        <v>1797</v>
      </c>
      <c r="E447" t="s">
        <v>909</v>
      </c>
    </row>
    <row r="448" spans="1:5" x14ac:dyDescent="0.15">
      <c r="A448" t="s">
        <v>6414</v>
      </c>
      <c r="B448" t="s">
        <v>5176</v>
      </c>
      <c r="C448" t="s">
        <v>2295</v>
      </c>
      <c r="D448" t="s">
        <v>1797</v>
      </c>
      <c r="E448" t="s">
        <v>1423</v>
      </c>
    </row>
    <row r="449" spans="1:5" x14ac:dyDescent="0.15">
      <c r="A449" t="s">
        <v>5504</v>
      </c>
      <c r="B449" t="s">
        <v>1469</v>
      </c>
      <c r="C449" t="s">
        <v>1839</v>
      </c>
      <c r="D449" t="s">
        <v>1797</v>
      </c>
      <c r="E449" t="s">
        <v>2302</v>
      </c>
    </row>
    <row r="450" spans="1:5" x14ac:dyDescent="0.15">
      <c r="A450" t="s">
        <v>6415</v>
      </c>
      <c r="B450" t="s">
        <v>5177</v>
      </c>
      <c r="C450" t="s">
        <v>2307</v>
      </c>
      <c r="D450" t="s">
        <v>1797</v>
      </c>
      <c r="E450" t="s">
        <v>2308</v>
      </c>
    </row>
    <row r="451" spans="1:5" x14ac:dyDescent="0.15">
      <c r="A451" t="s">
        <v>6416</v>
      </c>
      <c r="B451" t="s">
        <v>5178</v>
      </c>
      <c r="C451" t="s">
        <v>2311</v>
      </c>
      <c r="D451" t="s">
        <v>1797</v>
      </c>
      <c r="E451" t="s">
        <v>799</v>
      </c>
    </row>
    <row r="452" spans="1:5" x14ac:dyDescent="0.15">
      <c r="A452" t="s">
        <v>6417</v>
      </c>
      <c r="B452" t="s">
        <v>3298</v>
      </c>
      <c r="C452" t="s">
        <v>900</v>
      </c>
      <c r="D452" t="s">
        <v>1797</v>
      </c>
      <c r="E452" t="s">
        <v>2313</v>
      </c>
    </row>
    <row r="453" spans="1:5" x14ac:dyDescent="0.15">
      <c r="A453" t="s">
        <v>273</v>
      </c>
      <c r="B453" t="s">
        <v>1302</v>
      </c>
      <c r="C453" t="s">
        <v>2315</v>
      </c>
      <c r="D453" t="s">
        <v>1797</v>
      </c>
      <c r="E453" t="s">
        <v>2073</v>
      </c>
    </row>
    <row r="454" spans="1:5" x14ac:dyDescent="0.15">
      <c r="A454" t="s">
        <v>6419</v>
      </c>
      <c r="B454" t="s">
        <v>2301</v>
      </c>
      <c r="C454" t="s">
        <v>2318</v>
      </c>
      <c r="D454" t="s">
        <v>1797</v>
      </c>
      <c r="E454" t="s">
        <v>870</v>
      </c>
    </row>
    <row r="455" spans="1:5" x14ac:dyDescent="0.15">
      <c r="A455" t="s">
        <v>5074</v>
      </c>
      <c r="B455" t="s">
        <v>5179</v>
      </c>
      <c r="C455" t="s">
        <v>1984</v>
      </c>
      <c r="D455" t="s">
        <v>1797</v>
      </c>
      <c r="E455" t="s">
        <v>846</v>
      </c>
    </row>
    <row r="456" spans="1:5" x14ac:dyDescent="0.15">
      <c r="A456" t="s">
        <v>6421</v>
      </c>
      <c r="B456" t="s">
        <v>2788</v>
      </c>
      <c r="C456" t="s">
        <v>2305</v>
      </c>
      <c r="D456" t="s">
        <v>1797</v>
      </c>
      <c r="E456" t="s">
        <v>1913</v>
      </c>
    </row>
    <row r="457" spans="1:5" x14ac:dyDescent="0.15">
      <c r="A457" t="s">
        <v>6422</v>
      </c>
      <c r="B457" t="s">
        <v>628</v>
      </c>
      <c r="C457" t="s">
        <v>2324</v>
      </c>
      <c r="D457" t="s">
        <v>1797</v>
      </c>
      <c r="E457" t="s">
        <v>2326</v>
      </c>
    </row>
    <row r="458" spans="1:5" x14ac:dyDescent="0.15">
      <c r="A458" t="s">
        <v>6423</v>
      </c>
      <c r="B458" t="s">
        <v>5180</v>
      </c>
      <c r="C458" t="s">
        <v>2328</v>
      </c>
      <c r="D458" t="s">
        <v>1797</v>
      </c>
      <c r="E458" t="s">
        <v>2329</v>
      </c>
    </row>
    <row r="459" spans="1:5" x14ac:dyDescent="0.15">
      <c r="A459" t="s">
        <v>6424</v>
      </c>
      <c r="B459" t="s">
        <v>1461</v>
      </c>
      <c r="C459" t="s">
        <v>2145</v>
      </c>
      <c r="D459" t="s">
        <v>1797</v>
      </c>
      <c r="E459" t="s">
        <v>2333</v>
      </c>
    </row>
    <row r="460" spans="1:5" x14ac:dyDescent="0.15">
      <c r="A460" t="s">
        <v>1228</v>
      </c>
      <c r="B460" t="s">
        <v>7073</v>
      </c>
      <c r="C460" t="s">
        <v>6114</v>
      </c>
      <c r="D460" t="s">
        <v>1228</v>
      </c>
    </row>
    <row r="461" spans="1:5" x14ac:dyDescent="0.15">
      <c r="A461" t="s">
        <v>6089</v>
      </c>
      <c r="B461" t="s">
        <v>1282</v>
      </c>
      <c r="C461" t="s">
        <v>791</v>
      </c>
      <c r="D461" t="s">
        <v>1228</v>
      </c>
      <c r="E461" t="s">
        <v>2334</v>
      </c>
    </row>
    <row r="462" spans="1:5" x14ac:dyDescent="0.15">
      <c r="A462" t="s">
        <v>3102</v>
      </c>
      <c r="B462" t="s">
        <v>5181</v>
      </c>
      <c r="C462" t="s">
        <v>1345</v>
      </c>
      <c r="D462" t="s">
        <v>1228</v>
      </c>
      <c r="E462" t="s">
        <v>1512</v>
      </c>
    </row>
    <row r="463" spans="1:5" x14ac:dyDescent="0.15">
      <c r="A463" t="s">
        <v>6425</v>
      </c>
      <c r="B463" t="s">
        <v>5182</v>
      </c>
      <c r="C463" t="s">
        <v>2338</v>
      </c>
      <c r="D463" t="s">
        <v>1228</v>
      </c>
      <c r="E463" t="s">
        <v>1043</v>
      </c>
    </row>
    <row r="464" spans="1:5" x14ac:dyDescent="0.15">
      <c r="A464" t="s">
        <v>6426</v>
      </c>
      <c r="B464" t="s">
        <v>5184</v>
      </c>
      <c r="C464" t="s">
        <v>2343</v>
      </c>
      <c r="D464" t="s">
        <v>1228</v>
      </c>
      <c r="E464" t="s">
        <v>2346</v>
      </c>
    </row>
    <row r="465" spans="1:5" x14ac:dyDescent="0.15">
      <c r="A465" t="s">
        <v>6427</v>
      </c>
      <c r="B465" t="s">
        <v>461</v>
      </c>
      <c r="C465" t="s">
        <v>2170</v>
      </c>
      <c r="D465" t="s">
        <v>1228</v>
      </c>
      <c r="E465" t="s">
        <v>2352</v>
      </c>
    </row>
    <row r="466" spans="1:5" x14ac:dyDescent="0.15">
      <c r="A466" t="s">
        <v>6428</v>
      </c>
      <c r="B466" t="s">
        <v>5185</v>
      </c>
      <c r="C466" t="s">
        <v>1036</v>
      </c>
      <c r="D466" t="s">
        <v>1228</v>
      </c>
      <c r="E466" t="s">
        <v>2354</v>
      </c>
    </row>
    <row r="467" spans="1:5" x14ac:dyDescent="0.15">
      <c r="A467" t="s">
        <v>6429</v>
      </c>
      <c r="B467" t="s">
        <v>1254</v>
      </c>
      <c r="C467" t="s">
        <v>1688</v>
      </c>
      <c r="D467" t="s">
        <v>1228</v>
      </c>
      <c r="E467" t="s">
        <v>2356</v>
      </c>
    </row>
    <row r="468" spans="1:5" x14ac:dyDescent="0.15">
      <c r="A468" t="s">
        <v>2705</v>
      </c>
      <c r="B468" t="s">
        <v>5186</v>
      </c>
      <c r="C468" t="s">
        <v>2357</v>
      </c>
      <c r="D468" t="s">
        <v>1228</v>
      </c>
      <c r="E468" t="s">
        <v>989</v>
      </c>
    </row>
    <row r="469" spans="1:5" x14ac:dyDescent="0.15">
      <c r="A469" t="s">
        <v>6430</v>
      </c>
      <c r="B469" t="s">
        <v>5188</v>
      </c>
      <c r="C469" t="s">
        <v>2359</v>
      </c>
      <c r="D469" t="s">
        <v>1228</v>
      </c>
      <c r="E469" t="s">
        <v>2361</v>
      </c>
    </row>
    <row r="470" spans="1:5" x14ac:dyDescent="0.15">
      <c r="A470" t="s">
        <v>2202</v>
      </c>
      <c r="B470" t="s">
        <v>5189</v>
      </c>
      <c r="C470" t="s">
        <v>2366</v>
      </c>
      <c r="D470" t="s">
        <v>1228</v>
      </c>
      <c r="E470" t="s">
        <v>1292</v>
      </c>
    </row>
    <row r="471" spans="1:5" x14ac:dyDescent="0.15">
      <c r="A471" t="s">
        <v>6431</v>
      </c>
      <c r="B471" t="s">
        <v>4300</v>
      </c>
      <c r="C471" t="s">
        <v>2372</v>
      </c>
      <c r="D471" t="s">
        <v>1228</v>
      </c>
      <c r="E471" t="s">
        <v>2374</v>
      </c>
    </row>
    <row r="472" spans="1:5" x14ac:dyDescent="0.15">
      <c r="A472" t="s">
        <v>1494</v>
      </c>
      <c r="B472" t="s">
        <v>1250</v>
      </c>
      <c r="C472" t="s">
        <v>1455</v>
      </c>
      <c r="D472" t="s">
        <v>1228</v>
      </c>
      <c r="E472" t="s">
        <v>288</v>
      </c>
    </row>
    <row r="473" spans="1:5" x14ac:dyDescent="0.15">
      <c r="A473" t="s">
        <v>6432</v>
      </c>
      <c r="B473" t="s">
        <v>2550</v>
      </c>
      <c r="C473" t="s">
        <v>2365</v>
      </c>
      <c r="D473" t="s">
        <v>1228</v>
      </c>
      <c r="E473" t="s">
        <v>2376</v>
      </c>
    </row>
    <row r="474" spans="1:5" x14ac:dyDescent="0.15">
      <c r="A474" t="s">
        <v>6433</v>
      </c>
      <c r="B474" t="s">
        <v>5191</v>
      </c>
      <c r="C474" t="s">
        <v>1348</v>
      </c>
      <c r="D474" t="s">
        <v>1228</v>
      </c>
      <c r="E474" t="s">
        <v>1471</v>
      </c>
    </row>
    <row r="475" spans="1:5" x14ac:dyDescent="0.15">
      <c r="A475" t="s">
        <v>6435</v>
      </c>
      <c r="B475" t="s">
        <v>750</v>
      </c>
      <c r="C475" t="s">
        <v>1308</v>
      </c>
      <c r="D475" t="s">
        <v>1228</v>
      </c>
      <c r="E475" t="s">
        <v>1613</v>
      </c>
    </row>
    <row r="476" spans="1:5" x14ac:dyDescent="0.15">
      <c r="A476" t="s">
        <v>2280</v>
      </c>
      <c r="B476" t="s">
        <v>3696</v>
      </c>
      <c r="C476" t="s">
        <v>2379</v>
      </c>
      <c r="D476" t="s">
        <v>1228</v>
      </c>
      <c r="E476" t="s">
        <v>2381</v>
      </c>
    </row>
    <row r="477" spans="1:5" x14ac:dyDescent="0.15">
      <c r="A477" t="s">
        <v>6436</v>
      </c>
      <c r="B477" t="s">
        <v>2831</v>
      </c>
      <c r="C477" t="s">
        <v>1798</v>
      </c>
      <c r="D477" t="s">
        <v>1228</v>
      </c>
      <c r="E477" t="s">
        <v>1401</v>
      </c>
    </row>
    <row r="478" spans="1:5" x14ac:dyDescent="0.15">
      <c r="A478" t="s">
        <v>5850</v>
      </c>
      <c r="B478" t="s">
        <v>5141</v>
      </c>
      <c r="C478" t="s">
        <v>2384</v>
      </c>
      <c r="D478" t="s">
        <v>1228</v>
      </c>
      <c r="E478" t="s">
        <v>2389</v>
      </c>
    </row>
    <row r="479" spans="1:5" x14ac:dyDescent="0.15">
      <c r="A479" t="s">
        <v>5238</v>
      </c>
      <c r="B479" t="s">
        <v>2233</v>
      </c>
      <c r="C479" t="s">
        <v>2132</v>
      </c>
      <c r="D479" t="s">
        <v>1228</v>
      </c>
      <c r="E479" t="s">
        <v>265</v>
      </c>
    </row>
    <row r="480" spans="1:5" x14ac:dyDescent="0.15">
      <c r="A480" t="s">
        <v>6438</v>
      </c>
      <c r="B480" t="s">
        <v>5192</v>
      </c>
      <c r="C480" t="s">
        <v>64</v>
      </c>
      <c r="D480" t="s">
        <v>1228</v>
      </c>
      <c r="E480" t="s">
        <v>2348</v>
      </c>
    </row>
    <row r="481" spans="1:5" x14ac:dyDescent="0.15">
      <c r="A481" t="s">
        <v>3973</v>
      </c>
      <c r="B481" t="s">
        <v>5194</v>
      </c>
      <c r="C481" t="s">
        <v>480</v>
      </c>
      <c r="D481" t="s">
        <v>1228</v>
      </c>
      <c r="E481" t="s">
        <v>817</v>
      </c>
    </row>
    <row r="482" spans="1:5" x14ac:dyDescent="0.15">
      <c r="A482" t="s">
        <v>5830</v>
      </c>
      <c r="B482" t="s">
        <v>5125</v>
      </c>
      <c r="C482" t="s">
        <v>2390</v>
      </c>
      <c r="D482" t="s">
        <v>1228</v>
      </c>
      <c r="E482" t="s">
        <v>1639</v>
      </c>
    </row>
    <row r="483" spans="1:5" x14ac:dyDescent="0.15">
      <c r="A483" t="s">
        <v>6439</v>
      </c>
      <c r="B483" t="s">
        <v>4044</v>
      </c>
      <c r="C483" t="s">
        <v>2394</v>
      </c>
      <c r="D483" t="s">
        <v>1228</v>
      </c>
      <c r="E483" t="s">
        <v>2400</v>
      </c>
    </row>
    <row r="484" spans="1:5" x14ac:dyDescent="0.15">
      <c r="A484" t="s">
        <v>5669</v>
      </c>
      <c r="B484" t="s">
        <v>1427</v>
      </c>
      <c r="C484" t="s">
        <v>567</v>
      </c>
      <c r="D484" t="s">
        <v>1228</v>
      </c>
      <c r="E484" t="s">
        <v>272</v>
      </c>
    </row>
    <row r="485" spans="1:5" x14ac:dyDescent="0.15">
      <c r="A485" t="s">
        <v>6440</v>
      </c>
      <c r="B485" t="s">
        <v>5195</v>
      </c>
      <c r="C485" t="s">
        <v>2402</v>
      </c>
      <c r="D485" t="s">
        <v>1228</v>
      </c>
      <c r="E485" t="s">
        <v>948</v>
      </c>
    </row>
    <row r="486" spans="1:5" x14ac:dyDescent="0.15">
      <c r="A486" t="s">
        <v>2412</v>
      </c>
      <c r="B486" t="s">
        <v>341</v>
      </c>
      <c r="C486" t="s">
        <v>5974</v>
      </c>
      <c r="D486" t="s">
        <v>2412</v>
      </c>
    </row>
    <row r="487" spans="1:5" x14ac:dyDescent="0.15">
      <c r="A487" t="s">
        <v>6441</v>
      </c>
      <c r="B487" t="s">
        <v>4576</v>
      </c>
      <c r="C487" t="s">
        <v>2406</v>
      </c>
      <c r="D487" t="s">
        <v>2412</v>
      </c>
      <c r="E487" t="s">
        <v>1226</v>
      </c>
    </row>
    <row r="488" spans="1:5" x14ac:dyDescent="0.15">
      <c r="A488" t="s">
        <v>1433</v>
      </c>
      <c r="B488" t="s">
        <v>2330</v>
      </c>
      <c r="C488" t="s">
        <v>2102</v>
      </c>
      <c r="D488" t="s">
        <v>2412</v>
      </c>
      <c r="E488" t="s">
        <v>2415</v>
      </c>
    </row>
    <row r="489" spans="1:5" x14ac:dyDescent="0.15">
      <c r="A489" t="s">
        <v>6442</v>
      </c>
      <c r="B489" t="s">
        <v>1712</v>
      </c>
      <c r="C489" t="s">
        <v>1295</v>
      </c>
      <c r="D489" t="s">
        <v>2412</v>
      </c>
      <c r="E489" t="s">
        <v>1785</v>
      </c>
    </row>
    <row r="490" spans="1:5" x14ac:dyDescent="0.15">
      <c r="A490" t="s">
        <v>3814</v>
      </c>
      <c r="B490" t="s">
        <v>1340</v>
      </c>
      <c r="C490" t="s">
        <v>2416</v>
      </c>
      <c r="D490" t="s">
        <v>2412</v>
      </c>
      <c r="E490" t="s">
        <v>2421</v>
      </c>
    </row>
    <row r="491" spans="1:5" x14ac:dyDescent="0.15">
      <c r="A491" t="s">
        <v>2123</v>
      </c>
      <c r="B491" t="s">
        <v>576</v>
      </c>
      <c r="C491" t="s">
        <v>2425</v>
      </c>
      <c r="D491" t="s">
        <v>2412</v>
      </c>
      <c r="E491" t="s">
        <v>2428</v>
      </c>
    </row>
    <row r="492" spans="1:5" x14ac:dyDescent="0.15">
      <c r="A492" t="s">
        <v>6444</v>
      </c>
      <c r="B492" t="s">
        <v>3671</v>
      </c>
      <c r="C492" t="s">
        <v>2194</v>
      </c>
      <c r="D492" t="s">
        <v>2412</v>
      </c>
      <c r="E492" t="s">
        <v>879</v>
      </c>
    </row>
    <row r="493" spans="1:5" x14ac:dyDescent="0.15">
      <c r="A493" t="s">
        <v>6445</v>
      </c>
      <c r="B493" t="s">
        <v>3954</v>
      </c>
      <c r="C493" t="s">
        <v>20</v>
      </c>
      <c r="D493" t="s">
        <v>2412</v>
      </c>
      <c r="E493" t="s">
        <v>2432</v>
      </c>
    </row>
    <row r="494" spans="1:5" x14ac:dyDescent="0.15">
      <c r="A494" t="s">
        <v>6446</v>
      </c>
      <c r="B494" t="s">
        <v>3111</v>
      </c>
      <c r="C494" t="s">
        <v>27</v>
      </c>
      <c r="D494" t="s">
        <v>2412</v>
      </c>
      <c r="E494" t="s">
        <v>2047</v>
      </c>
    </row>
    <row r="495" spans="1:5" x14ac:dyDescent="0.15">
      <c r="A495" t="s">
        <v>6447</v>
      </c>
      <c r="B495" t="s">
        <v>5196</v>
      </c>
      <c r="C495" t="s">
        <v>2440</v>
      </c>
      <c r="D495" t="s">
        <v>2412</v>
      </c>
      <c r="E495" t="s">
        <v>347</v>
      </c>
    </row>
    <row r="496" spans="1:5" x14ac:dyDescent="0.15">
      <c r="A496" t="s">
        <v>4896</v>
      </c>
      <c r="B496" t="s">
        <v>4278</v>
      </c>
      <c r="C496" t="s">
        <v>136</v>
      </c>
      <c r="D496" t="s">
        <v>2412</v>
      </c>
      <c r="E496" t="s">
        <v>2444</v>
      </c>
    </row>
    <row r="497" spans="1:5" x14ac:dyDescent="0.15">
      <c r="A497" t="s">
        <v>6448</v>
      </c>
      <c r="B497" t="s">
        <v>1583</v>
      </c>
      <c r="C497" t="s">
        <v>420</v>
      </c>
      <c r="D497" t="s">
        <v>2412</v>
      </c>
      <c r="E497" t="s">
        <v>2226</v>
      </c>
    </row>
    <row r="498" spans="1:5" x14ac:dyDescent="0.15">
      <c r="A498" t="s">
        <v>2779</v>
      </c>
      <c r="B498" t="s">
        <v>5197</v>
      </c>
      <c r="C498" t="s">
        <v>2198</v>
      </c>
      <c r="D498" t="s">
        <v>2412</v>
      </c>
      <c r="E498" t="s">
        <v>2448</v>
      </c>
    </row>
    <row r="499" spans="1:5" x14ac:dyDescent="0.15">
      <c r="A499" t="s">
        <v>1194</v>
      </c>
      <c r="B499" t="s">
        <v>5159</v>
      </c>
      <c r="C499" t="s">
        <v>467</v>
      </c>
      <c r="D499" t="s">
        <v>2412</v>
      </c>
      <c r="E499" t="s">
        <v>2451</v>
      </c>
    </row>
    <row r="500" spans="1:5" x14ac:dyDescent="0.15">
      <c r="A500" t="s">
        <v>6449</v>
      </c>
      <c r="B500" t="s">
        <v>3476</v>
      </c>
      <c r="C500" t="s">
        <v>2457</v>
      </c>
      <c r="D500" t="s">
        <v>2412</v>
      </c>
      <c r="E500" t="s">
        <v>2459</v>
      </c>
    </row>
    <row r="501" spans="1:5" x14ac:dyDescent="0.15">
      <c r="A501" t="s">
        <v>1672</v>
      </c>
      <c r="B501" t="s">
        <v>5198</v>
      </c>
      <c r="C501" t="s">
        <v>2461</v>
      </c>
      <c r="D501" t="s">
        <v>2412</v>
      </c>
      <c r="E501" t="s">
        <v>152</v>
      </c>
    </row>
    <row r="502" spans="1:5" x14ac:dyDescent="0.15">
      <c r="A502" t="s">
        <v>6450</v>
      </c>
      <c r="B502" t="s">
        <v>5200</v>
      </c>
      <c r="C502" t="s">
        <v>2454</v>
      </c>
      <c r="D502" t="s">
        <v>2412</v>
      </c>
      <c r="E502" t="s">
        <v>2250</v>
      </c>
    </row>
    <row r="503" spans="1:5" x14ac:dyDescent="0.15">
      <c r="A503" t="s">
        <v>6451</v>
      </c>
      <c r="B503" t="s">
        <v>5202</v>
      </c>
      <c r="C503" t="s">
        <v>2464</v>
      </c>
      <c r="D503" t="s">
        <v>2412</v>
      </c>
      <c r="E503" t="s">
        <v>2467</v>
      </c>
    </row>
    <row r="504" spans="1:5" x14ac:dyDescent="0.15">
      <c r="A504" t="s">
        <v>5674</v>
      </c>
      <c r="B504" t="s">
        <v>5204</v>
      </c>
      <c r="C504" t="s">
        <v>2470</v>
      </c>
      <c r="D504" t="s">
        <v>2412</v>
      </c>
      <c r="E504" t="s">
        <v>1803</v>
      </c>
    </row>
    <row r="505" spans="1:5" x14ac:dyDescent="0.15">
      <c r="A505" t="s">
        <v>6452</v>
      </c>
      <c r="B505" t="s">
        <v>2985</v>
      </c>
      <c r="C505" t="s">
        <v>1748</v>
      </c>
      <c r="D505" t="s">
        <v>2412</v>
      </c>
      <c r="E505" t="s">
        <v>1150</v>
      </c>
    </row>
    <row r="506" spans="1:5" x14ac:dyDescent="0.15">
      <c r="A506" t="s">
        <v>6453</v>
      </c>
      <c r="B506" t="s">
        <v>574</v>
      </c>
      <c r="C506" t="s">
        <v>1826</v>
      </c>
      <c r="D506" t="s">
        <v>2412</v>
      </c>
      <c r="E506" t="s">
        <v>222</v>
      </c>
    </row>
    <row r="507" spans="1:5" x14ac:dyDescent="0.15">
      <c r="A507" t="s">
        <v>3189</v>
      </c>
      <c r="B507" t="s">
        <v>3530</v>
      </c>
      <c r="C507" t="s">
        <v>2472</v>
      </c>
      <c r="D507" t="s">
        <v>2412</v>
      </c>
      <c r="E507" t="s">
        <v>2477</v>
      </c>
    </row>
    <row r="508" spans="1:5" x14ac:dyDescent="0.15">
      <c r="A508" t="s">
        <v>6056</v>
      </c>
      <c r="B508" t="s">
        <v>5205</v>
      </c>
      <c r="C508" t="s">
        <v>2479</v>
      </c>
      <c r="D508" t="s">
        <v>2412</v>
      </c>
      <c r="E508" t="s">
        <v>1814</v>
      </c>
    </row>
    <row r="509" spans="1:5" x14ac:dyDescent="0.15">
      <c r="A509" t="s">
        <v>2177</v>
      </c>
      <c r="B509" t="s">
        <v>4137</v>
      </c>
      <c r="C509" t="s">
        <v>2484</v>
      </c>
      <c r="D509" t="s">
        <v>2412</v>
      </c>
      <c r="E509" t="s">
        <v>55</v>
      </c>
    </row>
    <row r="510" spans="1:5" x14ac:dyDescent="0.15">
      <c r="A510" t="s">
        <v>1368</v>
      </c>
      <c r="B510" t="s">
        <v>2648</v>
      </c>
      <c r="C510" t="s">
        <v>1850</v>
      </c>
      <c r="D510" t="s">
        <v>2412</v>
      </c>
      <c r="E510" t="s">
        <v>2008</v>
      </c>
    </row>
    <row r="511" spans="1:5" x14ac:dyDescent="0.15">
      <c r="A511" t="s">
        <v>4452</v>
      </c>
      <c r="B511" t="s">
        <v>2398</v>
      </c>
      <c r="C511" t="s">
        <v>667</v>
      </c>
      <c r="D511" t="s">
        <v>2412</v>
      </c>
      <c r="E511" t="s">
        <v>2486</v>
      </c>
    </row>
    <row r="512" spans="1:5" x14ac:dyDescent="0.15">
      <c r="A512" t="s">
        <v>3246</v>
      </c>
      <c r="B512" t="s">
        <v>1428</v>
      </c>
      <c r="C512" t="s">
        <v>1961</v>
      </c>
      <c r="D512" t="s">
        <v>2412</v>
      </c>
      <c r="E512" t="s">
        <v>2487</v>
      </c>
    </row>
    <row r="513" spans="1:5" x14ac:dyDescent="0.15">
      <c r="A513" t="s">
        <v>6454</v>
      </c>
      <c r="B513" t="s">
        <v>5206</v>
      </c>
      <c r="C513" t="s">
        <v>1998</v>
      </c>
      <c r="D513" t="s">
        <v>2412</v>
      </c>
      <c r="E513" t="s">
        <v>2492</v>
      </c>
    </row>
    <row r="514" spans="1:5" x14ac:dyDescent="0.15">
      <c r="A514" t="s">
        <v>6455</v>
      </c>
      <c r="B514" t="s">
        <v>825</v>
      </c>
      <c r="C514" t="s">
        <v>6026</v>
      </c>
      <c r="D514" t="s">
        <v>2412</v>
      </c>
      <c r="E514" t="s">
        <v>1714</v>
      </c>
    </row>
    <row r="515" spans="1:5" x14ac:dyDescent="0.15">
      <c r="A515" t="s">
        <v>6456</v>
      </c>
      <c r="B515" t="s">
        <v>5207</v>
      </c>
      <c r="C515" t="s">
        <v>2494</v>
      </c>
      <c r="D515" t="s">
        <v>2412</v>
      </c>
      <c r="E515" t="s">
        <v>2355</v>
      </c>
    </row>
    <row r="516" spans="1:5" x14ac:dyDescent="0.15">
      <c r="A516" t="s">
        <v>6457</v>
      </c>
      <c r="B516" t="s">
        <v>1768</v>
      </c>
      <c r="C516" t="s">
        <v>2496</v>
      </c>
      <c r="D516" t="s">
        <v>2412</v>
      </c>
      <c r="E516" t="s">
        <v>2112</v>
      </c>
    </row>
    <row r="517" spans="1:5" x14ac:dyDescent="0.15">
      <c r="A517" t="s">
        <v>2411</v>
      </c>
      <c r="B517" t="s">
        <v>1959</v>
      </c>
      <c r="C517" t="s">
        <v>2419</v>
      </c>
      <c r="D517" t="s">
        <v>2412</v>
      </c>
      <c r="E517" t="s">
        <v>1966</v>
      </c>
    </row>
    <row r="518" spans="1:5" x14ac:dyDescent="0.15">
      <c r="A518" t="s">
        <v>1885</v>
      </c>
      <c r="B518" t="s">
        <v>4885</v>
      </c>
      <c r="C518" t="s">
        <v>2012</v>
      </c>
      <c r="D518" t="s">
        <v>2412</v>
      </c>
      <c r="E518" t="s">
        <v>1728</v>
      </c>
    </row>
    <row r="519" spans="1:5" x14ac:dyDescent="0.15">
      <c r="A519" t="s">
        <v>6458</v>
      </c>
      <c r="B519" t="s">
        <v>2092</v>
      </c>
      <c r="C519" t="s">
        <v>2373</v>
      </c>
      <c r="D519" t="s">
        <v>2412</v>
      </c>
      <c r="E519" t="s">
        <v>1500</v>
      </c>
    </row>
    <row r="520" spans="1:5" x14ac:dyDescent="0.15">
      <c r="A520" t="s">
        <v>6459</v>
      </c>
      <c r="B520" t="s">
        <v>4389</v>
      </c>
      <c r="C520" t="s">
        <v>2500</v>
      </c>
      <c r="D520" t="s">
        <v>2412</v>
      </c>
      <c r="E520" t="s">
        <v>2501</v>
      </c>
    </row>
    <row r="521" spans="1:5" x14ac:dyDescent="0.15">
      <c r="A521" t="s">
        <v>6461</v>
      </c>
      <c r="B521" t="s">
        <v>1263</v>
      </c>
      <c r="C521" t="s">
        <v>2503</v>
      </c>
      <c r="D521" t="s">
        <v>2412</v>
      </c>
      <c r="E521" t="s">
        <v>2505</v>
      </c>
    </row>
    <row r="522" spans="1:5" x14ac:dyDescent="0.15">
      <c r="A522" t="s">
        <v>2513</v>
      </c>
      <c r="B522" t="s">
        <v>5985</v>
      </c>
      <c r="C522" t="s">
        <v>5250</v>
      </c>
      <c r="D522" t="s">
        <v>2513</v>
      </c>
    </row>
    <row r="523" spans="1:5" x14ac:dyDescent="0.15">
      <c r="A523" t="s">
        <v>5362</v>
      </c>
      <c r="B523" t="s">
        <v>3811</v>
      </c>
      <c r="C523" t="s">
        <v>2509</v>
      </c>
      <c r="D523" t="s">
        <v>2513</v>
      </c>
      <c r="E523" t="s">
        <v>2517</v>
      </c>
    </row>
    <row r="524" spans="1:5" x14ac:dyDescent="0.15">
      <c r="A524" t="s">
        <v>6462</v>
      </c>
      <c r="B524" t="s">
        <v>5208</v>
      </c>
      <c r="C524" t="s">
        <v>2519</v>
      </c>
      <c r="D524" t="s">
        <v>2513</v>
      </c>
      <c r="E524" t="s">
        <v>2520</v>
      </c>
    </row>
    <row r="525" spans="1:5" x14ac:dyDescent="0.15">
      <c r="A525" t="s">
        <v>3208</v>
      </c>
      <c r="B525" t="s">
        <v>5211</v>
      </c>
      <c r="C525" t="s">
        <v>1632</v>
      </c>
      <c r="D525" t="s">
        <v>2513</v>
      </c>
      <c r="E525" t="s">
        <v>2521</v>
      </c>
    </row>
    <row r="526" spans="1:5" x14ac:dyDescent="0.15">
      <c r="A526" t="s">
        <v>856</v>
      </c>
      <c r="B526" t="s">
        <v>2558</v>
      </c>
      <c r="C526" t="s">
        <v>2526</v>
      </c>
      <c r="D526" t="s">
        <v>2513</v>
      </c>
      <c r="E526" t="s">
        <v>2523</v>
      </c>
    </row>
    <row r="527" spans="1:5" x14ac:dyDescent="0.15">
      <c r="A527" t="s">
        <v>6463</v>
      </c>
      <c r="B527" t="s">
        <v>3818</v>
      </c>
      <c r="C527" t="s">
        <v>2530</v>
      </c>
      <c r="D527" t="s">
        <v>2513</v>
      </c>
      <c r="E527" t="s">
        <v>2447</v>
      </c>
    </row>
    <row r="528" spans="1:5" x14ac:dyDescent="0.15">
      <c r="A528" t="s">
        <v>1862</v>
      </c>
      <c r="B528" t="s">
        <v>1408</v>
      </c>
      <c r="C528" t="s">
        <v>2533</v>
      </c>
      <c r="D528" t="s">
        <v>2513</v>
      </c>
      <c r="E528" t="s">
        <v>2539</v>
      </c>
    </row>
    <row r="529" spans="1:5" x14ac:dyDescent="0.15">
      <c r="A529" t="s">
        <v>6464</v>
      </c>
      <c r="B529" t="s">
        <v>5212</v>
      </c>
      <c r="C529" t="s">
        <v>2541</v>
      </c>
      <c r="D529" t="s">
        <v>2513</v>
      </c>
      <c r="E529" t="s">
        <v>2544</v>
      </c>
    </row>
    <row r="530" spans="1:5" x14ac:dyDescent="0.15">
      <c r="A530" t="s">
        <v>4229</v>
      </c>
      <c r="B530" t="s">
        <v>5213</v>
      </c>
      <c r="C530" t="s">
        <v>2546</v>
      </c>
      <c r="D530" t="s">
        <v>2513</v>
      </c>
      <c r="E530" t="s">
        <v>2211</v>
      </c>
    </row>
    <row r="531" spans="1:5" x14ac:dyDescent="0.15">
      <c r="A531" t="s">
        <v>6466</v>
      </c>
      <c r="B531" t="s">
        <v>5214</v>
      </c>
      <c r="C531" t="s">
        <v>2547</v>
      </c>
      <c r="D531" t="s">
        <v>2513</v>
      </c>
      <c r="E531" t="s">
        <v>2549</v>
      </c>
    </row>
    <row r="532" spans="1:5" x14ac:dyDescent="0.15">
      <c r="A532" t="s">
        <v>4951</v>
      </c>
      <c r="B532" t="s">
        <v>3092</v>
      </c>
      <c r="C532" t="s">
        <v>2443</v>
      </c>
      <c r="D532" t="s">
        <v>2513</v>
      </c>
      <c r="E532" t="s">
        <v>2552</v>
      </c>
    </row>
    <row r="533" spans="1:5" x14ac:dyDescent="0.15">
      <c r="A533" t="s">
        <v>3062</v>
      </c>
      <c r="B533" t="s">
        <v>1349</v>
      </c>
      <c r="C533" t="s">
        <v>2054</v>
      </c>
      <c r="D533" t="s">
        <v>2513</v>
      </c>
      <c r="E533" t="s">
        <v>2555</v>
      </c>
    </row>
    <row r="534" spans="1:5" x14ac:dyDescent="0.15">
      <c r="A534" t="s">
        <v>5890</v>
      </c>
      <c r="B534" t="s">
        <v>3596</v>
      </c>
      <c r="C534" t="s">
        <v>981</v>
      </c>
      <c r="D534" t="s">
        <v>2513</v>
      </c>
      <c r="E534" t="s">
        <v>813</v>
      </c>
    </row>
    <row r="535" spans="1:5" x14ac:dyDescent="0.15">
      <c r="A535" t="s">
        <v>1511</v>
      </c>
      <c r="B535" t="s">
        <v>5217</v>
      </c>
      <c r="C535" t="s">
        <v>2557</v>
      </c>
      <c r="D535" t="s">
        <v>2513</v>
      </c>
      <c r="E535" t="s">
        <v>2559</v>
      </c>
    </row>
    <row r="536" spans="1:5" x14ac:dyDescent="0.15">
      <c r="A536" t="s">
        <v>5423</v>
      </c>
      <c r="B536" t="s">
        <v>1921</v>
      </c>
      <c r="C536" t="s">
        <v>2561</v>
      </c>
      <c r="D536" t="s">
        <v>2513</v>
      </c>
      <c r="E536" t="s">
        <v>2564</v>
      </c>
    </row>
    <row r="537" spans="1:5" x14ac:dyDescent="0.15">
      <c r="A537" t="s">
        <v>6467</v>
      </c>
      <c r="B537" t="s">
        <v>5219</v>
      </c>
      <c r="C537" t="s">
        <v>2567</v>
      </c>
      <c r="D537" t="s">
        <v>2513</v>
      </c>
      <c r="E537" t="s">
        <v>2572</v>
      </c>
    </row>
    <row r="538" spans="1:5" x14ac:dyDescent="0.15">
      <c r="A538" t="s">
        <v>5130</v>
      </c>
      <c r="B538" t="s">
        <v>2708</v>
      </c>
      <c r="C538" t="s">
        <v>2576</v>
      </c>
      <c r="D538" t="s">
        <v>2513</v>
      </c>
      <c r="E538" t="s">
        <v>2577</v>
      </c>
    </row>
    <row r="539" spans="1:5" x14ac:dyDescent="0.15">
      <c r="A539" t="s">
        <v>1300</v>
      </c>
      <c r="B539" t="s">
        <v>5220</v>
      </c>
      <c r="C539" t="s">
        <v>1468</v>
      </c>
      <c r="D539" t="s">
        <v>2513</v>
      </c>
      <c r="E539" t="s">
        <v>513</v>
      </c>
    </row>
    <row r="540" spans="1:5" x14ac:dyDescent="0.15">
      <c r="A540" t="s">
        <v>3674</v>
      </c>
      <c r="B540" t="s">
        <v>3790</v>
      </c>
      <c r="C540" t="s">
        <v>2582</v>
      </c>
      <c r="D540" t="s">
        <v>2513</v>
      </c>
      <c r="E540" t="s">
        <v>1847</v>
      </c>
    </row>
    <row r="541" spans="1:5" x14ac:dyDescent="0.15">
      <c r="A541" t="s">
        <v>5352</v>
      </c>
      <c r="B541" t="s">
        <v>1975</v>
      </c>
      <c r="C541" t="s">
        <v>2586</v>
      </c>
      <c r="D541" t="s">
        <v>2513</v>
      </c>
      <c r="E541" t="s">
        <v>1260</v>
      </c>
    </row>
    <row r="542" spans="1:5" x14ac:dyDescent="0.15">
      <c r="A542" t="s">
        <v>6468</v>
      </c>
      <c r="B542" t="s">
        <v>5222</v>
      </c>
      <c r="C542" t="s">
        <v>2591</v>
      </c>
      <c r="D542" t="s">
        <v>2513</v>
      </c>
      <c r="E542" t="s">
        <v>732</v>
      </c>
    </row>
    <row r="543" spans="1:5" x14ac:dyDescent="0.15">
      <c r="A543" t="s">
        <v>5432</v>
      </c>
      <c r="B543" t="s">
        <v>3302</v>
      </c>
      <c r="C543" t="s">
        <v>2595</v>
      </c>
      <c r="D543" t="s">
        <v>2513</v>
      </c>
      <c r="E543" t="s">
        <v>2600</v>
      </c>
    </row>
    <row r="544" spans="1:5" x14ac:dyDescent="0.15">
      <c r="A544" t="s">
        <v>6469</v>
      </c>
      <c r="B544" t="s">
        <v>2789</v>
      </c>
      <c r="C544" t="s">
        <v>2601</v>
      </c>
      <c r="D544" t="s">
        <v>2513</v>
      </c>
      <c r="E544" t="s">
        <v>2603</v>
      </c>
    </row>
    <row r="545" spans="1:5" x14ac:dyDescent="0.15">
      <c r="A545" t="s">
        <v>6470</v>
      </c>
      <c r="B545" t="s">
        <v>1875</v>
      </c>
      <c r="C545" t="s">
        <v>2610</v>
      </c>
      <c r="D545" t="s">
        <v>2513</v>
      </c>
      <c r="E545" t="s">
        <v>2611</v>
      </c>
    </row>
    <row r="546" spans="1:5" x14ac:dyDescent="0.15">
      <c r="A546" t="s">
        <v>2579</v>
      </c>
      <c r="B546" t="s">
        <v>5224</v>
      </c>
      <c r="C546" t="s">
        <v>2613</v>
      </c>
      <c r="D546" t="s">
        <v>2513</v>
      </c>
      <c r="E546" t="s">
        <v>2441</v>
      </c>
    </row>
    <row r="547" spans="1:5" x14ac:dyDescent="0.15">
      <c r="A547" t="s">
        <v>671</v>
      </c>
      <c r="B547" t="s">
        <v>5225</v>
      </c>
      <c r="C547" t="s">
        <v>621</v>
      </c>
      <c r="D547" t="s">
        <v>2513</v>
      </c>
      <c r="E547" t="s">
        <v>2615</v>
      </c>
    </row>
    <row r="548" spans="1:5" x14ac:dyDescent="0.15">
      <c r="A548" t="s">
        <v>6472</v>
      </c>
      <c r="B548" t="s">
        <v>245</v>
      </c>
      <c r="C548" t="s">
        <v>317</v>
      </c>
      <c r="D548" t="s">
        <v>2513</v>
      </c>
      <c r="E548" t="s">
        <v>1958</v>
      </c>
    </row>
    <row r="549" spans="1:5" x14ac:dyDescent="0.15">
      <c r="A549" t="s">
        <v>6475</v>
      </c>
      <c r="B549" t="s">
        <v>5226</v>
      </c>
      <c r="C549" t="s">
        <v>1140</v>
      </c>
      <c r="D549" t="s">
        <v>2513</v>
      </c>
      <c r="E549" t="s">
        <v>2449</v>
      </c>
    </row>
    <row r="550" spans="1:5" x14ac:dyDescent="0.15">
      <c r="A550" t="s">
        <v>4862</v>
      </c>
      <c r="B550" t="s">
        <v>5228</v>
      </c>
      <c r="C550" t="s">
        <v>2618</v>
      </c>
      <c r="D550" t="s">
        <v>2513</v>
      </c>
      <c r="E550" t="s">
        <v>2622</v>
      </c>
    </row>
    <row r="551" spans="1:5" x14ac:dyDescent="0.15">
      <c r="A551" t="s">
        <v>195</v>
      </c>
      <c r="B551" t="s">
        <v>5230</v>
      </c>
      <c r="C551" t="s">
        <v>1624</v>
      </c>
      <c r="D551" t="s">
        <v>2513</v>
      </c>
      <c r="E551" t="s">
        <v>178</v>
      </c>
    </row>
    <row r="552" spans="1:5" x14ac:dyDescent="0.15">
      <c r="A552" t="s">
        <v>5448</v>
      </c>
      <c r="B552" t="s">
        <v>2768</v>
      </c>
      <c r="C552" t="s">
        <v>2624</v>
      </c>
      <c r="D552" t="s">
        <v>2513</v>
      </c>
      <c r="E552" t="s">
        <v>2630</v>
      </c>
    </row>
    <row r="553" spans="1:5" x14ac:dyDescent="0.15">
      <c r="A553" t="s">
        <v>6393</v>
      </c>
      <c r="B553" t="s">
        <v>4318</v>
      </c>
      <c r="C553" t="s">
        <v>1346</v>
      </c>
      <c r="D553" t="s">
        <v>2513</v>
      </c>
      <c r="E553" t="s">
        <v>197</v>
      </c>
    </row>
    <row r="554" spans="1:5" x14ac:dyDescent="0.15">
      <c r="A554" t="s">
        <v>6476</v>
      </c>
      <c r="B554" t="s">
        <v>1030</v>
      </c>
      <c r="C554" t="s">
        <v>2631</v>
      </c>
      <c r="D554" t="s">
        <v>2513</v>
      </c>
      <c r="E554" t="s">
        <v>2635</v>
      </c>
    </row>
    <row r="555" spans="1:5" x14ac:dyDescent="0.15">
      <c r="A555" t="s">
        <v>3911</v>
      </c>
      <c r="B555" t="s">
        <v>1478</v>
      </c>
      <c r="C555" t="s">
        <v>2637</v>
      </c>
      <c r="D555" t="s">
        <v>2513</v>
      </c>
      <c r="E555" t="s">
        <v>2638</v>
      </c>
    </row>
    <row r="556" spans="1:5" x14ac:dyDescent="0.15">
      <c r="A556" t="s">
        <v>1473</v>
      </c>
      <c r="B556" t="s">
        <v>5231</v>
      </c>
      <c r="C556" t="s">
        <v>1738</v>
      </c>
      <c r="D556" t="s">
        <v>2513</v>
      </c>
      <c r="E556" t="s">
        <v>2639</v>
      </c>
    </row>
    <row r="557" spans="1:5" x14ac:dyDescent="0.15">
      <c r="A557" t="s">
        <v>6477</v>
      </c>
      <c r="B557" t="s">
        <v>5233</v>
      </c>
      <c r="C557" t="s">
        <v>2288</v>
      </c>
      <c r="D557" t="s">
        <v>2513</v>
      </c>
      <c r="E557" t="s">
        <v>2641</v>
      </c>
    </row>
    <row r="558" spans="1:5" x14ac:dyDescent="0.15">
      <c r="A558" t="s">
        <v>5218</v>
      </c>
      <c r="B558" t="s">
        <v>5234</v>
      </c>
      <c r="C558" t="s">
        <v>2644</v>
      </c>
      <c r="D558" t="s">
        <v>2513</v>
      </c>
      <c r="E558" t="s">
        <v>1770</v>
      </c>
    </row>
    <row r="559" spans="1:5" x14ac:dyDescent="0.15">
      <c r="A559" t="s">
        <v>6478</v>
      </c>
      <c r="B559" t="s">
        <v>5005</v>
      </c>
      <c r="C559" t="s">
        <v>530</v>
      </c>
      <c r="D559" t="s">
        <v>2513</v>
      </c>
      <c r="E559" t="s">
        <v>2646</v>
      </c>
    </row>
    <row r="560" spans="1:5" x14ac:dyDescent="0.15">
      <c r="A560" t="s">
        <v>5332</v>
      </c>
      <c r="B560" t="s">
        <v>3690</v>
      </c>
      <c r="C560" t="s">
        <v>2650</v>
      </c>
      <c r="D560" t="s">
        <v>2513</v>
      </c>
      <c r="E560" t="s">
        <v>725</v>
      </c>
    </row>
    <row r="561" spans="1:5" x14ac:dyDescent="0.15">
      <c r="A561" t="s">
        <v>3867</v>
      </c>
      <c r="B561" t="s">
        <v>3864</v>
      </c>
      <c r="C561" t="s">
        <v>2345</v>
      </c>
      <c r="D561" t="s">
        <v>2513</v>
      </c>
      <c r="E561" t="s">
        <v>2654</v>
      </c>
    </row>
    <row r="562" spans="1:5" x14ac:dyDescent="0.15">
      <c r="A562" t="s">
        <v>6479</v>
      </c>
      <c r="B562" t="s">
        <v>5236</v>
      </c>
      <c r="C562" t="s">
        <v>5190</v>
      </c>
      <c r="D562" t="s">
        <v>2513</v>
      </c>
      <c r="E562" t="s">
        <v>4791</v>
      </c>
    </row>
    <row r="563" spans="1:5" x14ac:dyDescent="0.15">
      <c r="A563" t="s">
        <v>5097</v>
      </c>
      <c r="B563" t="s">
        <v>5237</v>
      </c>
      <c r="C563" t="s">
        <v>1330</v>
      </c>
      <c r="D563" t="s">
        <v>2513</v>
      </c>
      <c r="E563" t="s">
        <v>236</v>
      </c>
    </row>
    <row r="564" spans="1:5" x14ac:dyDescent="0.15">
      <c r="A564" t="s">
        <v>6480</v>
      </c>
      <c r="B564" t="s">
        <v>584</v>
      </c>
      <c r="C564" t="s">
        <v>2656</v>
      </c>
      <c r="D564" t="s">
        <v>2513</v>
      </c>
      <c r="E564" t="s">
        <v>493</v>
      </c>
    </row>
    <row r="565" spans="1:5" x14ac:dyDescent="0.15">
      <c r="A565" t="s">
        <v>6481</v>
      </c>
      <c r="B565" t="s">
        <v>2872</v>
      </c>
      <c r="C565" t="s">
        <v>1255</v>
      </c>
      <c r="D565" t="s">
        <v>2513</v>
      </c>
      <c r="E565" t="s">
        <v>2657</v>
      </c>
    </row>
    <row r="566" spans="1:5" x14ac:dyDescent="0.15">
      <c r="A566" t="s">
        <v>6482</v>
      </c>
      <c r="B566" t="s">
        <v>4515</v>
      </c>
      <c r="C566" t="s">
        <v>839</v>
      </c>
      <c r="D566" t="s">
        <v>2513</v>
      </c>
      <c r="E566" t="s">
        <v>966</v>
      </c>
    </row>
    <row r="567" spans="1:5" x14ac:dyDescent="0.15">
      <c r="A567" t="s">
        <v>6483</v>
      </c>
      <c r="B567" t="s">
        <v>4764</v>
      </c>
      <c r="C567" t="s">
        <v>2660</v>
      </c>
      <c r="D567" t="s">
        <v>2513</v>
      </c>
      <c r="E567" t="s">
        <v>2664</v>
      </c>
    </row>
    <row r="568" spans="1:5" x14ac:dyDescent="0.15">
      <c r="A568" t="s">
        <v>1537</v>
      </c>
      <c r="B568" t="s">
        <v>5239</v>
      </c>
      <c r="C568" t="s">
        <v>2665</v>
      </c>
      <c r="D568" t="s">
        <v>2513</v>
      </c>
      <c r="E568" t="s">
        <v>2666</v>
      </c>
    </row>
    <row r="569" spans="1:5" x14ac:dyDescent="0.15">
      <c r="A569" t="s">
        <v>2821</v>
      </c>
      <c r="B569" t="s">
        <v>5244</v>
      </c>
      <c r="C569" t="s">
        <v>2668</v>
      </c>
      <c r="D569" t="s">
        <v>2513</v>
      </c>
      <c r="E569" t="s">
        <v>782</v>
      </c>
    </row>
    <row r="570" spans="1:5" x14ac:dyDescent="0.15">
      <c r="A570" t="s">
        <v>6484</v>
      </c>
      <c r="B570" t="s">
        <v>1452</v>
      </c>
      <c r="C570" t="s">
        <v>2670</v>
      </c>
      <c r="D570" t="s">
        <v>2513</v>
      </c>
      <c r="E570" t="s">
        <v>2672</v>
      </c>
    </row>
    <row r="571" spans="1:5" x14ac:dyDescent="0.15">
      <c r="A571" t="s">
        <v>6485</v>
      </c>
      <c r="B571" t="s">
        <v>679</v>
      </c>
      <c r="C571" t="s">
        <v>2674</v>
      </c>
      <c r="D571" t="s">
        <v>2513</v>
      </c>
      <c r="E571" t="s">
        <v>2676</v>
      </c>
    </row>
    <row r="572" spans="1:5" x14ac:dyDescent="0.15">
      <c r="A572" t="s">
        <v>88</v>
      </c>
      <c r="B572" t="s">
        <v>5245</v>
      </c>
      <c r="C572" t="s">
        <v>894</v>
      </c>
      <c r="D572" t="s">
        <v>2513</v>
      </c>
      <c r="E572" t="s">
        <v>2681</v>
      </c>
    </row>
    <row r="573" spans="1:5" x14ac:dyDescent="0.15">
      <c r="A573" t="s">
        <v>6487</v>
      </c>
      <c r="B573" t="s">
        <v>5247</v>
      </c>
      <c r="C573" t="s">
        <v>436</v>
      </c>
      <c r="D573" t="s">
        <v>2513</v>
      </c>
      <c r="E573" t="s">
        <v>1358</v>
      </c>
    </row>
    <row r="574" spans="1:5" x14ac:dyDescent="0.15">
      <c r="A574" t="s">
        <v>2314</v>
      </c>
      <c r="B574" t="s">
        <v>5249</v>
      </c>
      <c r="C574" t="s">
        <v>2682</v>
      </c>
      <c r="D574" t="s">
        <v>2513</v>
      </c>
      <c r="E574" t="s">
        <v>411</v>
      </c>
    </row>
    <row r="575" spans="1:5" x14ac:dyDescent="0.15">
      <c r="A575" t="s">
        <v>2344</v>
      </c>
      <c r="B575" t="s">
        <v>5251</v>
      </c>
      <c r="C575" t="s">
        <v>2683</v>
      </c>
      <c r="D575" t="s">
        <v>2513</v>
      </c>
      <c r="E575" t="s">
        <v>2684</v>
      </c>
    </row>
    <row r="576" spans="1:5" x14ac:dyDescent="0.15">
      <c r="A576" t="s">
        <v>4423</v>
      </c>
      <c r="B576" t="s">
        <v>4954</v>
      </c>
      <c r="C576" t="s">
        <v>196</v>
      </c>
      <c r="D576" t="s">
        <v>2513</v>
      </c>
      <c r="E576" t="s">
        <v>1496</v>
      </c>
    </row>
    <row r="577" spans="1:5" x14ac:dyDescent="0.15">
      <c r="A577" t="s">
        <v>6488</v>
      </c>
      <c r="B577" t="s">
        <v>5253</v>
      </c>
      <c r="C577" t="s">
        <v>2686</v>
      </c>
      <c r="D577" t="s">
        <v>2513</v>
      </c>
      <c r="E577" t="s">
        <v>2690</v>
      </c>
    </row>
    <row r="578" spans="1:5" x14ac:dyDescent="0.15">
      <c r="A578" t="s">
        <v>2687</v>
      </c>
      <c r="B578" t="s">
        <v>737</v>
      </c>
      <c r="C578" t="s">
        <v>2692</v>
      </c>
      <c r="D578" t="s">
        <v>2513</v>
      </c>
      <c r="E578" t="s">
        <v>2695</v>
      </c>
    </row>
    <row r="579" spans="1:5" x14ac:dyDescent="0.15">
      <c r="A579" t="s">
        <v>6489</v>
      </c>
      <c r="B579" t="s">
        <v>7074</v>
      </c>
      <c r="C579" t="s">
        <v>5778</v>
      </c>
      <c r="D579" t="s">
        <v>2513</v>
      </c>
      <c r="E579" t="s">
        <v>1835</v>
      </c>
    </row>
    <row r="580" spans="1:5" x14ac:dyDescent="0.15">
      <c r="A580" t="s">
        <v>6491</v>
      </c>
      <c r="B580" t="s">
        <v>5254</v>
      </c>
      <c r="C580" t="s">
        <v>2696</v>
      </c>
      <c r="D580" t="s">
        <v>2513</v>
      </c>
      <c r="E580" t="s">
        <v>1896</v>
      </c>
    </row>
    <row r="581" spans="1:5" x14ac:dyDescent="0.15">
      <c r="A581" t="s">
        <v>3673</v>
      </c>
      <c r="B581" t="s">
        <v>5255</v>
      </c>
      <c r="C581" t="s">
        <v>943</v>
      </c>
      <c r="D581" t="s">
        <v>2513</v>
      </c>
      <c r="E581" t="s">
        <v>2700</v>
      </c>
    </row>
    <row r="582" spans="1:5" x14ac:dyDescent="0.15">
      <c r="A582" t="s">
        <v>6492</v>
      </c>
      <c r="B582" t="s">
        <v>1788</v>
      </c>
      <c r="C582" t="s">
        <v>285</v>
      </c>
      <c r="D582" t="s">
        <v>2513</v>
      </c>
      <c r="E582" t="s">
        <v>2704</v>
      </c>
    </row>
    <row r="583" spans="1:5" x14ac:dyDescent="0.15">
      <c r="A583" t="s">
        <v>854</v>
      </c>
      <c r="B583" t="s">
        <v>5258</v>
      </c>
      <c r="C583" t="s">
        <v>1564</v>
      </c>
      <c r="D583" t="s">
        <v>2513</v>
      </c>
      <c r="E583" t="s">
        <v>2710</v>
      </c>
    </row>
    <row r="584" spans="1:5" x14ac:dyDescent="0.15">
      <c r="A584" t="s">
        <v>6044</v>
      </c>
      <c r="B584" t="s">
        <v>5259</v>
      </c>
      <c r="C584" t="s">
        <v>2714</v>
      </c>
      <c r="D584" t="s">
        <v>2513</v>
      </c>
      <c r="E584" t="s">
        <v>1892</v>
      </c>
    </row>
    <row r="585" spans="1:5" x14ac:dyDescent="0.15">
      <c r="A585" t="s">
        <v>6494</v>
      </c>
      <c r="B585" t="s">
        <v>5260</v>
      </c>
      <c r="C585" t="s">
        <v>1376</v>
      </c>
      <c r="D585" t="s">
        <v>2513</v>
      </c>
      <c r="E585" t="s">
        <v>2431</v>
      </c>
    </row>
    <row r="586" spans="1:5" x14ac:dyDescent="0.15">
      <c r="A586" t="s">
        <v>1585</v>
      </c>
      <c r="B586" t="s">
        <v>7075</v>
      </c>
      <c r="C586" t="s">
        <v>527</v>
      </c>
      <c r="D586" t="s">
        <v>1585</v>
      </c>
    </row>
    <row r="587" spans="1:5" x14ac:dyDescent="0.15">
      <c r="A587" t="s">
        <v>6495</v>
      </c>
      <c r="B587" t="s">
        <v>4155</v>
      </c>
      <c r="C587" t="s">
        <v>1750</v>
      </c>
      <c r="D587" t="s">
        <v>1585</v>
      </c>
      <c r="E587" t="s">
        <v>2715</v>
      </c>
    </row>
    <row r="588" spans="1:5" x14ac:dyDescent="0.15">
      <c r="A588" t="s">
        <v>5793</v>
      </c>
      <c r="B588" t="s">
        <v>5261</v>
      </c>
      <c r="C588" t="s">
        <v>2718</v>
      </c>
      <c r="D588" t="s">
        <v>1585</v>
      </c>
      <c r="E588" t="s">
        <v>2724</v>
      </c>
    </row>
    <row r="589" spans="1:5" x14ac:dyDescent="0.15">
      <c r="A589" t="s">
        <v>3106</v>
      </c>
      <c r="B589" t="s">
        <v>5264</v>
      </c>
      <c r="C589" t="s">
        <v>186</v>
      </c>
      <c r="D589" t="s">
        <v>1585</v>
      </c>
      <c r="E589" t="s">
        <v>2725</v>
      </c>
    </row>
    <row r="590" spans="1:5" x14ac:dyDescent="0.15">
      <c r="A590" t="s">
        <v>5347</v>
      </c>
      <c r="B590" t="s">
        <v>3003</v>
      </c>
      <c r="C590" t="s">
        <v>529</v>
      </c>
      <c r="D590" t="s">
        <v>1585</v>
      </c>
      <c r="E590" t="s">
        <v>2728</v>
      </c>
    </row>
    <row r="591" spans="1:5" x14ac:dyDescent="0.15">
      <c r="A591" t="s">
        <v>4743</v>
      </c>
      <c r="B591" t="s">
        <v>4604</v>
      </c>
      <c r="C591" t="s">
        <v>2732</v>
      </c>
      <c r="D591" t="s">
        <v>1585</v>
      </c>
      <c r="E591" t="s">
        <v>1994</v>
      </c>
    </row>
    <row r="592" spans="1:5" x14ac:dyDescent="0.15">
      <c r="A592" t="s">
        <v>6496</v>
      </c>
      <c r="B592" t="s">
        <v>5265</v>
      </c>
      <c r="C592" t="s">
        <v>1822</v>
      </c>
      <c r="D592" t="s">
        <v>1585</v>
      </c>
      <c r="E592" t="s">
        <v>2735</v>
      </c>
    </row>
    <row r="593" spans="1:5" x14ac:dyDescent="0.15">
      <c r="A593" t="s">
        <v>6497</v>
      </c>
      <c r="B593" t="s">
        <v>5266</v>
      </c>
      <c r="C593" t="s">
        <v>2739</v>
      </c>
      <c r="D593" t="s">
        <v>1585</v>
      </c>
      <c r="E593" t="s">
        <v>2744</v>
      </c>
    </row>
    <row r="594" spans="1:5" x14ac:dyDescent="0.15">
      <c r="A594" t="s">
        <v>6100</v>
      </c>
      <c r="B594" t="s">
        <v>5267</v>
      </c>
      <c r="C594" t="s">
        <v>2745</v>
      </c>
      <c r="D594" t="s">
        <v>1585</v>
      </c>
      <c r="E594" t="s">
        <v>2747</v>
      </c>
    </row>
    <row r="595" spans="1:5" x14ac:dyDescent="0.15">
      <c r="A595" t="s">
        <v>6498</v>
      </c>
      <c r="B595" t="s">
        <v>2442</v>
      </c>
      <c r="C595" t="s">
        <v>1927</v>
      </c>
      <c r="D595" t="s">
        <v>1585</v>
      </c>
      <c r="E595" t="s">
        <v>2749</v>
      </c>
    </row>
    <row r="596" spans="1:5" x14ac:dyDescent="0.15">
      <c r="A596" t="s">
        <v>5677</v>
      </c>
      <c r="B596" t="s">
        <v>5268</v>
      </c>
      <c r="C596" t="s">
        <v>249</v>
      </c>
      <c r="D596" t="s">
        <v>1585</v>
      </c>
      <c r="E596" t="s">
        <v>2179</v>
      </c>
    </row>
    <row r="597" spans="1:5" x14ac:dyDescent="0.15">
      <c r="A597" t="s">
        <v>5209</v>
      </c>
      <c r="B597" t="s">
        <v>5263</v>
      </c>
      <c r="C597" t="s">
        <v>2756</v>
      </c>
      <c r="D597" t="s">
        <v>1585</v>
      </c>
      <c r="E597" t="s">
        <v>2757</v>
      </c>
    </row>
    <row r="598" spans="1:5" x14ac:dyDescent="0.15">
      <c r="A598" t="s">
        <v>6500</v>
      </c>
      <c r="B598" t="s">
        <v>3802</v>
      </c>
      <c r="C598" t="s">
        <v>2758</v>
      </c>
      <c r="D598" t="s">
        <v>1585</v>
      </c>
      <c r="E598" t="s">
        <v>2762</v>
      </c>
    </row>
    <row r="599" spans="1:5" x14ac:dyDescent="0.15">
      <c r="A599" t="s">
        <v>6501</v>
      </c>
      <c r="B599" t="s">
        <v>94</v>
      </c>
      <c r="C599" t="s">
        <v>798</v>
      </c>
      <c r="D599" t="s">
        <v>1585</v>
      </c>
      <c r="E599" t="s">
        <v>2438</v>
      </c>
    </row>
    <row r="600" spans="1:5" x14ac:dyDescent="0.15">
      <c r="A600" t="s">
        <v>6502</v>
      </c>
      <c r="B600" t="s">
        <v>383</v>
      </c>
      <c r="C600" t="s">
        <v>2763</v>
      </c>
      <c r="D600" t="s">
        <v>1585</v>
      </c>
      <c r="E600" t="s">
        <v>2764</v>
      </c>
    </row>
    <row r="601" spans="1:5" x14ac:dyDescent="0.15">
      <c r="A601" t="s">
        <v>1327</v>
      </c>
      <c r="B601" t="s">
        <v>5270</v>
      </c>
      <c r="C601" t="s">
        <v>371</v>
      </c>
      <c r="D601" t="s">
        <v>1585</v>
      </c>
      <c r="E601" t="s">
        <v>536</v>
      </c>
    </row>
    <row r="602" spans="1:5" x14ac:dyDescent="0.15">
      <c r="A602" t="s">
        <v>6460</v>
      </c>
      <c r="B602" t="s">
        <v>3203</v>
      </c>
      <c r="C602" t="s">
        <v>2767</v>
      </c>
      <c r="D602" t="s">
        <v>1585</v>
      </c>
      <c r="E602" t="s">
        <v>2770</v>
      </c>
    </row>
    <row r="603" spans="1:5" x14ac:dyDescent="0.15">
      <c r="A603" t="s">
        <v>6503</v>
      </c>
      <c r="B603" t="s">
        <v>5272</v>
      </c>
      <c r="C603" t="s">
        <v>2771</v>
      </c>
      <c r="D603" t="s">
        <v>1585</v>
      </c>
      <c r="E603" t="s">
        <v>2774</v>
      </c>
    </row>
    <row r="604" spans="1:5" x14ac:dyDescent="0.15">
      <c r="A604" t="s">
        <v>3521</v>
      </c>
      <c r="B604" t="s">
        <v>5274</v>
      </c>
      <c r="C604" t="s">
        <v>2064</v>
      </c>
      <c r="D604" t="s">
        <v>1585</v>
      </c>
      <c r="E604" t="s">
        <v>2776</v>
      </c>
    </row>
    <row r="605" spans="1:5" x14ac:dyDescent="0.15">
      <c r="A605" t="s">
        <v>950</v>
      </c>
      <c r="B605" t="s">
        <v>5275</v>
      </c>
      <c r="C605" t="s">
        <v>2778</v>
      </c>
      <c r="D605" t="s">
        <v>1585</v>
      </c>
      <c r="E605" t="s">
        <v>2325</v>
      </c>
    </row>
    <row r="606" spans="1:5" x14ac:dyDescent="0.15">
      <c r="A606" t="s">
        <v>6504</v>
      </c>
      <c r="B606" t="s">
        <v>5112</v>
      </c>
      <c r="C606" t="s">
        <v>2780</v>
      </c>
      <c r="D606" t="s">
        <v>1585</v>
      </c>
      <c r="E606" t="s">
        <v>2783</v>
      </c>
    </row>
    <row r="607" spans="1:5" x14ac:dyDescent="0.15">
      <c r="A607" t="s">
        <v>6335</v>
      </c>
      <c r="B607" t="s">
        <v>1747</v>
      </c>
      <c r="C607" t="s">
        <v>2786</v>
      </c>
      <c r="D607" t="s">
        <v>1585</v>
      </c>
      <c r="E607" t="s">
        <v>2323</v>
      </c>
    </row>
    <row r="608" spans="1:5" x14ac:dyDescent="0.15">
      <c r="A608" t="s">
        <v>5357</v>
      </c>
      <c r="B608" t="s">
        <v>5278</v>
      </c>
      <c r="C608" t="s">
        <v>2792</v>
      </c>
      <c r="D608" t="s">
        <v>1585</v>
      </c>
      <c r="E608" t="s">
        <v>2793</v>
      </c>
    </row>
    <row r="609" spans="1:5" x14ac:dyDescent="0.15">
      <c r="A609" t="s">
        <v>6374</v>
      </c>
      <c r="B609" t="s">
        <v>5280</v>
      </c>
      <c r="C609" t="s">
        <v>2795</v>
      </c>
      <c r="D609" t="s">
        <v>1585</v>
      </c>
      <c r="E609" t="s">
        <v>2798</v>
      </c>
    </row>
    <row r="610" spans="1:5" x14ac:dyDescent="0.15">
      <c r="A610" t="s">
        <v>4741</v>
      </c>
      <c r="B610" t="s">
        <v>5282</v>
      </c>
      <c r="C610" t="s">
        <v>403</v>
      </c>
      <c r="D610" t="s">
        <v>1585</v>
      </c>
      <c r="E610" t="s">
        <v>2685</v>
      </c>
    </row>
    <row r="611" spans="1:5" x14ac:dyDescent="0.15">
      <c r="A611" t="s">
        <v>3848</v>
      </c>
      <c r="B611" t="s">
        <v>5284</v>
      </c>
      <c r="C611" t="s">
        <v>2808</v>
      </c>
      <c r="D611" t="s">
        <v>1585</v>
      </c>
      <c r="E611" t="s">
        <v>2809</v>
      </c>
    </row>
    <row r="612" spans="1:5" x14ac:dyDescent="0.15">
      <c r="A612" t="s">
        <v>6505</v>
      </c>
      <c r="B612" t="s">
        <v>3895</v>
      </c>
      <c r="C612" t="s">
        <v>2814</v>
      </c>
      <c r="D612" t="s">
        <v>1585</v>
      </c>
      <c r="E612" t="s">
        <v>759</v>
      </c>
    </row>
    <row r="613" spans="1:5" x14ac:dyDescent="0.15">
      <c r="A613" t="s">
        <v>2259</v>
      </c>
      <c r="B613" t="s">
        <v>5286</v>
      </c>
      <c r="C613" t="s">
        <v>2151</v>
      </c>
      <c r="D613" t="s">
        <v>1585</v>
      </c>
      <c r="E613" t="s">
        <v>2815</v>
      </c>
    </row>
    <row r="614" spans="1:5" x14ac:dyDescent="0.15">
      <c r="A614" t="s">
        <v>469</v>
      </c>
      <c r="B614" t="s">
        <v>5288</v>
      </c>
      <c r="C614" t="s">
        <v>2822</v>
      </c>
      <c r="D614" t="s">
        <v>1585</v>
      </c>
      <c r="E614" t="s">
        <v>2825</v>
      </c>
    </row>
    <row r="615" spans="1:5" x14ac:dyDescent="0.15">
      <c r="A615" t="s">
        <v>477</v>
      </c>
      <c r="B615" t="s">
        <v>5289</v>
      </c>
      <c r="C615" t="s">
        <v>2828</v>
      </c>
      <c r="D615" t="s">
        <v>1585</v>
      </c>
      <c r="E615" t="s">
        <v>1674</v>
      </c>
    </row>
    <row r="616" spans="1:5" x14ac:dyDescent="0.15">
      <c r="A616" t="s">
        <v>2560</v>
      </c>
      <c r="B616" t="s">
        <v>3009</v>
      </c>
      <c r="C616" t="s">
        <v>1968</v>
      </c>
      <c r="D616" t="s">
        <v>1585</v>
      </c>
      <c r="E616" t="s">
        <v>2833</v>
      </c>
    </row>
    <row r="617" spans="1:5" x14ac:dyDescent="0.15">
      <c r="A617" t="s">
        <v>3948</v>
      </c>
      <c r="B617" t="s">
        <v>5290</v>
      </c>
      <c r="C617" t="s">
        <v>2838</v>
      </c>
      <c r="D617" t="s">
        <v>1585</v>
      </c>
      <c r="E617" t="s">
        <v>1936</v>
      </c>
    </row>
    <row r="618" spans="1:5" x14ac:dyDescent="0.15">
      <c r="A618" t="s">
        <v>2089</v>
      </c>
      <c r="B618" t="s">
        <v>5291</v>
      </c>
      <c r="C618" t="s">
        <v>2388</v>
      </c>
      <c r="D618" t="s">
        <v>1585</v>
      </c>
      <c r="E618" t="s">
        <v>482</v>
      </c>
    </row>
    <row r="619" spans="1:5" x14ac:dyDescent="0.15">
      <c r="A619" t="s">
        <v>1375</v>
      </c>
      <c r="B619" t="s">
        <v>5293</v>
      </c>
      <c r="C619" t="s">
        <v>2841</v>
      </c>
      <c r="D619" t="s">
        <v>1585</v>
      </c>
      <c r="E619" t="s">
        <v>2845</v>
      </c>
    </row>
    <row r="620" spans="1:5" x14ac:dyDescent="0.15">
      <c r="A620" t="s">
        <v>6506</v>
      </c>
      <c r="B620" t="s">
        <v>5294</v>
      </c>
      <c r="C620" t="s">
        <v>2846</v>
      </c>
      <c r="D620" t="s">
        <v>1585</v>
      </c>
      <c r="E620" t="s">
        <v>1477</v>
      </c>
    </row>
    <row r="621" spans="1:5" x14ac:dyDescent="0.15">
      <c r="A621" t="s">
        <v>61</v>
      </c>
      <c r="B621" t="s">
        <v>5296</v>
      </c>
      <c r="C621" t="s">
        <v>2847</v>
      </c>
      <c r="D621" t="s">
        <v>1585</v>
      </c>
      <c r="E621" t="s">
        <v>2848</v>
      </c>
    </row>
    <row r="622" spans="1:5" x14ac:dyDescent="0.15">
      <c r="A622" t="s">
        <v>2835</v>
      </c>
      <c r="B622" t="s">
        <v>2516</v>
      </c>
      <c r="C622" t="s">
        <v>2755</v>
      </c>
      <c r="D622" t="s">
        <v>1585</v>
      </c>
      <c r="E622" t="s">
        <v>2849</v>
      </c>
    </row>
    <row r="623" spans="1:5" x14ac:dyDescent="0.15">
      <c r="A623" t="s">
        <v>6507</v>
      </c>
      <c r="B623" t="s">
        <v>5299</v>
      </c>
      <c r="C623" t="s">
        <v>2225</v>
      </c>
      <c r="D623" t="s">
        <v>1585</v>
      </c>
      <c r="E623" t="s">
        <v>6115</v>
      </c>
    </row>
    <row r="624" spans="1:5" x14ac:dyDescent="0.15">
      <c r="A624" t="s">
        <v>6306</v>
      </c>
      <c r="B624" t="s">
        <v>5300</v>
      </c>
      <c r="C624" t="s">
        <v>2852</v>
      </c>
      <c r="D624" t="s">
        <v>1585</v>
      </c>
      <c r="E624" t="s">
        <v>2854</v>
      </c>
    </row>
    <row r="625" spans="1:5" x14ac:dyDescent="0.15">
      <c r="A625" t="s">
        <v>6509</v>
      </c>
      <c r="B625" t="s">
        <v>5301</v>
      </c>
      <c r="C625" t="s">
        <v>875</v>
      </c>
      <c r="D625" t="s">
        <v>1585</v>
      </c>
      <c r="E625" t="s">
        <v>2856</v>
      </c>
    </row>
    <row r="626" spans="1:5" x14ac:dyDescent="0.15">
      <c r="A626" t="s">
        <v>6510</v>
      </c>
      <c r="B626" t="s">
        <v>3030</v>
      </c>
      <c r="C626" t="s">
        <v>1195</v>
      </c>
      <c r="D626" t="s">
        <v>1585</v>
      </c>
      <c r="E626" t="s">
        <v>2857</v>
      </c>
    </row>
    <row r="627" spans="1:5" x14ac:dyDescent="0.15">
      <c r="A627" t="s">
        <v>2025</v>
      </c>
      <c r="B627" t="s">
        <v>3794</v>
      </c>
      <c r="C627" t="s">
        <v>2738</v>
      </c>
      <c r="D627" t="s">
        <v>1585</v>
      </c>
      <c r="E627" t="s">
        <v>229</v>
      </c>
    </row>
    <row r="628" spans="1:5" x14ac:dyDescent="0.15">
      <c r="A628" t="s">
        <v>4808</v>
      </c>
      <c r="B628" t="s">
        <v>1978</v>
      </c>
      <c r="C628" t="s">
        <v>508</v>
      </c>
      <c r="D628" t="s">
        <v>1585</v>
      </c>
      <c r="E628" t="s">
        <v>886</v>
      </c>
    </row>
    <row r="629" spans="1:5" x14ac:dyDescent="0.15">
      <c r="A629" t="s">
        <v>3275</v>
      </c>
      <c r="B629" t="s">
        <v>5303</v>
      </c>
      <c r="C629" t="s">
        <v>2866</v>
      </c>
      <c r="D629" t="s">
        <v>1585</v>
      </c>
      <c r="E629" t="s">
        <v>2868</v>
      </c>
    </row>
    <row r="630" spans="1:5" x14ac:dyDescent="0.15">
      <c r="A630" t="s">
        <v>3510</v>
      </c>
      <c r="B630" t="s">
        <v>5305</v>
      </c>
      <c r="C630" t="s">
        <v>2870</v>
      </c>
      <c r="D630" t="s">
        <v>1585</v>
      </c>
      <c r="E630" t="s">
        <v>746</v>
      </c>
    </row>
    <row r="631" spans="1:5" x14ac:dyDescent="0.15">
      <c r="A631" t="s">
        <v>6511</v>
      </c>
      <c r="B631" t="s">
        <v>5306</v>
      </c>
      <c r="C631" t="s">
        <v>2871</v>
      </c>
      <c r="D631" t="s">
        <v>1585</v>
      </c>
      <c r="E631" t="s">
        <v>2766</v>
      </c>
    </row>
    <row r="632" spans="1:5" x14ac:dyDescent="0.15">
      <c r="A632" t="s">
        <v>4606</v>
      </c>
      <c r="B632" t="s">
        <v>5307</v>
      </c>
      <c r="C632" t="s">
        <v>2873</v>
      </c>
      <c r="D632" t="s">
        <v>1585</v>
      </c>
      <c r="E632" t="s">
        <v>275</v>
      </c>
    </row>
    <row r="633" spans="1:5" x14ac:dyDescent="0.15">
      <c r="A633" t="s">
        <v>4329</v>
      </c>
      <c r="B633" t="s">
        <v>5308</v>
      </c>
      <c r="C633" t="s">
        <v>423</v>
      </c>
      <c r="D633" t="s">
        <v>1585</v>
      </c>
      <c r="E633" t="s">
        <v>2875</v>
      </c>
    </row>
    <row r="634" spans="1:5" x14ac:dyDescent="0.15">
      <c r="A634" t="s">
        <v>6512</v>
      </c>
      <c r="B634" t="s">
        <v>5309</v>
      </c>
      <c r="C634" t="s">
        <v>2876</v>
      </c>
      <c r="D634" t="s">
        <v>1585</v>
      </c>
      <c r="E634" t="s">
        <v>2878</v>
      </c>
    </row>
    <row r="635" spans="1:5" x14ac:dyDescent="0.15">
      <c r="A635" t="s">
        <v>6513</v>
      </c>
      <c r="B635" t="s">
        <v>1806</v>
      </c>
      <c r="C635" t="s">
        <v>2688</v>
      </c>
      <c r="D635" t="s">
        <v>1585</v>
      </c>
      <c r="E635" t="s">
        <v>1526</v>
      </c>
    </row>
    <row r="636" spans="1:5" x14ac:dyDescent="0.15">
      <c r="A636" t="s">
        <v>6514</v>
      </c>
      <c r="B636" t="s">
        <v>5310</v>
      </c>
      <c r="C636" t="s">
        <v>2881</v>
      </c>
      <c r="D636" t="s">
        <v>1585</v>
      </c>
      <c r="E636" t="s">
        <v>2886</v>
      </c>
    </row>
    <row r="637" spans="1:5" x14ac:dyDescent="0.15">
      <c r="A637" t="s">
        <v>134</v>
      </c>
      <c r="B637" t="s">
        <v>5311</v>
      </c>
      <c r="C637" t="s">
        <v>1638</v>
      </c>
      <c r="D637" t="s">
        <v>1585</v>
      </c>
      <c r="E637" t="s">
        <v>292</v>
      </c>
    </row>
    <row r="638" spans="1:5" x14ac:dyDescent="0.15">
      <c r="A638" t="s">
        <v>6515</v>
      </c>
      <c r="B638" t="s">
        <v>5313</v>
      </c>
      <c r="C638" t="s">
        <v>2888</v>
      </c>
      <c r="D638" t="s">
        <v>1585</v>
      </c>
      <c r="E638" t="s">
        <v>1025</v>
      </c>
    </row>
    <row r="639" spans="1:5" x14ac:dyDescent="0.15">
      <c r="A639" t="s">
        <v>1799</v>
      </c>
      <c r="B639" t="s">
        <v>518</v>
      </c>
      <c r="C639" t="s">
        <v>2889</v>
      </c>
      <c r="D639" t="s">
        <v>1585</v>
      </c>
      <c r="E639" t="s">
        <v>1699</v>
      </c>
    </row>
    <row r="640" spans="1:5" x14ac:dyDescent="0.15">
      <c r="A640" t="s">
        <v>5006</v>
      </c>
      <c r="B640" t="s">
        <v>3525</v>
      </c>
      <c r="C640" t="s">
        <v>48</v>
      </c>
      <c r="D640" t="s">
        <v>1585</v>
      </c>
      <c r="E640" t="s">
        <v>44</v>
      </c>
    </row>
    <row r="641" spans="1:5" x14ac:dyDescent="0.15">
      <c r="A641" t="s">
        <v>39</v>
      </c>
      <c r="B641" t="s">
        <v>5470</v>
      </c>
      <c r="C641" t="s">
        <v>6018</v>
      </c>
      <c r="D641" t="s">
        <v>39</v>
      </c>
    </row>
    <row r="642" spans="1:5" x14ac:dyDescent="0.15">
      <c r="A642" t="s">
        <v>6516</v>
      </c>
      <c r="B642" t="s">
        <v>5314</v>
      </c>
      <c r="C642" t="s">
        <v>2891</v>
      </c>
      <c r="D642" t="s">
        <v>39</v>
      </c>
      <c r="E642" t="s">
        <v>1184</v>
      </c>
    </row>
    <row r="643" spans="1:5" x14ac:dyDescent="0.15">
      <c r="A643" t="s">
        <v>1610</v>
      </c>
      <c r="B643" t="s">
        <v>821</v>
      </c>
      <c r="C643" t="s">
        <v>2371</v>
      </c>
      <c r="D643" t="s">
        <v>39</v>
      </c>
      <c r="E643" t="s">
        <v>2893</v>
      </c>
    </row>
    <row r="644" spans="1:5" x14ac:dyDescent="0.15">
      <c r="A644" t="s">
        <v>3295</v>
      </c>
      <c r="B644" t="s">
        <v>5316</v>
      </c>
      <c r="C644" t="s">
        <v>947</v>
      </c>
      <c r="D644" t="s">
        <v>39</v>
      </c>
      <c r="E644" t="s">
        <v>2423</v>
      </c>
    </row>
    <row r="645" spans="1:5" x14ac:dyDescent="0.15">
      <c r="A645" t="s">
        <v>5026</v>
      </c>
      <c r="B645" t="s">
        <v>5317</v>
      </c>
      <c r="C645" t="s">
        <v>2895</v>
      </c>
      <c r="D645" t="s">
        <v>39</v>
      </c>
      <c r="E645" t="s">
        <v>2899</v>
      </c>
    </row>
    <row r="646" spans="1:5" x14ac:dyDescent="0.15">
      <c r="A646" t="s">
        <v>6517</v>
      </c>
      <c r="B646" t="s">
        <v>5318</v>
      </c>
      <c r="C646" t="s">
        <v>2904</v>
      </c>
      <c r="D646" t="s">
        <v>39</v>
      </c>
      <c r="E646" t="s">
        <v>570</v>
      </c>
    </row>
    <row r="647" spans="1:5" x14ac:dyDescent="0.15">
      <c r="A647" t="s">
        <v>2693</v>
      </c>
      <c r="B647" t="s">
        <v>5319</v>
      </c>
      <c r="C647" t="s">
        <v>2905</v>
      </c>
      <c r="D647" t="s">
        <v>39</v>
      </c>
      <c r="E647" t="s">
        <v>578</v>
      </c>
    </row>
    <row r="648" spans="1:5" x14ac:dyDescent="0.15">
      <c r="A648" t="s">
        <v>5136</v>
      </c>
      <c r="B648" t="s">
        <v>5320</v>
      </c>
      <c r="C648" t="s">
        <v>1074</v>
      </c>
      <c r="D648" t="s">
        <v>39</v>
      </c>
      <c r="E648" t="s">
        <v>2906</v>
      </c>
    </row>
    <row r="649" spans="1:5" x14ac:dyDescent="0.15">
      <c r="A649" t="s">
        <v>3801</v>
      </c>
      <c r="B649" t="s">
        <v>5083</v>
      </c>
      <c r="C649" t="s">
        <v>2727</v>
      </c>
      <c r="D649" t="s">
        <v>39</v>
      </c>
      <c r="E649" t="s">
        <v>2908</v>
      </c>
    </row>
    <row r="650" spans="1:5" x14ac:dyDescent="0.15">
      <c r="A650" t="s">
        <v>3691</v>
      </c>
      <c r="B650" t="s">
        <v>1470</v>
      </c>
      <c r="C650" t="s">
        <v>2910</v>
      </c>
      <c r="D650" t="s">
        <v>39</v>
      </c>
      <c r="E650" t="s">
        <v>2913</v>
      </c>
    </row>
    <row r="651" spans="1:5" x14ac:dyDescent="0.15">
      <c r="A651" t="s">
        <v>6518</v>
      </c>
      <c r="B651" t="s">
        <v>99</v>
      </c>
      <c r="C651" t="s">
        <v>2915</v>
      </c>
      <c r="D651" t="s">
        <v>39</v>
      </c>
      <c r="E651" t="s">
        <v>2918</v>
      </c>
    </row>
    <row r="652" spans="1:5" x14ac:dyDescent="0.15">
      <c r="A652" t="s">
        <v>5199</v>
      </c>
      <c r="B652" t="s">
        <v>5321</v>
      </c>
      <c r="C652" t="s">
        <v>2511</v>
      </c>
      <c r="D652" t="s">
        <v>39</v>
      </c>
      <c r="E652" t="s">
        <v>1557</v>
      </c>
    </row>
    <row r="653" spans="1:5" x14ac:dyDescent="0.15">
      <c r="A653" t="s">
        <v>2830</v>
      </c>
      <c r="B653" t="s">
        <v>5323</v>
      </c>
      <c r="C653" t="s">
        <v>2919</v>
      </c>
      <c r="D653" t="s">
        <v>39</v>
      </c>
      <c r="E653" t="s">
        <v>2920</v>
      </c>
    </row>
    <row r="654" spans="1:5" x14ac:dyDescent="0.15">
      <c r="A654" t="s">
        <v>3865</v>
      </c>
      <c r="B654" t="s">
        <v>5324</v>
      </c>
      <c r="C654" t="s">
        <v>2923</v>
      </c>
      <c r="D654" t="s">
        <v>39</v>
      </c>
      <c r="E654" t="s">
        <v>2925</v>
      </c>
    </row>
    <row r="655" spans="1:5" x14ac:dyDescent="0.15">
      <c r="A655" t="s">
        <v>4928</v>
      </c>
      <c r="B655" s="4" t="s">
        <v>4003</v>
      </c>
      <c r="C655" t="s">
        <v>2930</v>
      </c>
      <c r="D655" t="s">
        <v>39</v>
      </c>
      <c r="E655" t="s">
        <v>2932</v>
      </c>
    </row>
    <row r="656" spans="1:5" x14ac:dyDescent="0.15">
      <c r="A656" t="s">
        <v>6076</v>
      </c>
      <c r="B656" t="s">
        <v>105</v>
      </c>
      <c r="C656" t="s">
        <v>2935</v>
      </c>
      <c r="D656" t="s">
        <v>39</v>
      </c>
      <c r="E656" t="s">
        <v>2938</v>
      </c>
    </row>
    <row r="657" spans="1:5" x14ac:dyDescent="0.15">
      <c r="A657" t="s">
        <v>6519</v>
      </c>
      <c r="B657" t="s">
        <v>5325</v>
      </c>
      <c r="C657" t="s">
        <v>2939</v>
      </c>
      <c r="D657" t="s">
        <v>39</v>
      </c>
      <c r="E657" t="s">
        <v>2940</v>
      </c>
    </row>
    <row r="658" spans="1:5" x14ac:dyDescent="0.15">
      <c r="A658" t="s">
        <v>6521</v>
      </c>
      <c r="B658" t="s">
        <v>5326</v>
      </c>
      <c r="C658" t="s">
        <v>2212</v>
      </c>
      <c r="D658" t="s">
        <v>39</v>
      </c>
      <c r="E658" t="s">
        <v>2153</v>
      </c>
    </row>
    <row r="659" spans="1:5" x14ac:dyDescent="0.15">
      <c r="A659" t="s">
        <v>6372</v>
      </c>
      <c r="B659" t="s">
        <v>2310</v>
      </c>
      <c r="C659" t="s">
        <v>2943</v>
      </c>
      <c r="D659" t="s">
        <v>39</v>
      </c>
      <c r="E659" t="s">
        <v>2947</v>
      </c>
    </row>
    <row r="660" spans="1:5" x14ac:dyDescent="0.15">
      <c r="A660" t="s">
        <v>6522</v>
      </c>
      <c r="B660" t="s">
        <v>4509</v>
      </c>
      <c r="C660" t="s">
        <v>2948</v>
      </c>
      <c r="D660" t="s">
        <v>39</v>
      </c>
      <c r="E660" t="s">
        <v>2717</v>
      </c>
    </row>
    <row r="661" spans="1:5" x14ac:dyDescent="0.15">
      <c r="A661" t="s">
        <v>3962</v>
      </c>
      <c r="B661" t="s">
        <v>904</v>
      </c>
      <c r="C661" t="s">
        <v>2951</v>
      </c>
      <c r="D661" t="s">
        <v>39</v>
      </c>
      <c r="E661" t="s">
        <v>2954</v>
      </c>
    </row>
    <row r="662" spans="1:5" x14ac:dyDescent="0.15">
      <c r="A662" t="s">
        <v>6523</v>
      </c>
      <c r="B662" t="s">
        <v>5327</v>
      </c>
      <c r="C662" t="s">
        <v>2281</v>
      </c>
      <c r="D662" t="s">
        <v>39</v>
      </c>
      <c r="E662" t="s">
        <v>2957</v>
      </c>
    </row>
    <row r="663" spans="1:5" x14ac:dyDescent="0.15">
      <c r="A663" t="s">
        <v>5322</v>
      </c>
      <c r="B663" t="s">
        <v>5329</v>
      </c>
      <c r="C663" t="s">
        <v>228</v>
      </c>
      <c r="D663" t="s">
        <v>39</v>
      </c>
      <c r="E663" t="s">
        <v>2962</v>
      </c>
    </row>
    <row r="664" spans="1:5" x14ac:dyDescent="0.15">
      <c r="A664" t="s">
        <v>1297</v>
      </c>
      <c r="B664" t="s">
        <v>4408</v>
      </c>
      <c r="C664" t="s">
        <v>2019</v>
      </c>
      <c r="D664" t="s">
        <v>39</v>
      </c>
      <c r="E664" t="s">
        <v>316</v>
      </c>
    </row>
    <row r="665" spans="1:5" x14ac:dyDescent="0.15">
      <c r="A665" t="s">
        <v>6397</v>
      </c>
      <c r="B665" t="s">
        <v>5048</v>
      </c>
      <c r="C665" t="s">
        <v>2964</v>
      </c>
      <c r="D665" t="s">
        <v>39</v>
      </c>
      <c r="E665" t="s">
        <v>2966</v>
      </c>
    </row>
    <row r="666" spans="1:5" x14ac:dyDescent="0.15">
      <c r="A666" t="s">
        <v>4854</v>
      </c>
      <c r="B666" t="s">
        <v>158</v>
      </c>
      <c r="C666" t="s">
        <v>2969</v>
      </c>
      <c r="D666" t="s">
        <v>39</v>
      </c>
      <c r="E666" t="s">
        <v>1148</v>
      </c>
    </row>
    <row r="667" spans="1:5" x14ac:dyDescent="0.15">
      <c r="A667" t="s">
        <v>2164</v>
      </c>
      <c r="B667" t="s">
        <v>5330</v>
      </c>
      <c r="C667" t="s">
        <v>320</v>
      </c>
      <c r="D667" t="s">
        <v>39</v>
      </c>
      <c r="E667" t="s">
        <v>2499</v>
      </c>
    </row>
    <row r="668" spans="1:5" x14ac:dyDescent="0.15">
      <c r="A668" t="s">
        <v>3480</v>
      </c>
      <c r="B668" t="s">
        <v>5331</v>
      </c>
      <c r="C668" t="s">
        <v>2970</v>
      </c>
      <c r="D668" t="s">
        <v>39</v>
      </c>
      <c r="E668" t="s">
        <v>2976</v>
      </c>
    </row>
    <row r="669" spans="1:5" x14ac:dyDescent="0.15">
      <c r="A669" t="s">
        <v>6524</v>
      </c>
      <c r="B669" s="4" t="s">
        <v>5334</v>
      </c>
      <c r="C669" t="s">
        <v>2977</v>
      </c>
      <c r="D669" t="s">
        <v>39</v>
      </c>
      <c r="E669" t="s">
        <v>181</v>
      </c>
    </row>
    <row r="670" spans="1:5" x14ac:dyDescent="0.15">
      <c r="A670" t="s">
        <v>2462</v>
      </c>
      <c r="B670" t="s">
        <v>431</v>
      </c>
      <c r="C670" t="s">
        <v>2979</v>
      </c>
      <c r="D670" t="s">
        <v>39</v>
      </c>
      <c r="E670" t="s">
        <v>546</v>
      </c>
    </row>
    <row r="671" spans="1:5" x14ac:dyDescent="0.15">
      <c r="A671" t="s">
        <v>6525</v>
      </c>
      <c r="B671" t="s">
        <v>1370</v>
      </c>
      <c r="C671" t="s">
        <v>1379</v>
      </c>
      <c r="D671" t="s">
        <v>39</v>
      </c>
      <c r="E671" t="s">
        <v>2983</v>
      </c>
    </row>
    <row r="672" spans="1:5" x14ac:dyDescent="0.15">
      <c r="A672" t="s">
        <v>5087</v>
      </c>
      <c r="B672" t="s">
        <v>5336</v>
      </c>
      <c r="C672" t="s">
        <v>2986</v>
      </c>
      <c r="D672" t="s">
        <v>39</v>
      </c>
      <c r="E672" t="s">
        <v>2989</v>
      </c>
    </row>
    <row r="673" spans="1:5" x14ac:dyDescent="0.15">
      <c r="A673" t="s">
        <v>5262</v>
      </c>
      <c r="B673" t="s">
        <v>5337</v>
      </c>
      <c r="C673" t="s">
        <v>707</v>
      </c>
      <c r="D673" t="s">
        <v>39</v>
      </c>
      <c r="E673" t="s">
        <v>1322</v>
      </c>
    </row>
    <row r="674" spans="1:5" x14ac:dyDescent="0.15">
      <c r="A674" t="s">
        <v>6526</v>
      </c>
      <c r="B674" t="s">
        <v>5338</v>
      </c>
      <c r="C674" t="s">
        <v>2991</v>
      </c>
      <c r="D674" t="s">
        <v>39</v>
      </c>
      <c r="E674" t="s">
        <v>1754</v>
      </c>
    </row>
    <row r="675" spans="1:5" x14ac:dyDescent="0.15">
      <c r="A675" t="s">
        <v>6527</v>
      </c>
      <c r="B675" t="s">
        <v>5339</v>
      </c>
      <c r="C675" t="s">
        <v>2942</v>
      </c>
      <c r="D675" t="s">
        <v>39</v>
      </c>
      <c r="E675" t="s">
        <v>168</v>
      </c>
    </row>
    <row r="676" spans="1:5" x14ac:dyDescent="0.15">
      <c r="A676" t="s">
        <v>2658</v>
      </c>
      <c r="B676" t="s">
        <v>370</v>
      </c>
      <c r="C676" t="s">
        <v>2994</v>
      </c>
      <c r="D676" t="s">
        <v>39</v>
      </c>
      <c r="E676" t="s">
        <v>402</v>
      </c>
    </row>
    <row r="677" spans="1:5" x14ac:dyDescent="0.15">
      <c r="A677" t="s">
        <v>3187</v>
      </c>
      <c r="B677" t="s">
        <v>5341</v>
      </c>
      <c r="C677" t="s">
        <v>2119</v>
      </c>
      <c r="D677" t="s">
        <v>39</v>
      </c>
      <c r="E677" t="s">
        <v>140</v>
      </c>
    </row>
    <row r="678" spans="1:5" x14ac:dyDescent="0.15">
      <c r="A678" t="s">
        <v>4810</v>
      </c>
      <c r="B678" t="s">
        <v>5342</v>
      </c>
      <c r="C678" t="s">
        <v>2995</v>
      </c>
      <c r="D678" t="s">
        <v>39</v>
      </c>
      <c r="E678" t="s">
        <v>1762</v>
      </c>
    </row>
    <row r="679" spans="1:5" x14ac:dyDescent="0.15">
      <c r="A679" t="s">
        <v>6528</v>
      </c>
      <c r="B679" t="s">
        <v>1924</v>
      </c>
      <c r="C679" t="s">
        <v>505</v>
      </c>
      <c r="D679" t="s">
        <v>39</v>
      </c>
      <c r="E679" t="s">
        <v>3000</v>
      </c>
    </row>
    <row r="680" spans="1:5" x14ac:dyDescent="0.15">
      <c r="A680" t="s">
        <v>4395</v>
      </c>
      <c r="B680" t="s">
        <v>5343</v>
      </c>
      <c r="C680" t="s">
        <v>1094</v>
      </c>
      <c r="D680" t="s">
        <v>39</v>
      </c>
      <c r="E680" t="s">
        <v>592</v>
      </c>
    </row>
    <row r="681" spans="1:5" x14ac:dyDescent="0.15">
      <c r="A681" t="s">
        <v>5003</v>
      </c>
      <c r="B681" t="s">
        <v>5344</v>
      </c>
      <c r="C681" t="s">
        <v>3002</v>
      </c>
      <c r="D681" t="s">
        <v>39</v>
      </c>
      <c r="E681" t="s">
        <v>2723</v>
      </c>
    </row>
    <row r="682" spans="1:5" x14ac:dyDescent="0.15">
      <c r="A682" t="s">
        <v>6529</v>
      </c>
      <c r="B682" t="s">
        <v>5346</v>
      </c>
      <c r="C682" t="s">
        <v>2810</v>
      </c>
      <c r="D682" t="s">
        <v>39</v>
      </c>
      <c r="E682" t="s">
        <v>3004</v>
      </c>
    </row>
    <row r="683" spans="1:5" x14ac:dyDescent="0.15">
      <c r="A683" t="s">
        <v>4366</v>
      </c>
      <c r="B683" t="s">
        <v>5348</v>
      </c>
      <c r="C683" t="s">
        <v>3007</v>
      </c>
      <c r="D683" t="s">
        <v>39</v>
      </c>
      <c r="E683" t="s">
        <v>356</v>
      </c>
    </row>
    <row r="684" spans="1:5" x14ac:dyDescent="0.15">
      <c r="A684" t="s">
        <v>6530</v>
      </c>
      <c r="B684" t="s">
        <v>5350</v>
      </c>
      <c r="C684" t="s">
        <v>2840</v>
      </c>
      <c r="D684" t="s">
        <v>39</v>
      </c>
      <c r="E684" t="s">
        <v>2018</v>
      </c>
    </row>
    <row r="685" spans="1:5" x14ac:dyDescent="0.15">
      <c r="A685" t="s">
        <v>6532</v>
      </c>
      <c r="B685" t="s">
        <v>1335</v>
      </c>
      <c r="C685" t="s">
        <v>3010</v>
      </c>
      <c r="D685" t="s">
        <v>39</v>
      </c>
      <c r="E685" t="s">
        <v>1650</v>
      </c>
    </row>
    <row r="686" spans="1:5" x14ac:dyDescent="0.15">
      <c r="A686" t="s">
        <v>6534</v>
      </c>
      <c r="B686" t="s">
        <v>5353</v>
      </c>
      <c r="C686" t="s">
        <v>926</v>
      </c>
      <c r="D686" t="s">
        <v>39</v>
      </c>
      <c r="E686" t="s">
        <v>3014</v>
      </c>
    </row>
    <row r="687" spans="1:5" x14ac:dyDescent="0.15">
      <c r="A687" t="s">
        <v>6535</v>
      </c>
      <c r="B687" t="s">
        <v>5354</v>
      </c>
      <c r="C687" t="s">
        <v>3016</v>
      </c>
      <c r="D687" t="s">
        <v>39</v>
      </c>
      <c r="E687" t="s">
        <v>2532</v>
      </c>
    </row>
    <row r="688" spans="1:5" x14ac:dyDescent="0.15">
      <c r="A688" t="s">
        <v>1388</v>
      </c>
      <c r="B688" t="s">
        <v>305</v>
      </c>
      <c r="C688" t="s">
        <v>976</v>
      </c>
      <c r="D688" t="s">
        <v>39</v>
      </c>
      <c r="E688" t="s">
        <v>3017</v>
      </c>
    </row>
    <row r="689" spans="1:5" x14ac:dyDescent="0.15">
      <c r="A689" t="s">
        <v>6536</v>
      </c>
      <c r="B689" t="s">
        <v>5183</v>
      </c>
      <c r="C689" t="s">
        <v>3018</v>
      </c>
      <c r="D689" t="s">
        <v>39</v>
      </c>
      <c r="E689" t="s">
        <v>3020</v>
      </c>
    </row>
    <row r="690" spans="1:5" x14ac:dyDescent="0.15">
      <c r="A690" t="s">
        <v>3012</v>
      </c>
      <c r="B690" t="s">
        <v>5223</v>
      </c>
      <c r="C690" t="s">
        <v>3023</v>
      </c>
      <c r="D690" t="s">
        <v>39</v>
      </c>
      <c r="E690" t="s">
        <v>2473</v>
      </c>
    </row>
    <row r="691" spans="1:5" x14ac:dyDescent="0.15">
      <c r="A691" t="s">
        <v>4961</v>
      </c>
      <c r="B691" t="s">
        <v>1841</v>
      </c>
      <c r="C691" t="s">
        <v>1843</v>
      </c>
      <c r="D691" t="s">
        <v>39</v>
      </c>
      <c r="E691" t="s">
        <v>2794</v>
      </c>
    </row>
    <row r="692" spans="1:5" x14ac:dyDescent="0.15">
      <c r="A692" t="s">
        <v>1499</v>
      </c>
      <c r="B692" t="s">
        <v>3368</v>
      </c>
      <c r="C692" t="s">
        <v>3026</v>
      </c>
      <c r="D692" t="s">
        <v>39</v>
      </c>
      <c r="E692" t="s">
        <v>3027</v>
      </c>
    </row>
    <row r="693" spans="1:5" x14ac:dyDescent="0.15">
      <c r="A693" t="s">
        <v>6537</v>
      </c>
      <c r="B693" t="s">
        <v>4344</v>
      </c>
      <c r="C693" t="s">
        <v>3031</v>
      </c>
      <c r="D693" t="s">
        <v>39</v>
      </c>
      <c r="E693" t="s">
        <v>3032</v>
      </c>
    </row>
    <row r="694" spans="1:5" x14ac:dyDescent="0.15">
      <c r="A694" t="s">
        <v>4978</v>
      </c>
      <c r="B694" t="s">
        <v>1338</v>
      </c>
      <c r="C694" t="s">
        <v>2590</v>
      </c>
      <c r="D694" t="s">
        <v>39</v>
      </c>
      <c r="E694" t="s">
        <v>3034</v>
      </c>
    </row>
    <row r="695" spans="1:5" x14ac:dyDescent="0.15">
      <c r="A695" t="s">
        <v>6538</v>
      </c>
      <c r="B695" t="s">
        <v>5355</v>
      </c>
      <c r="C695" t="s">
        <v>2651</v>
      </c>
      <c r="D695" t="s">
        <v>39</v>
      </c>
      <c r="E695" t="s">
        <v>3038</v>
      </c>
    </row>
    <row r="696" spans="1:5" x14ac:dyDescent="0.15">
      <c r="A696" t="s">
        <v>6157</v>
      </c>
      <c r="B696" t="s">
        <v>5356</v>
      </c>
      <c r="C696" t="s">
        <v>2865</v>
      </c>
      <c r="D696" t="s">
        <v>39</v>
      </c>
      <c r="E696" t="s">
        <v>3040</v>
      </c>
    </row>
    <row r="697" spans="1:5" x14ac:dyDescent="0.15">
      <c r="A697" t="s">
        <v>1415</v>
      </c>
      <c r="B697" t="s">
        <v>5358</v>
      </c>
      <c r="C697" t="s">
        <v>666</v>
      </c>
      <c r="D697" t="s">
        <v>39</v>
      </c>
      <c r="E697" t="s">
        <v>2699</v>
      </c>
    </row>
    <row r="698" spans="1:5" x14ac:dyDescent="0.15">
      <c r="A698" t="s">
        <v>2476</v>
      </c>
      <c r="B698" t="s">
        <v>5359</v>
      </c>
      <c r="C698" t="s">
        <v>3041</v>
      </c>
      <c r="D698" t="s">
        <v>39</v>
      </c>
      <c r="E698" t="s">
        <v>3043</v>
      </c>
    </row>
    <row r="699" spans="1:5" x14ac:dyDescent="0.15">
      <c r="A699" t="s">
        <v>6539</v>
      </c>
      <c r="B699" t="s">
        <v>3296</v>
      </c>
      <c r="C699" t="s">
        <v>2649</v>
      </c>
      <c r="D699" t="s">
        <v>39</v>
      </c>
      <c r="E699" t="s">
        <v>3048</v>
      </c>
    </row>
    <row r="700" spans="1:5" x14ac:dyDescent="0.15">
      <c r="A700" t="s">
        <v>2933</v>
      </c>
      <c r="B700" t="s">
        <v>5360</v>
      </c>
      <c r="C700" t="s">
        <v>2640</v>
      </c>
      <c r="D700" t="s">
        <v>39</v>
      </c>
      <c r="E700" t="s">
        <v>1222</v>
      </c>
    </row>
    <row r="701" spans="1:5" x14ac:dyDescent="0.15">
      <c r="A701" t="s">
        <v>4459</v>
      </c>
      <c r="B701" t="s">
        <v>3659</v>
      </c>
      <c r="C701" t="s">
        <v>674</v>
      </c>
      <c r="D701" t="s">
        <v>39</v>
      </c>
      <c r="E701" t="s">
        <v>3051</v>
      </c>
    </row>
    <row r="702" spans="1:5" x14ac:dyDescent="0.15">
      <c r="A702" t="s">
        <v>3078</v>
      </c>
      <c r="B702" t="s">
        <v>5349</v>
      </c>
      <c r="C702" t="s">
        <v>3053</v>
      </c>
      <c r="D702" t="s">
        <v>39</v>
      </c>
      <c r="E702" t="s">
        <v>3055</v>
      </c>
    </row>
    <row r="703" spans="1:5" x14ac:dyDescent="0.15">
      <c r="A703" t="s">
        <v>6540</v>
      </c>
      <c r="B703" t="s">
        <v>4277</v>
      </c>
      <c r="C703" t="s">
        <v>3058</v>
      </c>
      <c r="D703" t="s">
        <v>39</v>
      </c>
      <c r="E703" t="s">
        <v>2110</v>
      </c>
    </row>
    <row r="704" spans="1:5" x14ac:dyDescent="0.15">
      <c r="A704" t="s">
        <v>3061</v>
      </c>
      <c r="B704" t="s">
        <v>7076</v>
      </c>
      <c r="C704" t="s">
        <v>6116</v>
      </c>
      <c r="D704" t="s">
        <v>3061</v>
      </c>
    </row>
    <row r="705" spans="1:5" x14ac:dyDescent="0.15">
      <c r="A705" t="s">
        <v>6418</v>
      </c>
      <c r="B705" t="s">
        <v>5363</v>
      </c>
      <c r="C705" t="s">
        <v>3060</v>
      </c>
      <c r="D705" t="s">
        <v>3061</v>
      </c>
      <c r="E705" t="s">
        <v>2599</v>
      </c>
    </row>
    <row r="706" spans="1:5" x14ac:dyDescent="0.15">
      <c r="A706" t="s">
        <v>6017</v>
      </c>
      <c r="B706" t="s">
        <v>5365</v>
      </c>
      <c r="C706" t="s">
        <v>2775</v>
      </c>
      <c r="D706" t="s">
        <v>3061</v>
      </c>
      <c r="E706" t="s">
        <v>1319</v>
      </c>
    </row>
    <row r="707" spans="1:5" x14ac:dyDescent="0.15">
      <c r="A707" t="s">
        <v>1482</v>
      </c>
      <c r="B707" t="s">
        <v>5216</v>
      </c>
      <c r="C707" t="s">
        <v>2844</v>
      </c>
      <c r="D707" t="s">
        <v>3061</v>
      </c>
      <c r="E707" t="s">
        <v>3063</v>
      </c>
    </row>
    <row r="708" spans="1:5" x14ac:dyDescent="0.15">
      <c r="A708" t="s">
        <v>3337</v>
      </c>
      <c r="B708" t="s">
        <v>324</v>
      </c>
      <c r="C708" t="s">
        <v>3064</v>
      </c>
      <c r="D708" t="s">
        <v>3061</v>
      </c>
      <c r="E708" t="s">
        <v>3066</v>
      </c>
    </row>
    <row r="709" spans="1:5" x14ac:dyDescent="0.15">
      <c r="A709" t="s">
        <v>6092</v>
      </c>
      <c r="B709" t="s">
        <v>5366</v>
      </c>
      <c r="C709" t="s">
        <v>3068</v>
      </c>
      <c r="D709" t="s">
        <v>3061</v>
      </c>
      <c r="E709" t="s">
        <v>495</v>
      </c>
    </row>
    <row r="710" spans="1:5" x14ac:dyDescent="0.15">
      <c r="A710" t="s">
        <v>684</v>
      </c>
      <c r="B710" t="s">
        <v>5367</v>
      </c>
      <c r="C710" t="s">
        <v>3071</v>
      </c>
      <c r="D710" t="s">
        <v>3061</v>
      </c>
      <c r="E710" t="s">
        <v>534</v>
      </c>
    </row>
    <row r="711" spans="1:5" x14ac:dyDescent="0.15">
      <c r="A711" t="s">
        <v>6541</v>
      </c>
      <c r="B711" t="s">
        <v>5368</v>
      </c>
      <c r="C711" t="s">
        <v>2296</v>
      </c>
      <c r="D711" t="s">
        <v>3061</v>
      </c>
      <c r="E711" t="s">
        <v>1791</v>
      </c>
    </row>
    <row r="712" spans="1:5" x14ac:dyDescent="0.15">
      <c r="A712" t="s">
        <v>5635</v>
      </c>
      <c r="B712" t="s">
        <v>3025</v>
      </c>
      <c r="C712" t="s">
        <v>248</v>
      </c>
      <c r="D712" t="s">
        <v>3061</v>
      </c>
      <c r="E712" t="s">
        <v>1077</v>
      </c>
    </row>
    <row r="713" spans="1:5" x14ac:dyDescent="0.15">
      <c r="A713" t="s">
        <v>6337</v>
      </c>
      <c r="B713" t="s">
        <v>5369</v>
      </c>
      <c r="C713" t="s">
        <v>862</v>
      </c>
      <c r="D713" t="s">
        <v>3061</v>
      </c>
      <c r="E713" t="s">
        <v>683</v>
      </c>
    </row>
    <row r="714" spans="1:5" x14ac:dyDescent="0.15">
      <c r="A714" t="s">
        <v>6542</v>
      </c>
      <c r="B714" t="s">
        <v>440</v>
      </c>
      <c r="C714" t="s">
        <v>3072</v>
      </c>
      <c r="D714" t="s">
        <v>3061</v>
      </c>
      <c r="E714" t="s">
        <v>3073</v>
      </c>
    </row>
    <row r="715" spans="1:5" x14ac:dyDescent="0.15">
      <c r="A715" t="s">
        <v>3699</v>
      </c>
      <c r="B715" t="s">
        <v>5371</v>
      </c>
      <c r="C715" t="s">
        <v>3079</v>
      </c>
      <c r="D715" t="s">
        <v>3061</v>
      </c>
      <c r="E715" t="s">
        <v>3080</v>
      </c>
    </row>
    <row r="716" spans="1:5" x14ac:dyDescent="0.15">
      <c r="A716" t="s">
        <v>6543</v>
      </c>
      <c r="B716" t="s">
        <v>2818</v>
      </c>
      <c r="C716" t="s">
        <v>3083</v>
      </c>
      <c r="D716" t="s">
        <v>3061</v>
      </c>
      <c r="E716" t="s">
        <v>3086</v>
      </c>
    </row>
    <row r="717" spans="1:5" x14ac:dyDescent="0.15">
      <c r="A717" t="s">
        <v>6544</v>
      </c>
      <c r="B717" t="s">
        <v>5372</v>
      </c>
      <c r="C717" t="s">
        <v>3089</v>
      </c>
      <c r="D717" t="s">
        <v>3061</v>
      </c>
      <c r="E717" t="s">
        <v>3094</v>
      </c>
    </row>
    <row r="718" spans="1:5" x14ac:dyDescent="0.15">
      <c r="A718" t="s">
        <v>6546</v>
      </c>
      <c r="B718" t="s">
        <v>5374</v>
      </c>
      <c r="C718" t="s">
        <v>3096</v>
      </c>
      <c r="D718" t="s">
        <v>3061</v>
      </c>
      <c r="E718" t="s">
        <v>3099</v>
      </c>
    </row>
    <row r="719" spans="1:5" x14ac:dyDescent="0.15">
      <c r="A719" t="s">
        <v>1618</v>
      </c>
      <c r="B719" t="s">
        <v>5375</v>
      </c>
      <c r="C719" t="s">
        <v>3101</v>
      </c>
      <c r="D719" t="s">
        <v>3061</v>
      </c>
      <c r="E719" t="s">
        <v>3047</v>
      </c>
    </row>
    <row r="720" spans="1:5" x14ac:dyDescent="0.15">
      <c r="A720" t="s">
        <v>5949</v>
      </c>
      <c r="B720" t="s">
        <v>5376</v>
      </c>
      <c r="C720" t="s">
        <v>958</v>
      </c>
      <c r="D720" t="s">
        <v>3061</v>
      </c>
      <c r="E720" t="s">
        <v>929</v>
      </c>
    </row>
    <row r="721" spans="1:5" x14ac:dyDescent="0.15">
      <c r="A721" t="s">
        <v>702</v>
      </c>
      <c r="B721" t="s">
        <v>5377</v>
      </c>
      <c r="C721" t="s">
        <v>3103</v>
      </c>
      <c r="D721" t="s">
        <v>3061</v>
      </c>
      <c r="E721" t="s">
        <v>1391</v>
      </c>
    </row>
    <row r="722" spans="1:5" x14ac:dyDescent="0.15">
      <c r="A722" t="s">
        <v>2408</v>
      </c>
      <c r="B722" t="s">
        <v>342</v>
      </c>
      <c r="C722" t="s">
        <v>3104</v>
      </c>
      <c r="D722" t="s">
        <v>3061</v>
      </c>
      <c r="E722" t="s">
        <v>554</v>
      </c>
    </row>
    <row r="723" spans="1:5" x14ac:dyDescent="0.15">
      <c r="A723" t="s">
        <v>3325</v>
      </c>
      <c r="B723" t="s">
        <v>5379</v>
      </c>
      <c r="C723" t="s">
        <v>3105</v>
      </c>
      <c r="D723" t="s">
        <v>3061</v>
      </c>
      <c r="E723" t="s">
        <v>3054</v>
      </c>
    </row>
    <row r="724" spans="1:5" x14ac:dyDescent="0.15">
      <c r="A724" t="s">
        <v>6547</v>
      </c>
      <c r="B724" t="s">
        <v>5380</v>
      </c>
      <c r="C724" t="s">
        <v>2551</v>
      </c>
      <c r="D724" t="s">
        <v>3061</v>
      </c>
      <c r="E724" t="s">
        <v>2405</v>
      </c>
    </row>
    <row r="725" spans="1:5" x14ac:dyDescent="0.15">
      <c r="A725" t="s">
        <v>6548</v>
      </c>
      <c r="B725" t="s">
        <v>5382</v>
      </c>
      <c r="C725" t="s">
        <v>425</v>
      </c>
      <c r="D725" t="s">
        <v>3061</v>
      </c>
      <c r="E725" t="s">
        <v>3107</v>
      </c>
    </row>
    <row r="726" spans="1:5" x14ac:dyDescent="0.15">
      <c r="A726" t="s">
        <v>3544</v>
      </c>
      <c r="B726" t="s">
        <v>5383</v>
      </c>
      <c r="C726" t="s">
        <v>3108</v>
      </c>
      <c r="D726" t="s">
        <v>3061</v>
      </c>
      <c r="E726" t="s">
        <v>3112</v>
      </c>
    </row>
    <row r="727" spans="1:5" x14ac:dyDescent="0.15">
      <c r="A727" t="s">
        <v>6549</v>
      </c>
      <c r="B727" t="s">
        <v>5384</v>
      </c>
      <c r="C727" t="s">
        <v>1668</v>
      </c>
      <c r="D727" t="s">
        <v>3061</v>
      </c>
      <c r="E727" t="s">
        <v>192</v>
      </c>
    </row>
    <row r="728" spans="1:5" x14ac:dyDescent="0.15">
      <c r="A728" t="s">
        <v>5768</v>
      </c>
      <c r="B728" t="s">
        <v>5385</v>
      </c>
      <c r="C728" t="s">
        <v>3113</v>
      </c>
      <c r="D728" t="s">
        <v>3061</v>
      </c>
      <c r="E728" t="s">
        <v>3115</v>
      </c>
    </row>
    <row r="729" spans="1:5" x14ac:dyDescent="0.15">
      <c r="A729" t="s">
        <v>2088</v>
      </c>
      <c r="B729" t="s">
        <v>770</v>
      </c>
      <c r="C729" t="s">
        <v>1873</v>
      </c>
      <c r="D729" t="s">
        <v>3061</v>
      </c>
      <c r="E729" t="s">
        <v>3116</v>
      </c>
    </row>
    <row r="730" spans="1:5" x14ac:dyDescent="0.15">
      <c r="A730" t="s">
        <v>6486</v>
      </c>
      <c r="B730" t="s">
        <v>5386</v>
      </c>
      <c r="C730" t="s">
        <v>3119</v>
      </c>
      <c r="D730" t="s">
        <v>3061</v>
      </c>
      <c r="E730" t="s">
        <v>1518</v>
      </c>
    </row>
    <row r="731" spans="1:5" x14ac:dyDescent="0.15">
      <c r="A731" t="s">
        <v>6550</v>
      </c>
      <c r="B731" t="s">
        <v>5387</v>
      </c>
      <c r="C731" t="s">
        <v>3122</v>
      </c>
      <c r="D731" t="s">
        <v>3061</v>
      </c>
      <c r="E731" t="s">
        <v>3123</v>
      </c>
    </row>
    <row r="732" spans="1:5" x14ac:dyDescent="0.15">
      <c r="A732" t="s">
        <v>1903</v>
      </c>
      <c r="B732" t="s">
        <v>5388</v>
      </c>
      <c r="C732" t="s">
        <v>3125</v>
      </c>
      <c r="D732" t="s">
        <v>3061</v>
      </c>
      <c r="E732" t="s">
        <v>905</v>
      </c>
    </row>
    <row r="733" spans="1:5" x14ac:dyDescent="0.15">
      <c r="A733" t="s">
        <v>1197</v>
      </c>
      <c r="B733" t="s">
        <v>2632</v>
      </c>
      <c r="C733" t="s">
        <v>3126</v>
      </c>
      <c r="D733" t="s">
        <v>3061</v>
      </c>
      <c r="E733" t="s">
        <v>559</v>
      </c>
    </row>
    <row r="734" spans="1:5" x14ac:dyDescent="0.15">
      <c r="A734" t="s">
        <v>5203</v>
      </c>
      <c r="B734" t="s">
        <v>5391</v>
      </c>
      <c r="C734" t="s">
        <v>3128</v>
      </c>
      <c r="D734" t="s">
        <v>3061</v>
      </c>
      <c r="E734" t="s">
        <v>3129</v>
      </c>
    </row>
    <row r="735" spans="1:5" x14ac:dyDescent="0.15">
      <c r="A735" t="s">
        <v>1124</v>
      </c>
      <c r="B735" t="s">
        <v>5392</v>
      </c>
      <c r="C735" t="s">
        <v>1820</v>
      </c>
      <c r="D735" t="s">
        <v>3061</v>
      </c>
      <c r="E735" t="s">
        <v>3136</v>
      </c>
    </row>
    <row r="736" spans="1:5" x14ac:dyDescent="0.15">
      <c r="A736" t="s">
        <v>6551</v>
      </c>
      <c r="B736" t="s">
        <v>1570</v>
      </c>
      <c r="C736" t="s">
        <v>606</v>
      </c>
      <c r="D736" t="s">
        <v>3061</v>
      </c>
      <c r="E736" t="s">
        <v>3139</v>
      </c>
    </row>
    <row r="737" spans="1:5" x14ac:dyDescent="0.15">
      <c r="A737" t="s">
        <v>473</v>
      </c>
      <c r="B737" t="s">
        <v>5393</v>
      </c>
      <c r="C737" t="s">
        <v>314</v>
      </c>
      <c r="D737" t="s">
        <v>3061</v>
      </c>
      <c r="E737" t="s">
        <v>3141</v>
      </c>
    </row>
    <row r="738" spans="1:5" x14ac:dyDescent="0.15">
      <c r="A738" t="s">
        <v>3143</v>
      </c>
      <c r="B738" t="s">
        <v>128</v>
      </c>
      <c r="C738" t="s">
        <v>6118</v>
      </c>
      <c r="D738" t="s">
        <v>3143</v>
      </c>
    </row>
    <row r="739" spans="1:5" x14ac:dyDescent="0.15">
      <c r="A739" t="s">
        <v>2663</v>
      </c>
      <c r="B739" t="s">
        <v>5394</v>
      </c>
      <c r="C739" t="s">
        <v>3142</v>
      </c>
      <c r="D739" t="s">
        <v>3143</v>
      </c>
      <c r="E739" t="s">
        <v>2097</v>
      </c>
    </row>
    <row r="740" spans="1:5" x14ac:dyDescent="0.15">
      <c r="A740" t="s">
        <v>4662</v>
      </c>
      <c r="B740" t="s">
        <v>3046</v>
      </c>
      <c r="C740" t="s">
        <v>3145</v>
      </c>
      <c r="D740" t="s">
        <v>3143</v>
      </c>
      <c r="E740" t="s">
        <v>257</v>
      </c>
    </row>
    <row r="741" spans="1:5" x14ac:dyDescent="0.15">
      <c r="A741" t="s">
        <v>6552</v>
      </c>
      <c r="B741" t="s">
        <v>5395</v>
      </c>
      <c r="C741" t="s">
        <v>3149</v>
      </c>
      <c r="D741" t="s">
        <v>3143</v>
      </c>
      <c r="E741" t="s">
        <v>3150</v>
      </c>
    </row>
    <row r="742" spans="1:5" x14ac:dyDescent="0.15">
      <c r="A742" t="s">
        <v>4099</v>
      </c>
      <c r="B742" t="s">
        <v>5397</v>
      </c>
      <c r="C742" t="s">
        <v>3151</v>
      </c>
      <c r="D742" t="s">
        <v>3143</v>
      </c>
      <c r="E742" t="s">
        <v>959</v>
      </c>
    </row>
    <row r="743" spans="1:5" x14ac:dyDescent="0.15">
      <c r="A743" t="s">
        <v>6553</v>
      </c>
      <c r="B743" t="s">
        <v>4476</v>
      </c>
      <c r="C743" t="s">
        <v>3153</v>
      </c>
      <c r="D743" t="s">
        <v>3143</v>
      </c>
      <c r="E743" t="s">
        <v>1112</v>
      </c>
    </row>
    <row r="744" spans="1:5" x14ac:dyDescent="0.15">
      <c r="A744" t="s">
        <v>3957</v>
      </c>
      <c r="B744" t="s">
        <v>5398</v>
      </c>
      <c r="C744" t="s">
        <v>3154</v>
      </c>
      <c r="D744" t="s">
        <v>3143</v>
      </c>
      <c r="E744" t="s">
        <v>1631</v>
      </c>
    </row>
    <row r="745" spans="1:5" x14ac:dyDescent="0.15">
      <c r="A745" t="s">
        <v>1213</v>
      </c>
      <c r="B745" t="s">
        <v>5401</v>
      </c>
      <c r="C745" t="s">
        <v>3158</v>
      </c>
      <c r="D745" t="s">
        <v>3143</v>
      </c>
      <c r="E745" t="s">
        <v>3161</v>
      </c>
    </row>
    <row r="746" spans="1:5" x14ac:dyDescent="0.15">
      <c r="A746" t="s">
        <v>466</v>
      </c>
      <c r="B746" t="s">
        <v>5402</v>
      </c>
      <c r="C746" t="s">
        <v>2317</v>
      </c>
      <c r="D746" t="s">
        <v>3143</v>
      </c>
      <c r="E746" t="s">
        <v>1565</v>
      </c>
    </row>
    <row r="747" spans="1:5" x14ac:dyDescent="0.15">
      <c r="A747" t="s">
        <v>6554</v>
      </c>
      <c r="B747" t="s">
        <v>2182</v>
      </c>
      <c r="C747" t="s">
        <v>1449</v>
      </c>
      <c r="D747" t="s">
        <v>3143</v>
      </c>
      <c r="E747" t="s">
        <v>810</v>
      </c>
    </row>
    <row r="748" spans="1:5" x14ac:dyDescent="0.15">
      <c r="A748" t="s">
        <v>6555</v>
      </c>
      <c r="B748" t="s">
        <v>33</v>
      </c>
      <c r="C748" t="s">
        <v>1014</v>
      </c>
      <c r="D748" t="s">
        <v>3143</v>
      </c>
      <c r="E748" t="s">
        <v>2607</v>
      </c>
    </row>
    <row r="749" spans="1:5" x14ac:dyDescent="0.15">
      <c r="A749" t="s">
        <v>6556</v>
      </c>
      <c r="B749" t="s">
        <v>5403</v>
      </c>
      <c r="C749" t="s">
        <v>3167</v>
      </c>
      <c r="D749" t="s">
        <v>3143</v>
      </c>
      <c r="E749" t="s">
        <v>1241</v>
      </c>
    </row>
    <row r="750" spans="1:5" x14ac:dyDescent="0.15">
      <c r="A750" t="s">
        <v>6557</v>
      </c>
      <c r="B750" t="s">
        <v>2907</v>
      </c>
      <c r="C750" t="s">
        <v>760</v>
      </c>
      <c r="D750" t="s">
        <v>3143</v>
      </c>
      <c r="E750" t="s">
        <v>3169</v>
      </c>
    </row>
    <row r="751" spans="1:5" x14ac:dyDescent="0.15">
      <c r="A751" t="s">
        <v>5897</v>
      </c>
      <c r="B751" t="s">
        <v>5404</v>
      </c>
      <c r="C751" t="s">
        <v>3172</v>
      </c>
      <c r="D751" t="s">
        <v>3143</v>
      </c>
      <c r="E751" t="s">
        <v>3132</v>
      </c>
    </row>
    <row r="752" spans="1:5" x14ac:dyDescent="0.15">
      <c r="A752" t="s">
        <v>6558</v>
      </c>
      <c r="B752" t="s">
        <v>5298</v>
      </c>
      <c r="C752" t="s">
        <v>3173</v>
      </c>
      <c r="D752" t="s">
        <v>3143</v>
      </c>
      <c r="E752" t="s">
        <v>3175</v>
      </c>
    </row>
    <row r="753" spans="1:5" x14ac:dyDescent="0.15">
      <c r="A753" t="s">
        <v>6559</v>
      </c>
      <c r="B753" t="s">
        <v>5405</v>
      </c>
      <c r="C753" t="s">
        <v>218</v>
      </c>
      <c r="D753" t="s">
        <v>3143</v>
      </c>
      <c r="E753" t="s">
        <v>2733</v>
      </c>
    </row>
    <row r="754" spans="1:5" x14ac:dyDescent="0.15">
      <c r="A754" t="s">
        <v>6560</v>
      </c>
      <c r="B754" t="s">
        <v>5406</v>
      </c>
      <c r="C754" t="s">
        <v>3177</v>
      </c>
      <c r="D754" t="s">
        <v>3143</v>
      </c>
      <c r="E754" t="s">
        <v>3178</v>
      </c>
    </row>
    <row r="755" spans="1:5" x14ac:dyDescent="0.15">
      <c r="A755" t="s">
        <v>6474</v>
      </c>
      <c r="B755" t="s">
        <v>1695</v>
      </c>
      <c r="C755" t="s">
        <v>2435</v>
      </c>
      <c r="D755" t="s">
        <v>3143</v>
      </c>
      <c r="E755" t="s">
        <v>1290</v>
      </c>
    </row>
    <row r="756" spans="1:5" x14ac:dyDescent="0.15">
      <c r="A756" t="s">
        <v>5252</v>
      </c>
      <c r="B756" t="s">
        <v>927</v>
      </c>
      <c r="C756" t="s">
        <v>118</v>
      </c>
      <c r="D756" t="s">
        <v>3143</v>
      </c>
      <c r="E756" t="s">
        <v>647</v>
      </c>
    </row>
    <row r="757" spans="1:5" x14ac:dyDescent="0.15">
      <c r="A757" t="s">
        <v>2602</v>
      </c>
      <c r="B757" t="s">
        <v>84</v>
      </c>
      <c r="C757" t="s">
        <v>1742</v>
      </c>
      <c r="D757" t="s">
        <v>3143</v>
      </c>
      <c r="E757" t="s">
        <v>3181</v>
      </c>
    </row>
    <row r="758" spans="1:5" x14ac:dyDescent="0.15">
      <c r="A758" t="s">
        <v>6107</v>
      </c>
      <c r="B758" t="s">
        <v>5407</v>
      </c>
      <c r="C758" t="s">
        <v>3182</v>
      </c>
      <c r="D758" t="s">
        <v>3143</v>
      </c>
      <c r="E758" t="s">
        <v>3186</v>
      </c>
    </row>
    <row r="759" spans="1:5" x14ac:dyDescent="0.15">
      <c r="A759" t="s">
        <v>3473</v>
      </c>
      <c r="B759" t="s">
        <v>5165</v>
      </c>
      <c r="C759" t="s">
        <v>1317</v>
      </c>
      <c r="D759" t="s">
        <v>3143</v>
      </c>
      <c r="E759" t="s">
        <v>1062</v>
      </c>
    </row>
    <row r="760" spans="1:5" x14ac:dyDescent="0.15">
      <c r="A760" t="s">
        <v>6531</v>
      </c>
      <c r="B760" t="s">
        <v>5408</v>
      </c>
      <c r="C760" t="s">
        <v>800</v>
      </c>
      <c r="D760" t="s">
        <v>3143</v>
      </c>
      <c r="E760" t="s">
        <v>2626</v>
      </c>
    </row>
    <row r="761" spans="1:5" x14ac:dyDescent="0.15">
      <c r="A761" t="s">
        <v>5567</v>
      </c>
      <c r="B761" t="s">
        <v>5409</v>
      </c>
      <c r="C761" t="s">
        <v>3188</v>
      </c>
      <c r="D761" t="s">
        <v>3143</v>
      </c>
      <c r="E761" t="s">
        <v>3190</v>
      </c>
    </row>
    <row r="762" spans="1:5" x14ac:dyDescent="0.15">
      <c r="A762" t="s">
        <v>6561</v>
      </c>
      <c r="B762" t="s">
        <v>5410</v>
      </c>
      <c r="C762" t="s">
        <v>3192</v>
      </c>
      <c r="D762" t="s">
        <v>3143</v>
      </c>
      <c r="E762" t="s">
        <v>822</v>
      </c>
    </row>
    <row r="763" spans="1:5" x14ac:dyDescent="0.15">
      <c r="A763" t="s">
        <v>6562</v>
      </c>
      <c r="B763" t="s">
        <v>3871</v>
      </c>
      <c r="C763" t="s">
        <v>2034</v>
      </c>
      <c r="D763" t="s">
        <v>3143</v>
      </c>
      <c r="E763" t="s">
        <v>2077</v>
      </c>
    </row>
    <row r="764" spans="1:5" x14ac:dyDescent="0.15">
      <c r="A764" t="s">
        <v>2001</v>
      </c>
      <c r="B764" t="s">
        <v>3550</v>
      </c>
      <c r="C764" t="s">
        <v>1829</v>
      </c>
      <c r="D764" t="s">
        <v>3143</v>
      </c>
      <c r="E764" t="s">
        <v>3194</v>
      </c>
    </row>
    <row r="765" spans="1:5" x14ac:dyDescent="0.15">
      <c r="A765" t="s">
        <v>6563</v>
      </c>
      <c r="B765" t="s">
        <v>5411</v>
      </c>
      <c r="C765" t="s">
        <v>3200</v>
      </c>
      <c r="D765" t="s">
        <v>3143</v>
      </c>
      <c r="E765" t="s">
        <v>1846</v>
      </c>
    </row>
    <row r="766" spans="1:5" x14ac:dyDescent="0.15">
      <c r="A766" t="s">
        <v>6564</v>
      </c>
      <c r="B766" t="s">
        <v>5413</v>
      </c>
      <c r="C766" t="s">
        <v>1046</v>
      </c>
      <c r="D766" t="s">
        <v>3143</v>
      </c>
      <c r="E766" t="s">
        <v>779</v>
      </c>
    </row>
    <row r="767" spans="1:5" x14ac:dyDescent="0.15">
      <c r="A767" t="s">
        <v>2028</v>
      </c>
      <c r="B767" t="s">
        <v>5415</v>
      </c>
      <c r="C767" t="s">
        <v>728</v>
      </c>
      <c r="D767" t="s">
        <v>3143</v>
      </c>
      <c r="E767" t="s">
        <v>3201</v>
      </c>
    </row>
    <row r="768" spans="1:5" x14ac:dyDescent="0.15">
      <c r="A768" t="s">
        <v>2691</v>
      </c>
      <c r="B768" t="s">
        <v>4217</v>
      </c>
      <c r="C768" t="s">
        <v>2836</v>
      </c>
      <c r="D768" t="s">
        <v>3143</v>
      </c>
      <c r="E768" t="s">
        <v>3035</v>
      </c>
    </row>
    <row r="769" spans="1:5" x14ac:dyDescent="0.15">
      <c r="A769" t="s">
        <v>3206</v>
      </c>
      <c r="B769" t="s">
        <v>7077</v>
      </c>
      <c r="C769" t="s">
        <v>6119</v>
      </c>
      <c r="D769" t="s">
        <v>3206</v>
      </c>
    </row>
    <row r="770" spans="1:5" x14ac:dyDescent="0.15">
      <c r="A770" t="s">
        <v>2636</v>
      </c>
      <c r="B770" t="s">
        <v>5416</v>
      </c>
      <c r="C770" t="s">
        <v>3204</v>
      </c>
      <c r="D770" t="s">
        <v>3206</v>
      </c>
      <c r="E770" t="s">
        <v>3207</v>
      </c>
    </row>
    <row r="771" spans="1:5" x14ac:dyDescent="0.15">
      <c r="A771" t="s">
        <v>2434</v>
      </c>
      <c r="B771" t="s">
        <v>569</v>
      </c>
      <c r="C771" t="s">
        <v>2239</v>
      </c>
      <c r="D771" t="s">
        <v>3206</v>
      </c>
      <c r="E771" t="s">
        <v>2234</v>
      </c>
    </row>
    <row r="772" spans="1:5" x14ac:dyDescent="0.15">
      <c r="A772" t="s">
        <v>6565</v>
      </c>
      <c r="B772" t="s">
        <v>4647</v>
      </c>
      <c r="C772" t="s">
        <v>2537</v>
      </c>
      <c r="D772" t="s">
        <v>3206</v>
      </c>
      <c r="E772" t="s">
        <v>1986</v>
      </c>
    </row>
    <row r="773" spans="1:5" x14ac:dyDescent="0.15">
      <c r="A773" t="s">
        <v>1704</v>
      </c>
      <c r="B773" t="s">
        <v>3524</v>
      </c>
      <c r="C773" t="s">
        <v>3209</v>
      </c>
      <c r="D773" t="s">
        <v>3206</v>
      </c>
      <c r="E773" t="s">
        <v>3210</v>
      </c>
    </row>
    <row r="774" spans="1:5" x14ac:dyDescent="0.15">
      <c r="A774" t="s">
        <v>6566</v>
      </c>
      <c r="B774" t="s">
        <v>4703</v>
      </c>
      <c r="C774" t="s">
        <v>956</v>
      </c>
      <c r="D774" t="s">
        <v>3206</v>
      </c>
      <c r="E774" t="s">
        <v>669</v>
      </c>
    </row>
    <row r="775" spans="1:5" x14ac:dyDescent="0.15">
      <c r="A775" t="s">
        <v>6567</v>
      </c>
      <c r="B775" t="s">
        <v>3681</v>
      </c>
      <c r="C775" t="s">
        <v>1838</v>
      </c>
      <c r="D775" t="s">
        <v>3206</v>
      </c>
      <c r="E775" t="s">
        <v>2617</v>
      </c>
    </row>
    <row r="776" spans="1:5" x14ac:dyDescent="0.15">
      <c r="A776" t="s">
        <v>6072</v>
      </c>
      <c r="B776" t="s">
        <v>5417</v>
      </c>
      <c r="C776" t="s">
        <v>3110</v>
      </c>
      <c r="D776" t="s">
        <v>3206</v>
      </c>
      <c r="E776" t="s">
        <v>3211</v>
      </c>
    </row>
    <row r="777" spans="1:5" x14ac:dyDescent="0.15">
      <c r="A777" t="s">
        <v>2101</v>
      </c>
      <c r="B777" t="s">
        <v>1678</v>
      </c>
      <c r="C777" t="s">
        <v>640</v>
      </c>
      <c r="D777" t="s">
        <v>3206</v>
      </c>
      <c r="E777" t="s">
        <v>2677</v>
      </c>
    </row>
    <row r="778" spans="1:5" x14ac:dyDescent="0.15">
      <c r="A778" t="s">
        <v>5135</v>
      </c>
      <c r="B778" t="s">
        <v>2272</v>
      </c>
      <c r="C778" t="s">
        <v>2190</v>
      </c>
      <c r="D778" t="s">
        <v>3206</v>
      </c>
      <c r="E778" t="s">
        <v>1271</v>
      </c>
    </row>
    <row r="779" spans="1:5" x14ac:dyDescent="0.15">
      <c r="A779" t="s">
        <v>6568</v>
      </c>
      <c r="B779" t="s">
        <v>3196</v>
      </c>
      <c r="C779" t="s">
        <v>3168</v>
      </c>
      <c r="D779" t="s">
        <v>3206</v>
      </c>
      <c r="E779" t="s">
        <v>3212</v>
      </c>
    </row>
    <row r="780" spans="1:5" x14ac:dyDescent="0.15">
      <c r="A780" t="s">
        <v>6569</v>
      </c>
      <c r="B780" t="s">
        <v>5418</v>
      </c>
      <c r="C780" t="s">
        <v>3213</v>
      </c>
      <c r="D780" t="s">
        <v>3206</v>
      </c>
      <c r="E780" t="s">
        <v>3216</v>
      </c>
    </row>
    <row r="781" spans="1:5" x14ac:dyDescent="0.15">
      <c r="A781" t="s">
        <v>6570</v>
      </c>
      <c r="B781" t="s">
        <v>5420</v>
      </c>
      <c r="C781" t="s">
        <v>2508</v>
      </c>
      <c r="D781" t="s">
        <v>3206</v>
      </c>
      <c r="E781" t="s">
        <v>1536</v>
      </c>
    </row>
    <row r="782" spans="1:5" x14ac:dyDescent="0.15">
      <c r="A782" t="s">
        <v>6571</v>
      </c>
      <c r="B782" t="s">
        <v>4983</v>
      </c>
      <c r="C782" t="s">
        <v>3220</v>
      </c>
      <c r="D782" t="s">
        <v>3206</v>
      </c>
      <c r="E782" t="s">
        <v>1589</v>
      </c>
    </row>
    <row r="783" spans="1:5" x14ac:dyDescent="0.15">
      <c r="A783" t="s">
        <v>6229</v>
      </c>
      <c r="B783" t="s">
        <v>5421</v>
      </c>
      <c r="C783" t="s">
        <v>3221</v>
      </c>
      <c r="D783" t="s">
        <v>3206</v>
      </c>
      <c r="E783" t="s">
        <v>3148</v>
      </c>
    </row>
    <row r="784" spans="1:5" x14ac:dyDescent="0.15">
      <c r="A784" t="s">
        <v>6572</v>
      </c>
      <c r="B784" t="s">
        <v>7078</v>
      </c>
      <c r="C784" t="s">
        <v>6120</v>
      </c>
      <c r="D784" t="s">
        <v>3206</v>
      </c>
      <c r="E784" t="s">
        <v>1436</v>
      </c>
    </row>
    <row r="785" spans="1:5" x14ac:dyDescent="0.15">
      <c r="A785" t="s">
        <v>179</v>
      </c>
      <c r="B785" t="s">
        <v>4349</v>
      </c>
      <c r="C785" t="s">
        <v>3935</v>
      </c>
      <c r="D785" t="s">
        <v>179</v>
      </c>
    </row>
    <row r="786" spans="1:5" x14ac:dyDescent="0.15">
      <c r="A786" t="s">
        <v>6573</v>
      </c>
      <c r="B786" t="s">
        <v>5422</v>
      </c>
      <c r="C786" t="s">
        <v>2824</v>
      </c>
      <c r="D786" t="s">
        <v>179</v>
      </c>
      <c r="E786" t="s">
        <v>3222</v>
      </c>
    </row>
    <row r="787" spans="1:5" x14ac:dyDescent="0.15">
      <c r="A787" t="s">
        <v>243</v>
      </c>
      <c r="B787" t="s">
        <v>442</v>
      </c>
      <c r="C787" t="s">
        <v>3228</v>
      </c>
      <c r="D787" t="s">
        <v>179</v>
      </c>
      <c r="E787" t="s">
        <v>3229</v>
      </c>
    </row>
    <row r="788" spans="1:5" x14ac:dyDescent="0.15">
      <c r="A788" t="s">
        <v>6574</v>
      </c>
      <c r="B788" t="s">
        <v>5426</v>
      </c>
      <c r="C788" t="s">
        <v>1930</v>
      </c>
      <c r="D788" t="s">
        <v>179</v>
      </c>
      <c r="E788" t="s">
        <v>3231</v>
      </c>
    </row>
    <row r="789" spans="1:5" x14ac:dyDescent="0.15">
      <c r="A789" t="s">
        <v>6575</v>
      </c>
      <c r="B789" t="s">
        <v>635</v>
      </c>
      <c r="C789" t="s">
        <v>443</v>
      </c>
      <c r="D789" t="s">
        <v>179</v>
      </c>
      <c r="E789" t="s">
        <v>110</v>
      </c>
    </row>
    <row r="790" spans="1:5" x14ac:dyDescent="0.15">
      <c r="A790" t="s">
        <v>5698</v>
      </c>
      <c r="B790" t="s">
        <v>5428</v>
      </c>
      <c r="C790" t="s">
        <v>3236</v>
      </c>
      <c r="D790" t="s">
        <v>179</v>
      </c>
      <c r="E790" t="s">
        <v>3237</v>
      </c>
    </row>
    <row r="791" spans="1:5" x14ac:dyDescent="0.15">
      <c r="A791" t="s">
        <v>1201</v>
      </c>
      <c r="B791" t="s">
        <v>5429</v>
      </c>
      <c r="C791" t="s">
        <v>3238</v>
      </c>
      <c r="D791" t="s">
        <v>179</v>
      </c>
      <c r="E791" t="s">
        <v>3174</v>
      </c>
    </row>
    <row r="792" spans="1:5" x14ac:dyDescent="0.15">
      <c r="A792" t="s">
        <v>6576</v>
      </c>
      <c r="B792" t="s">
        <v>5430</v>
      </c>
      <c r="C792" t="s">
        <v>3215</v>
      </c>
      <c r="D792" t="s">
        <v>179</v>
      </c>
      <c r="E792" t="s">
        <v>3241</v>
      </c>
    </row>
    <row r="793" spans="1:5" x14ac:dyDescent="0.15">
      <c r="A793" t="s">
        <v>6577</v>
      </c>
      <c r="B793" t="s">
        <v>5431</v>
      </c>
      <c r="C793" t="s">
        <v>1119</v>
      </c>
      <c r="D793" t="s">
        <v>179</v>
      </c>
      <c r="E793" t="s">
        <v>3244</v>
      </c>
    </row>
    <row r="794" spans="1:5" x14ac:dyDescent="0.15">
      <c r="A794" t="s">
        <v>2490</v>
      </c>
      <c r="B794" t="s">
        <v>2263</v>
      </c>
      <c r="C794" t="s">
        <v>1068</v>
      </c>
      <c r="D794" t="s">
        <v>179</v>
      </c>
      <c r="E794" t="s">
        <v>1177</v>
      </c>
    </row>
    <row r="795" spans="1:5" x14ac:dyDescent="0.15">
      <c r="A795" t="s">
        <v>6578</v>
      </c>
      <c r="B795" t="s">
        <v>5433</v>
      </c>
      <c r="C795" t="s">
        <v>1865</v>
      </c>
      <c r="D795" t="s">
        <v>179</v>
      </c>
      <c r="E795" t="s">
        <v>916</v>
      </c>
    </row>
    <row r="796" spans="1:5" x14ac:dyDescent="0.15">
      <c r="A796" t="s">
        <v>5069</v>
      </c>
      <c r="B796" t="s">
        <v>5277</v>
      </c>
      <c r="C796" t="s">
        <v>3224</v>
      </c>
      <c r="D796" t="s">
        <v>179</v>
      </c>
      <c r="E796" t="s">
        <v>972</v>
      </c>
    </row>
    <row r="797" spans="1:5" x14ac:dyDescent="0.15">
      <c r="A797" t="s">
        <v>6579</v>
      </c>
      <c r="B797" t="s">
        <v>4013</v>
      </c>
      <c r="C797" t="s">
        <v>1247</v>
      </c>
      <c r="D797" t="s">
        <v>179</v>
      </c>
      <c r="E797" t="s">
        <v>2037</v>
      </c>
    </row>
    <row r="798" spans="1:5" x14ac:dyDescent="0.15">
      <c r="A798" t="s">
        <v>6580</v>
      </c>
      <c r="B798" t="s">
        <v>5435</v>
      </c>
      <c r="C798" t="s">
        <v>2378</v>
      </c>
      <c r="D798" t="s">
        <v>179</v>
      </c>
      <c r="E798" t="s">
        <v>3245</v>
      </c>
    </row>
    <row r="799" spans="1:5" x14ac:dyDescent="0.15">
      <c r="A799" t="s">
        <v>4061</v>
      </c>
      <c r="B799" t="s">
        <v>5437</v>
      </c>
      <c r="C799" t="s">
        <v>3226</v>
      </c>
      <c r="D799" t="s">
        <v>179</v>
      </c>
      <c r="E799" t="s">
        <v>3248</v>
      </c>
    </row>
    <row r="800" spans="1:5" x14ac:dyDescent="0.15">
      <c r="A800" t="s">
        <v>6581</v>
      </c>
      <c r="B800" t="s">
        <v>5163</v>
      </c>
      <c r="C800" t="s">
        <v>932</v>
      </c>
      <c r="D800" t="s">
        <v>179</v>
      </c>
      <c r="E800" t="s">
        <v>758</v>
      </c>
    </row>
    <row r="801" spans="1:5" x14ac:dyDescent="0.15">
      <c r="A801" t="s">
        <v>6582</v>
      </c>
      <c r="B801" t="s">
        <v>4588</v>
      </c>
      <c r="C801" t="s">
        <v>1666</v>
      </c>
      <c r="D801" t="s">
        <v>179</v>
      </c>
      <c r="E801" t="s">
        <v>2679</v>
      </c>
    </row>
    <row r="802" spans="1:5" x14ac:dyDescent="0.15">
      <c r="A802" t="s">
        <v>6583</v>
      </c>
      <c r="B802" t="s">
        <v>4534</v>
      </c>
      <c r="C802" t="s">
        <v>3253</v>
      </c>
      <c r="D802" t="s">
        <v>179</v>
      </c>
      <c r="E802" t="s">
        <v>1687</v>
      </c>
    </row>
    <row r="803" spans="1:5" x14ac:dyDescent="0.15">
      <c r="A803" t="s">
        <v>6217</v>
      </c>
      <c r="B803" t="s">
        <v>5439</v>
      </c>
      <c r="C803" t="s">
        <v>3254</v>
      </c>
      <c r="D803" t="s">
        <v>179</v>
      </c>
      <c r="E803" t="s">
        <v>3258</v>
      </c>
    </row>
    <row r="804" spans="1:5" x14ac:dyDescent="0.15">
      <c r="A804" t="s">
        <v>6584</v>
      </c>
      <c r="B804" t="s">
        <v>4478</v>
      </c>
      <c r="C804" t="s">
        <v>1582</v>
      </c>
      <c r="D804" t="s">
        <v>179</v>
      </c>
      <c r="E804" t="s">
        <v>1646</v>
      </c>
    </row>
    <row r="805" spans="1:5" x14ac:dyDescent="0.15">
      <c r="A805" t="s">
        <v>1561</v>
      </c>
      <c r="B805" t="s">
        <v>7060</v>
      </c>
      <c r="C805" t="s">
        <v>6121</v>
      </c>
      <c r="D805" t="s">
        <v>1561</v>
      </c>
    </row>
    <row r="806" spans="1:5" x14ac:dyDescent="0.15">
      <c r="A806" t="s">
        <v>377</v>
      </c>
      <c r="B806" t="s">
        <v>5440</v>
      </c>
      <c r="C806" t="s">
        <v>3262</v>
      </c>
      <c r="D806" t="s">
        <v>1561</v>
      </c>
      <c r="E806" t="s">
        <v>3013</v>
      </c>
    </row>
    <row r="807" spans="1:5" x14ac:dyDescent="0.15">
      <c r="A807" t="s">
        <v>6585</v>
      </c>
      <c r="B807" t="s">
        <v>5441</v>
      </c>
      <c r="C807" t="s">
        <v>2782</v>
      </c>
      <c r="D807" t="s">
        <v>1561</v>
      </c>
      <c r="E807" t="s">
        <v>2117</v>
      </c>
    </row>
    <row r="808" spans="1:5" x14ac:dyDescent="0.15">
      <c r="A808" t="s">
        <v>444</v>
      </c>
      <c r="B808" t="s">
        <v>5442</v>
      </c>
      <c r="C808" t="s">
        <v>384</v>
      </c>
      <c r="D808" t="s">
        <v>1561</v>
      </c>
      <c r="E808" t="s">
        <v>3264</v>
      </c>
    </row>
    <row r="809" spans="1:5" x14ac:dyDescent="0.15">
      <c r="A809" t="s">
        <v>252</v>
      </c>
      <c r="B809" t="s">
        <v>5443</v>
      </c>
      <c r="C809" t="s">
        <v>1397</v>
      </c>
      <c r="D809" t="s">
        <v>1561</v>
      </c>
      <c r="E809" t="s">
        <v>3250</v>
      </c>
    </row>
    <row r="810" spans="1:5" x14ac:dyDescent="0.15">
      <c r="A810" t="s">
        <v>4320</v>
      </c>
      <c r="B810" t="s">
        <v>4336</v>
      </c>
      <c r="C810" t="s">
        <v>1268</v>
      </c>
      <c r="D810" t="s">
        <v>1561</v>
      </c>
      <c r="E810" t="s">
        <v>1853</v>
      </c>
    </row>
    <row r="811" spans="1:5" x14ac:dyDescent="0.15">
      <c r="A811" t="s">
        <v>4565</v>
      </c>
      <c r="B811" t="s">
        <v>5444</v>
      </c>
      <c r="C811" t="s">
        <v>3268</v>
      </c>
      <c r="D811" t="s">
        <v>1561</v>
      </c>
      <c r="E811" t="s">
        <v>675</v>
      </c>
    </row>
    <row r="812" spans="1:5" x14ac:dyDescent="0.15">
      <c r="A812" t="s">
        <v>6358</v>
      </c>
      <c r="B812" t="s">
        <v>5445</v>
      </c>
      <c r="C812" t="s">
        <v>3269</v>
      </c>
      <c r="D812" t="s">
        <v>1561</v>
      </c>
      <c r="E812" t="s">
        <v>2777</v>
      </c>
    </row>
    <row r="813" spans="1:5" x14ac:dyDescent="0.15">
      <c r="A813" t="s">
        <v>6586</v>
      </c>
      <c r="B813" t="s">
        <v>5446</v>
      </c>
      <c r="C813" t="s">
        <v>3270</v>
      </c>
      <c r="D813" t="s">
        <v>1561</v>
      </c>
      <c r="E813" t="s">
        <v>3223</v>
      </c>
    </row>
    <row r="814" spans="1:5" x14ac:dyDescent="0.15">
      <c r="A814" t="s">
        <v>6205</v>
      </c>
      <c r="B814" t="s">
        <v>5447</v>
      </c>
      <c r="C814" t="s">
        <v>643</v>
      </c>
      <c r="D814" t="s">
        <v>1561</v>
      </c>
      <c r="E814" t="s">
        <v>3271</v>
      </c>
    </row>
    <row r="815" spans="1:5" x14ac:dyDescent="0.15">
      <c r="A815" t="s">
        <v>6587</v>
      </c>
      <c r="B815" t="s">
        <v>5449</v>
      </c>
      <c r="C815" t="s">
        <v>3273</v>
      </c>
      <c r="D815" t="s">
        <v>1561</v>
      </c>
      <c r="E815" t="s">
        <v>3274</v>
      </c>
    </row>
    <row r="816" spans="1:5" x14ac:dyDescent="0.15">
      <c r="A816" t="s">
        <v>6588</v>
      </c>
      <c r="B816" t="s">
        <v>7079</v>
      </c>
      <c r="C816" t="s">
        <v>6123</v>
      </c>
      <c r="D816" t="s">
        <v>1561</v>
      </c>
      <c r="E816" t="s">
        <v>1115</v>
      </c>
    </row>
    <row r="817" spans="1:5" x14ac:dyDescent="0.15">
      <c r="A817" t="s">
        <v>6589</v>
      </c>
      <c r="B817" t="s">
        <v>5450</v>
      </c>
      <c r="C817" t="s">
        <v>3277</v>
      </c>
      <c r="D817" t="s">
        <v>1561</v>
      </c>
      <c r="E817" t="s">
        <v>3278</v>
      </c>
    </row>
    <row r="818" spans="1:5" x14ac:dyDescent="0.15">
      <c r="A818" t="s">
        <v>5111</v>
      </c>
      <c r="B818" t="s">
        <v>597</v>
      </c>
      <c r="C818" t="s">
        <v>938</v>
      </c>
      <c r="D818" t="s">
        <v>1561</v>
      </c>
      <c r="E818" t="s">
        <v>727</v>
      </c>
    </row>
    <row r="819" spans="1:5" x14ac:dyDescent="0.15">
      <c r="A819" t="s">
        <v>6590</v>
      </c>
      <c r="B819" t="s">
        <v>3669</v>
      </c>
      <c r="C819" t="s">
        <v>2643</v>
      </c>
      <c r="D819" t="s">
        <v>1561</v>
      </c>
      <c r="E819" t="s">
        <v>3279</v>
      </c>
    </row>
    <row r="820" spans="1:5" x14ac:dyDescent="0.15">
      <c r="A820" t="s">
        <v>2883</v>
      </c>
      <c r="B820" t="s">
        <v>5451</v>
      </c>
      <c r="C820" t="s">
        <v>3280</v>
      </c>
      <c r="D820" t="s">
        <v>1561</v>
      </c>
      <c r="E820" t="s">
        <v>1206</v>
      </c>
    </row>
    <row r="821" spans="1:5" x14ac:dyDescent="0.15">
      <c r="A821" t="s">
        <v>6591</v>
      </c>
      <c r="B821" t="s">
        <v>3485</v>
      </c>
      <c r="C821" t="s">
        <v>2662</v>
      </c>
      <c r="D821" t="s">
        <v>1561</v>
      </c>
      <c r="E821" t="s">
        <v>740</v>
      </c>
    </row>
    <row r="822" spans="1:5" x14ac:dyDescent="0.15">
      <c r="A822" t="s">
        <v>6592</v>
      </c>
      <c r="B822" t="s">
        <v>5452</v>
      </c>
      <c r="C822" t="s">
        <v>1439</v>
      </c>
      <c r="D822" t="s">
        <v>1561</v>
      </c>
      <c r="E822" t="s">
        <v>3281</v>
      </c>
    </row>
    <row r="823" spans="1:5" x14ac:dyDescent="0.15">
      <c r="A823" t="s">
        <v>1671</v>
      </c>
      <c r="B823" t="s">
        <v>7080</v>
      </c>
      <c r="C823" t="s">
        <v>6124</v>
      </c>
      <c r="D823" t="s">
        <v>1671</v>
      </c>
    </row>
    <row r="824" spans="1:5" x14ac:dyDescent="0.15">
      <c r="A824" t="s">
        <v>6593</v>
      </c>
      <c r="B824" t="s">
        <v>5453</v>
      </c>
      <c r="C824" t="s">
        <v>2819</v>
      </c>
      <c r="D824" t="s">
        <v>1671</v>
      </c>
      <c r="E824" t="s">
        <v>1231</v>
      </c>
    </row>
    <row r="825" spans="1:5" x14ac:dyDescent="0.15">
      <c r="A825" t="s">
        <v>5054</v>
      </c>
      <c r="B825" t="s">
        <v>3152</v>
      </c>
      <c r="C825" t="s">
        <v>3283</v>
      </c>
      <c r="D825" t="s">
        <v>1671</v>
      </c>
      <c r="E825" t="s">
        <v>1099</v>
      </c>
    </row>
    <row r="826" spans="1:5" x14ac:dyDescent="0.15">
      <c r="A826" t="s">
        <v>6594</v>
      </c>
      <c r="B826" t="s">
        <v>4347</v>
      </c>
      <c r="C826" t="s">
        <v>3287</v>
      </c>
      <c r="D826" t="s">
        <v>1671</v>
      </c>
      <c r="E826" t="s">
        <v>3288</v>
      </c>
    </row>
    <row r="827" spans="1:5" x14ac:dyDescent="0.15">
      <c r="A827" t="s">
        <v>6350</v>
      </c>
      <c r="B827" t="s">
        <v>3868</v>
      </c>
      <c r="C827" t="s">
        <v>3291</v>
      </c>
      <c r="D827" t="s">
        <v>1671</v>
      </c>
      <c r="E827" t="s">
        <v>1647</v>
      </c>
    </row>
    <row r="828" spans="1:5" x14ac:dyDescent="0.15">
      <c r="A828" t="s">
        <v>6595</v>
      </c>
      <c r="B828" t="s">
        <v>5454</v>
      </c>
      <c r="C828" t="s">
        <v>2268</v>
      </c>
      <c r="D828" t="s">
        <v>1671</v>
      </c>
      <c r="E828" t="s">
        <v>2297</v>
      </c>
    </row>
    <row r="829" spans="1:5" x14ac:dyDescent="0.15">
      <c r="A829" t="s">
        <v>6596</v>
      </c>
      <c r="B829" t="s">
        <v>5455</v>
      </c>
      <c r="C829" t="s">
        <v>3292</v>
      </c>
      <c r="D829" t="s">
        <v>1671</v>
      </c>
      <c r="E829" t="s">
        <v>2433</v>
      </c>
    </row>
    <row r="830" spans="1:5" x14ac:dyDescent="0.15">
      <c r="A830" t="s">
        <v>4625</v>
      </c>
      <c r="B830" t="s">
        <v>5456</v>
      </c>
      <c r="C830" t="s">
        <v>3294</v>
      </c>
      <c r="D830" t="s">
        <v>1671</v>
      </c>
      <c r="E830" t="s">
        <v>3297</v>
      </c>
    </row>
    <row r="831" spans="1:5" x14ac:dyDescent="0.15">
      <c r="A831" t="s">
        <v>6597</v>
      </c>
      <c r="B831" t="s">
        <v>5457</v>
      </c>
      <c r="C831" t="s">
        <v>1304</v>
      </c>
      <c r="D831" t="s">
        <v>1671</v>
      </c>
      <c r="E831" t="s">
        <v>2056</v>
      </c>
    </row>
    <row r="832" spans="1:5" x14ac:dyDescent="0.15">
      <c r="A832" t="s">
        <v>4414</v>
      </c>
      <c r="B832" t="s">
        <v>5458</v>
      </c>
      <c r="C832" t="s">
        <v>2931</v>
      </c>
      <c r="D832" t="s">
        <v>1671</v>
      </c>
      <c r="E832" t="s">
        <v>3300</v>
      </c>
    </row>
    <row r="833" spans="1:5" x14ac:dyDescent="0.15">
      <c r="A833" t="s">
        <v>6386</v>
      </c>
      <c r="B833" t="s">
        <v>5460</v>
      </c>
      <c r="C833" t="s">
        <v>1136</v>
      </c>
      <c r="D833" t="s">
        <v>1671</v>
      </c>
      <c r="E833" t="s">
        <v>2304</v>
      </c>
    </row>
    <row r="834" spans="1:5" x14ac:dyDescent="0.15">
      <c r="A834" t="s">
        <v>6598</v>
      </c>
      <c r="B834" t="s">
        <v>2909</v>
      </c>
      <c r="C834" t="s">
        <v>3301</v>
      </c>
      <c r="D834" t="s">
        <v>1671</v>
      </c>
      <c r="E834" t="s">
        <v>166</v>
      </c>
    </row>
    <row r="835" spans="1:5" x14ac:dyDescent="0.15">
      <c r="A835" t="s">
        <v>6599</v>
      </c>
      <c r="B835" t="s">
        <v>5461</v>
      </c>
      <c r="C835" t="s">
        <v>970</v>
      </c>
      <c r="D835" t="s">
        <v>1671</v>
      </c>
      <c r="E835" t="s">
        <v>2673</v>
      </c>
    </row>
    <row r="836" spans="1:5" x14ac:dyDescent="0.15">
      <c r="A836" t="s">
        <v>2698</v>
      </c>
      <c r="B836" t="s">
        <v>5462</v>
      </c>
      <c r="C836" t="s">
        <v>3305</v>
      </c>
      <c r="D836" t="s">
        <v>1671</v>
      </c>
      <c r="E836" t="s">
        <v>271</v>
      </c>
    </row>
    <row r="837" spans="1:5" x14ac:dyDescent="0.15">
      <c r="A837" t="s">
        <v>6601</v>
      </c>
      <c r="B837" t="s">
        <v>2091</v>
      </c>
      <c r="C837" t="s">
        <v>915</v>
      </c>
      <c r="D837" t="s">
        <v>1671</v>
      </c>
      <c r="E837" t="s">
        <v>3247</v>
      </c>
    </row>
    <row r="838" spans="1:5" x14ac:dyDescent="0.15">
      <c r="A838" t="s">
        <v>6602</v>
      </c>
      <c r="B838" t="s">
        <v>5463</v>
      </c>
      <c r="C838" t="s">
        <v>3309</v>
      </c>
      <c r="D838" t="s">
        <v>1671</v>
      </c>
      <c r="E838" t="s">
        <v>3313</v>
      </c>
    </row>
    <row r="839" spans="1:5" x14ac:dyDescent="0.15">
      <c r="A839" t="s">
        <v>6603</v>
      </c>
      <c r="B839" t="s">
        <v>5465</v>
      </c>
      <c r="C839" t="s">
        <v>2331</v>
      </c>
      <c r="D839" t="s">
        <v>1671</v>
      </c>
      <c r="E839" t="s">
        <v>1067</v>
      </c>
    </row>
    <row r="840" spans="1:5" x14ac:dyDescent="0.15">
      <c r="A840" t="s">
        <v>2518</v>
      </c>
      <c r="B840" t="s">
        <v>2721</v>
      </c>
      <c r="C840" t="s">
        <v>2785</v>
      </c>
      <c r="D840" t="s">
        <v>1671</v>
      </c>
      <c r="E840" t="s">
        <v>1573</v>
      </c>
    </row>
    <row r="841" spans="1:5" x14ac:dyDescent="0.15">
      <c r="A841" t="s">
        <v>4240</v>
      </c>
      <c r="B841" t="s">
        <v>5466</v>
      </c>
      <c r="C841" t="s">
        <v>2289</v>
      </c>
      <c r="D841" t="s">
        <v>1671</v>
      </c>
      <c r="E841" t="s">
        <v>300</v>
      </c>
    </row>
    <row r="842" spans="1:5" x14ac:dyDescent="0.15">
      <c r="A842" t="s">
        <v>5594</v>
      </c>
      <c r="B842" t="s">
        <v>5467</v>
      </c>
      <c r="C842" t="s">
        <v>1718</v>
      </c>
      <c r="D842" t="s">
        <v>1671</v>
      </c>
      <c r="E842" t="s">
        <v>794</v>
      </c>
    </row>
    <row r="843" spans="1:5" x14ac:dyDescent="0.15">
      <c r="A843" t="s">
        <v>412</v>
      </c>
      <c r="B843" t="s">
        <v>3427</v>
      </c>
      <c r="C843" t="s">
        <v>3316</v>
      </c>
      <c r="D843" t="s">
        <v>1671</v>
      </c>
      <c r="E843" t="s">
        <v>3159</v>
      </c>
    </row>
    <row r="844" spans="1:5" x14ac:dyDescent="0.15">
      <c r="A844" t="s">
        <v>1131</v>
      </c>
      <c r="B844" t="s">
        <v>5468</v>
      </c>
      <c r="C844" t="s">
        <v>3319</v>
      </c>
      <c r="D844" t="s">
        <v>1671</v>
      </c>
      <c r="E844" t="s">
        <v>3321</v>
      </c>
    </row>
    <row r="845" spans="1:5" x14ac:dyDescent="0.15">
      <c r="A845" t="s">
        <v>6604</v>
      </c>
      <c r="B845" t="s">
        <v>5469</v>
      </c>
      <c r="C845" t="s">
        <v>2709</v>
      </c>
      <c r="D845" t="s">
        <v>1671</v>
      </c>
      <c r="E845" t="s">
        <v>3324</v>
      </c>
    </row>
    <row r="846" spans="1:5" x14ac:dyDescent="0.15">
      <c r="A846" t="s">
        <v>6605</v>
      </c>
      <c r="B846" t="s">
        <v>5471</v>
      </c>
      <c r="C846" t="s">
        <v>3326</v>
      </c>
      <c r="D846" t="s">
        <v>1671</v>
      </c>
      <c r="E846" t="s">
        <v>3256</v>
      </c>
    </row>
    <row r="847" spans="1:5" x14ac:dyDescent="0.15">
      <c r="A847" t="s">
        <v>6606</v>
      </c>
      <c r="B847" t="s">
        <v>5472</v>
      </c>
      <c r="C847" t="s">
        <v>3328</v>
      </c>
      <c r="D847" t="s">
        <v>1671</v>
      </c>
      <c r="E847" t="s">
        <v>951</v>
      </c>
    </row>
    <row r="848" spans="1:5" x14ac:dyDescent="0.15">
      <c r="A848" t="s">
        <v>6607</v>
      </c>
      <c r="B848" t="s">
        <v>5473</v>
      </c>
      <c r="C848" t="s">
        <v>1168</v>
      </c>
      <c r="D848" t="s">
        <v>1671</v>
      </c>
      <c r="E848" t="s">
        <v>1916</v>
      </c>
    </row>
    <row r="849" spans="1:5" x14ac:dyDescent="0.15">
      <c r="A849" t="s">
        <v>373</v>
      </c>
      <c r="B849" t="s">
        <v>5474</v>
      </c>
      <c r="C849" t="s">
        <v>3331</v>
      </c>
      <c r="D849" t="s">
        <v>1671</v>
      </c>
      <c r="E849" t="s">
        <v>3333</v>
      </c>
    </row>
    <row r="850" spans="1:5" x14ac:dyDescent="0.15">
      <c r="A850" t="s">
        <v>6608</v>
      </c>
      <c r="B850" t="s">
        <v>5476</v>
      </c>
      <c r="C850" t="s">
        <v>3334</v>
      </c>
      <c r="D850" t="s">
        <v>1671</v>
      </c>
      <c r="E850" t="s">
        <v>2839</v>
      </c>
    </row>
    <row r="851" spans="1:5" x14ac:dyDescent="0.15">
      <c r="A851" t="s">
        <v>2098</v>
      </c>
      <c r="B851" t="s">
        <v>7081</v>
      </c>
      <c r="C851" t="s">
        <v>6125</v>
      </c>
      <c r="D851" t="s">
        <v>2098</v>
      </c>
    </row>
    <row r="852" spans="1:5" x14ac:dyDescent="0.15">
      <c r="A852" t="s">
        <v>6609</v>
      </c>
      <c r="B852" t="s">
        <v>5478</v>
      </c>
      <c r="C852" t="s">
        <v>3338</v>
      </c>
      <c r="D852" t="s">
        <v>2098</v>
      </c>
      <c r="E852" t="s">
        <v>2082</v>
      </c>
    </row>
    <row r="853" spans="1:5" x14ac:dyDescent="0.15">
      <c r="A853" t="s">
        <v>1553</v>
      </c>
      <c r="B853" t="s">
        <v>5479</v>
      </c>
      <c r="C853" t="s">
        <v>3339</v>
      </c>
      <c r="D853" t="s">
        <v>2098</v>
      </c>
      <c r="E853" t="s">
        <v>2797</v>
      </c>
    </row>
    <row r="854" spans="1:5" x14ac:dyDescent="0.15">
      <c r="A854" t="s">
        <v>6610</v>
      </c>
      <c r="B854" t="s">
        <v>5480</v>
      </c>
      <c r="C854" t="s">
        <v>1905</v>
      </c>
      <c r="D854" t="s">
        <v>2098</v>
      </c>
      <c r="E854" t="s">
        <v>696</v>
      </c>
    </row>
    <row r="855" spans="1:5" x14ac:dyDescent="0.15">
      <c r="A855" t="s">
        <v>878</v>
      </c>
      <c r="B855" t="s">
        <v>62</v>
      </c>
      <c r="C855" t="s">
        <v>3340</v>
      </c>
      <c r="D855" t="s">
        <v>2098</v>
      </c>
      <c r="E855" t="s">
        <v>864</v>
      </c>
    </row>
    <row r="856" spans="1:5" x14ac:dyDescent="0.15">
      <c r="A856" t="s">
        <v>5725</v>
      </c>
      <c r="B856" t="s">
        <v>183</v>
      </c>
      <c r="C856" t="s">
        <v>3341</v>
      </c>
      <c r="D856" t="s">
        <v>2098</v>
      </c>
      <c r="E856" t="s">
        <v>735</v>
      </c>
    </row>
    <row r="857" spans="1:5" x14ac:dyDescent="0.15">
      <c r="A857" t="s">
        <v>1417</v>
      </c>
      <c r="B857" t="s">
        <v>5390</v>
      </c>
      <c r="C857" t="s">
        <v>1507</v>
      </c>
      <c r="D857" t="s">
        <v>2098</v>
      </c>
      <c r="E857" t="s">
        <v>3342</v>
      </c>
    </row>
    <row r="858" spans="1:5" x14ac:dyDescent="0.15">
      <c r="A858" t="s">
        <v>2395</v>
      </c>
      <c r="B858" t="s">
        <v>503</v>
      </c>
      <c r="C858" t="s">
        <v>3344</v>
      </c>
      <c r="D858" t="s">
        <v>2098</v>
      </c>
      <c r="E858" t="s">
        <v>2126</v>
      </c>
    </row>
    <row r="859" spans="1:5" x14ac:dyDescent="0.15">
      <c r="A859" t="s">
        <v>4686</v>
      </c>
      <c r="B859" t="s">
        <v>4024</v>
      </c>
      <c r="C859" t="s">
        <v>3345</v>
      </c>
      <c r="D859" t="s">
        <v>2098</v>
      </c>
      <c r="E859" t="s">
        <v>3346</v>
      </c>
    </row>
    <row r="860" spans="1:5" x14ac:dyDescent="0.15">
      <c r="A860" t="s">
        <v>3037</v>
      </c>
      <c r="B860" t="s">
        <v>5481</v>
      </c>
      <c r="C860" t="s">
        <v>3347</v>
      </c>
      <c r="D860" t="s">
        <v>2098</v>
      </c>
      <c r="E860" t="s">
        <v>177</v>
      </c>
    </row>
    <row r="861" spans="1:5" x14ac:dyDescent="0.15">
      <c r="A861" t="s">
        <v>6611</v>
      </c>
      <c r="B861" t="s">
        <v>4641</v>
      </c>
      <c r="C861" t="s">
        <v>3117</v>
      </c>
      <c r="D861" t="s">
        <v>2098</v>
      </c>
      <c r="E861" t="s">
        <v>2805</v>
      </c>
    </row>
    <row r="862" spans="1:5" x14ac:dyDescent="0.15">
      <c r="A862" t="s">
        <v>6612</v>
      </c>
      <c r="B862" t="s">
        <v>5482</v>
      </c>
      <c r="C862" t="s">
        <v>3352</v>
      </c>
      <c r="D862" t="s">
        <v>2098</v>
      </c>
      <c r="E862" t="s">
        <v>2396</v>
      </c>
    </row>
    <row r="863" spans="1:5" x14ac:dyDescent="0.15">
      <c r="A863" t="s">
        <v>2874</v>
      </c>
      <c r="B863" t="s">
        <v>205</v>
      </c>
      <c r="C863" t="s">
        <v>2731</v>
      </c>
      <c r="D863" t="s">
        <v>2098</v>
      </c>
      <c r="E863" t="s">
        <v>331</v>
      </c>
    </row>
    <row r="864" spans="1:5" x14ac:dyDescent="0.15">
      <c r="A864" t="s">
        <v>5271</v>
      </c>
      <c r="B864" t="s">
        <v>5483</v>
      </c>
      <c r="C864" t="s">
        <v>3353</v>
      </c>
      <c r="D864" t="s">
        <v>2098</v>
      </c>
      <c r="E864" t="s">
        <v>3354</v>
      </c>
    </row>
    <row r="865" spans="1:5" x14ac:dyDescent="0.15">
      <c r="A865" t="s">
        <v>1703</v>
      </c>
      <c r="B865" t="s">
        <v>5484</v>
      </c>
      <c r="C865" t="s">
        <v>3358</v>
      </c>
      <c r="D865" t="s">
        <v>2098</v>
      </c>
      <c r="E865" t="s">
        <v>2575</v>
      </c>
    </row>
    <row r="866" spans="1:5" x14ac:dyDescent="0.15">
      <c r="A866" t="s">
        <v>6395</v>
      </c>
      <c r="B866" t="s">
        <v>486</v>
      </c>
      <c r="C866" t="s">
        <v>1993</v>
      </c>
      <c r="D866" t="s">
        <v>2098</v>
      </c>
      <c r="E866" t="s">
        <v>1965</v>
      </c>
    </row>
    <row r="867" spans="1:5" x14ac:dyDescent="0.15">
      <c r="A867" t="s">
        <v>6613</v>
      </c>
      <c r="B867" t="s">
        <v>3916</v>
      </c>
      <c r="C867" t="s">
        <v>1584</v>
      </c>
      <c r="D867" t="s">
        <v>2098</v>
      </c>
      <c r="E867" t="s">
        <v>625</v>
      </c>
    </row>
    <row r="868" spans="1:5" x14ac:dyDescent="0.15">
      <c r="A868" t="s">
        <v>6614</v>
      </c>
      <c r="B868" t="s">
        <v>5485</v>
      </c>
      <c r="C868" t="s">
        <v>636</v>
      </c>
      <c r="D868" t="s">
        <v>2098</v>
      </c>
      <c r="E868" t="s">
        <v>3360</v>
      </c>
    </row>
    <row r="869" spans="1:5" x14ac:dyDescent="0.15">
      <c r="A869" t="s">
        <v>3694</v>
      </c>
      <c r="B869" t="s">
        <v>457</v>
      </c>
      <c r="C869" t="s">
        <v>2278</v>
      </c>
      <c r="D869" t="s">
        <v>2098</v>
      </c>
      <c r="E869" t="s">
        <v>3282</v>
      </c>
    </row>
    <row r="870" spans="1:5" x14ac:dyDescent="0.15">
      <c r="A870" t="s">
        <v>6615</v>
      </c>
      <c r="B870" t="s">
        <v>4362</v>
      </c>
      <c r="C870" t="s">
        <v>3362</v>
      </c>
      <c r="D870" t="s">
        <v>2098</v>
      </c>
      <c r="E870" t="s">
        <v>2375</v>
      </c>
    </row>
    <row r="871" spans="1:5" x14ac:dyDescent="0.15">
      <c r="A871" t="s">
        <v>6616</v>
      </c>
      <c r="B871" t="s">
        <v>4080</v>
      </c>
      <c r="C871" t="s">
        <v>3363</v>
      </c>
      <c r="D871" t="s">
        <v>2098</v>
      </c>
      <c r="E871" t="s">
        <v>1759</v>
      </c>
    </row>
    <row r="872" spans="1:5" x14ac:dyDescent="0.15">
      <c r="A872" t="s">
        <v>6617</v>
      </c>
      <c r="B872" t="s">
        <v>5486</v>
      </c>
      <c r="C872" t="s">
        <v>3367</v>
      </c>
      <c r="D872" t="s">
        <v>2098</v>
      </c>
      <c r="E872" t="s">
        <v>3371</v>
      </c>
    </row>
    <row r="873" spans="1:5" x14ac:dyDescent="0.15">
      <c r="A873" t="s">
        <v>6215</v>
      </c>
      <c r="B873" t="s">
        <v>7082</v>
      </c>
      <c r="C873" t="s">
        <v>6126</v>
      </c>
      <c r="D873" t="s">
        <v>2098</v>
      </c>
      <c r="E873" t="s">
        <v>1803</v>
      </c>
    </row>
    <row r="874" spans="1:5" x14ac:dyDescent="0.15">
      <c r="A874" t="s">
        <v>1167</v>
      </c>
      <c r="B874" t="s">
        <v>5487</v>
      </c>
      <c r="C874" t="s">
        <v>522</v>
      </c>
      <c r="D874" t="s">
        <v>2098</v>
      </c>
      <c r="E874" t="s">
        <v>1336</v>
      </c>
    </row>
    <row r="875" spans="1:5" x14ac:dyDescent="0.15">
      <c r="A875" t="s">
        <v>6618</v>
      </c>
      <c r="B875" t="s">
        <v>5488</v>
      </c>
      <c r="C875" t="s">
        <v>3373</v>
      </c>
      <c r="D875" t="s">
        <v>2098</v>
      </c>
      <c r="E875" t="s">
        <v>3375</v>
      </c>
    </row>
    <row r="876" spans="1:5" x14ac:dyDescent="0.15">
      <c r="A876" t="s">
        <v>6619</v>
      </c>
      <c r="B876" t="s">
        <v>5489</v>
      </c>
      <c r="C876" t="s">
        <v>504</v>
      </c>
      <c r="D876" t="s">
        <v>2098</v>
      </c>
      <c r="E876" t="s">
        <v>2802</v>
      </c>
    </row>
    <row r="877" spans="1:5" x14ac:dyDescent="0.15">
      <c r="A877" t="s">
        <v>6620</v>
      </c>
      <c r="B877" t="s">
        <v>4567</v>
      </c>
      <c r="C877" t="s">
        <v>3379</v>
      </c>
      <c r="D877" t="s">
        <v>2098</v>
      </c>
      <c r="E877" t="s">
        <v>3381</v>
      </c>
    </row>
    <row r="878" spans="1:5" x14ac:dyDescent="0.15">
      <c r="A878" t="s">
        <v>893</v>
      </c>
      <c r="B878" t="s">
        <v>5490</v>
      </c>
      <c r="C878" t="s">
        <v>217</v>
      </c>
      <c r="D878" t="s">
        <v>2098</v>
      </c>
      <c r="E878" t="s">
        <v>2256</v>
      </c>
    </row>
    <row r="879" spans="1:5" x14ac:dyDescent="0.15">
      <c r="A879" t="s">
        <v>6621</v>
      </c>
      <c r="B879" t="s">
        <v>5492</v>
      </c>
      <c r="C879" t="s">
        <v>3383</v>
      </c>
      <c r="D879" t="s">
        <v>2098</v>
      </c>
      <c r="E879" t="s">
        <v>2468</v>
      </c>
    </row>
    <row r="880" spans="1:5" x14ac:dyDescent="0.15">
      <c r="A880" t="s">
        <v>6623</v>
      </c>
      <c r="B880" t="s">
        <v>5494</v>
      </c>
      <c r="C880" t="s">
        <v>3384</v>
      </c>
      <c r="D880" t="s">
        <v>2098</v>
      </c>
      <c r="E880" t="s">
        <v>3386</v>
      </c>
    </row>
    <row r="881" spans="1:5" x14ac:dyDescent="0.15">
      <c r="A881" t="s">
        <v>6032</v>
      </c>
      <c r="B881" t="s">
        <v>5304</v>
      </c>
      <c r="C881" t="s">
        <v>3388</v>
      </c>
      <c r="D881" t="s">
        <v>2098</v>
      </c>
      <c r="E881" t="s">
        <v>1075</v>
      </c>
    </row>
    <row r="882" spans="1:5" x14ac:dyDescent="0.15">
      <c r="A882" t="s">
        <v>4715</v>
      </c>
      <c r="B882" t="s">
        <v>5495</v>
      </c>
      <c r="C882" t="s">
        <v>3242</v>
      </c>
      <c r="D882" t="s">
        <v>2098</v>
      </c>
      <c r="E882" t="s">
        <v>2884</v>
      </c>
    </row>
    <row r="883" spans="1:5" x14ac:dyDescent="0.15">
      <c r="A883" t="s">
        <v>2853</v>
      </c>
      <c r="B883" t="s">
        <v>5497</v>
      </c>
      <c r="C883" t="s">
        <v>3322</v>
      </c>
      <c r="D883" t="s">
        <v>2098</v>
      </c>
      <c r="E883" t="s">
        <v>2851</v>
      </c>
    </row>
    <row r="884" spans="1:5" x14ac:dyDescent="0.15">
      <c r="A884" t="s">
        <v>1525</v>
      </c>
      <c r="B884" t="s">
        <v>5498</v>
      </c>
      <c r="C884" t="s">
        <v>18</v>
      </c>
      <c r="D884" t="s">
        <v>2098</v>
      </c>
      <c r="E884" t="s">
        <v>767</v>
      </c>
    </row>
    <row r="885" spans="1:5" x14ac:dyDescent="0.15">
      <c r="A885" t="s">
        <v>6624</v>
      </c>
      <c r="B885" t="s">
        <v>5153</v>
      </c>
      <c r="C885" t="s">
        <v>3272</v>
      </c>
      <c r="D885" t="s">
        <v>2098</v>
      </c>
      <c r="E885" t="s">
        <v>3393</v>
      </c>
    </row>
    <row r="886" spans="1:5" x14ac:dyDescent="0.15">
      <c r="A886" t="s">
        <v>1374</v>
      </c>
      <c r="B886" t="s">
        <v>5499</v>
      </c>
      <c r="C886" t="s">
        <v>3395</v>
      </c>
      <c r="D886" t="s">
        <v>2098</v>
      </c>
      <c r="E886" t="s">
        <v>2171</v>
      </c>
    </row>
    <row r="887" spans="1:5" x14ac:dyDescent="0.15">
      <c r="A887" t="s">
        <v>6625</v>
      </c>
      <c r="B887" t="s">
        <v>543</v>
      </c>
      <c r="C887" t="s">
        <v>3397</v>
      </c>
      <c r="D887" t="s">
        <v>2098</v>
      </c>
      <c r="E887" t="s">
        <v>3398</v>
      </c>
    </row>
    <row r="888" spans="1:5" x14ac:dyDescent="0.15">
      <c r="A888" t="s">
        <v>2620</v>
      </c>
      <c r="B888" t="s">
        <v>5500</v>
      </c>
      <c r="C888" t="s">
        <v>3399</v>
      </c>
      <c r="D888" t="s">
        <v>2098</v>
      </c>
      <c r="E888" t="s">
        <v>1055</v>
      </c>
    </row>
    <row r="889" spans="1:5" x14ac:dyDescent="0.15">
      <c r="A889" t="s">
        <v>6069</v>
      </c>
      <c r="B889" t="s">
        <v>5502</v>
      </c>
      <c r="C889" t="s">
        <v>26</v>
      </c>
      <c r="D889" t="s">
        <v>2098</v>
      </c>
      <c r="E889" t="s">
        <v>3402</v>
      </c>
    </row>
    <row r="890" spans="1:5" x14ac:dyDescent="0.15">
      <c r="A890" t="s">
        <v>4160</v>
      </c>
      <c r="B890" t="s">
        <v>555</v>
      </c>
      <c r="C890" t="s">
        <v>2900</v>
      </c>
      <c r="D890" t="s">
        <v>2098</v>
      </c>
      <c r="E890" t="s">
        <v>3403</v>
      </c>
    </row>
    <row r="891" spans="1:5" x14ac:dyDescent="0.15">
      <c r="A891" t="s">
        <v>6626</v>
      </c>
      <c r="B891" t="s">
        <v>5434</v>
      </c>
      <c r="C891" t="s">
        <v>2999</v>
      </c>
      <c r="D891" t="s">
        <v>2098</v>
      </c>
      <c r="E891" t="s">
        <v>3405</v>
      </c>
    </row>
    <row r="892" spans="1:5" x14ac:dyDescent="0.15">
      <c r="A892" t="s">
        <v>717</v>
      </c>
      <c r="B892" t="s">
        <v>5503</v>
      </c>
      <c r="C892" t="s">
        <v>2804</v>
      </c>
      <c r="D892" t="s">
        <v>2098</v>
      </c>
      <c r="E892" t="s">
        <v>3406</v>
      </c>
    </row>
    <row r="893" spans="1:5" x14ac:dyDescent="0.15">
      <c r="A893" t="s">
        <v>4114</v>
      </c>
      <c r="B893" t="s">
        <v>297</v>
      </c>
      <c r="C893" t="s">
        <v>3409</v>
      </c>
      <c r="D893" t="s">
        <v>2098</v>
      </c>
      <c r="E893" t="s">
        <v>1555</v>
      </c>
    </row>
    <row r="894" spans="1:5" x14ac:dyDescent="0.15">
      <c r="A894" t="s">
        <v>6627</v>
      </c>
      <c r="B894" t="s">
        <v>1825</v>
      </c>
      <c r="C894" t="s">
        <v>1534</v>
      </c>
      <c r="D894" t="s">
        <v>2098</v>
      </c>
      <c r="E894" t="s">
        <v>703</v>
      </c>
    </row>
    <row r="895" spans="1:5" x14ac:dyDescent="0.15">
      <c r="A895" t="s">
        <v>3628</v>
      </c>
      <c r="B895" t="s">
        <v>189</v>
      </c>
      <c r="C895" t="s">
        <v>3410</v>
      </c>
      <c r="D895" t="s">
        <v>2098</v>
      </c>
      <c r="E895" t="s">
        <v>3411</v>
      </c>
    </row>
    <row r="896" spans="1:5" x14ac:dyDescent="0.15">
      <c r="A896" t="s">
        <v>6628</v>
      </c>
      <c r="B896" t="s">
        <v>5505</v>
      </c>
      <c r="C896" t="s">
        <v>3412</v>
      </c>
      <c r="D896" t="s">
        <v>2098</v>
      </c>
      <c r="E896" t="s">
        <v>2353</v>
      </c>
    </row>
    <row r="897" spans="1:5" x14ac:dyDescent="0.15">
      <c r="A897" t="s">
        <v>5723</v>
      </c>
      <c r="B897" t="s">
        <v>5506</v>
      </c>
      <c r="C897" t="s">
        <v>3414</v>
      </c>
      <c r="D897" t="s">
        <v>2098</v>
      </c>
      <c r="E897" t="s">
        <v>75</v>
      </c>
    </row>
    <row r="898" spans="1:5" x14ac:dyDescent="0.15">
      <c r="A898" t="s">
        <v>3195</v>
      </c>
      <c r="B898" t="s">
        <v>5508</v>
      </c>
      <c r="C898" t="s">
        <v>3417</v>
      </c>
      <c r="D898" t="s">
        <v>2098</v>
      </c>
      <c r="E898" t="s">
        <v>3418</v>
      </c>
    </row>
    <row r="899" spans="1:5" x14ac:dyDescent="0.15">
      <c r="A899" t="s">
        <v>5345</v>
      </c>
      <c r="B899" t="s">
        <v>5509</v>
      </c>
      <c r="C899" t="s">
        <v>975</v>
      </c>
      <c r="D899" t="s">
        <v>2098</v>
      </c>
      <c r="E899" t="s">
        <v>2287</v>
      </c>
    </row>
    <row r="900" spans="1:5" x14ac:dyDescent="0.15">
      <c r="A900" t="s">
        <v>6629</v>
      </c>
      <c r="B900" t="s">
        <v>5511</v>
      </c>
      <c r="C900" t="s">
        <v>3423</v>
      </c>
      <c r="D900" t="s">
        <v>2098</v>
      </c>
      <c r="E900" t="s">
        <v>693</v>
      </c>
    </row>
    <row r="901" spans="1:5" x14ac:dyDescent="0.15">
      <c r="A901" t="s">
        <v>4932</v>
      </c>
      <c r="B901" t="s">
        <v>3820</v>
      </c>
      <c r="C901" t="s">
        <v>2380</v>
      </c>
      <c r="D901" t="s">
        <v>2098</v>
      </c>
      <c r="E901" t="s">
        <v>3425</v>
      </c>
    </row>
    <row r="902" spans="1:5" x14ac:dyDescent="0.15">
      <c r="A902" t="s">
        <v>6632</v>
      </c>
      <c r="B902" t="s">
        <v>5512</v>
      </c>
      <c r="C902" t="s">
        <v>1100</v>
      </c>
      <c r="D902" t="s">
        <v>2098</v>
      </c>
      <c r="E902" t="s">
        <v>1938</v>
      </c>
    </row>
    <row r="903" spans="1:5" x14ac:dyDescent="0.15">
      <c r="A903" t="s">
        <v>4194</v>
      </c>
      <c r="B903" t="s">
        <v>5514</v>
      </c>
      <c r="C903" t="s">
        <v>2877</v>
      </c>
      <c r="D903" t="s">
        <v>2098</v>
      </c>
      <c r="E903" t="s">
        <v>553</v>
      </c>
    </row>
    <row r="904" spans="1:5" x14ac:dyDescent="0.15">
      <c r="A904" t="s">
        <v>2469</v>
      </c>
      <c r="B904" t="s">
        <v>5515</v>
      </c>
      <c r="C904" t="s">
        <v>2642</v>
      </c>
      <c r="D904" t="s">
        <v>2098</v>
      </c>
      <c r="E904" t="s">
        <v>3315</v>
      </c>
    </row>
    <row r="905" spans="1:5" x14ac:dyDescent="0.15">
      <c r="A905" t="s">
        <v>1085</v>
      </c>
      <c r="B905" t="s">
        <v>5516</v>
      </c>
      <c r="C905" t="s">
        <v>3426</v>
      </c>
      <c r="D905" t="s">
        <v>2098</v>
      </c>
      <c r="E905" t="s">
        <v>112</v>
      </c>
    </row>
    <row r="906" spans="1:5" x14ac:dyDescent="0.15">
      <c r="A906" t="s">
        <v>1229</v>
      </c>
      <c r="B906" t="s">
        <v>5517</v>
      </c>
      <c r="C906" t="s">
        <v>646</v>
      </c>
      <c r="D906" t="s">
        <v>2098</v>
      </c>
      <c r="E906" t="s">
        <v>722</v>
      </c>
    </row>
    <row r="907" spans="1:5" x14ac:dyDescent="0.15">
      <c r="A907" t="s">
        <v>3227</v>
      </c>
      <c r="B907" t="s">
        <v>5333</v>
      </c>
      <c r="C907" t="s">
        <v>2945</v>
      </c>
      <c r="D907" t="s">
        <v>2098</v>
      </c>
      <c r="E907" t="s">
        <v>1202</v>
      </c>
    </row>
    <row r="908" spans="1:5" x14ac:dyDescent="0.15">
      <c r="A908" t="s">
        <v>6633</v>
      </c>
      <c r="B908" t="s">
        <v>1792</v>
      </c>
      <c r="C908" t="s">
        <v>3428</v>
      </c>
      <c r="D908" t="s">
        <v>2098</v>
      </c>
      <c r="E908" t="s">
        <v>519</v>
      </c>
    </row>
    <row r="909" spans="1:5" x14ac:dyDescent="0.15">
      <c r="A909" t="s">
        <v>6634</v>
      </c>
      <c r="B909" t="s">
        <v>5518</v>
      </c>
      <c r="C909" t="s">
        <v>3429</v>
      </c>
      <c r="D909" t="s">
        <v>2098</v>
      </c>
      <c r="E909" t="s">
        <v>953</v>
      </c>
    </row>
    <row r="910" spans="1:5" x14ac:dyDescent="0.15">
      <c r="A910" t="s">
        <v>6635</v>
      </c>
      <c r="B910" t="s">
        <v>5520</v>
      </c>
      <c r="C910" t="s">
        <v>1156</v>
      </c>
      <c r="D910" t="s">
        <v>2098</v>
      </c>
      <c r="E910" t="s">
        <v>3387</v>
      </c>
    </row>
    <row r="911" spans="1:5" x14ac:dyDescent="0.15">
      <c r="A911" t="s">
        <v>6636</v>
      </c>
      <c r="B911" t="s">
        <v>5521</v>
      </c>
      <c r="C911" t="s">
        <v>3430</v>
      </c>
      <c r="D911" t="s">
        <v>2098</v>
      </c>
      <c r="E911" t="s">
        <v>2571</v>
      </c>
    </row>
    <row r="912" spans="1:5" x14ac:dyDescent="0.15">
      <c r="A912" t="s">
        <v>6315</v>
      </c>
      <c r="B912" t="s">
        <v>5522</v>
      </c>
      <c r="C912" t="s">
        <v>963</v>
      </c>
      <c r="D912" t="s">
        <v>2098</v>
      </c>
      <c r="E912" t="s">
        <v>1236</v>
      </c>
    </row>
    <row r="913" spans="1:5" x14ac:dyDescent="0.15">
      <c r="A913" t="s">
        <v>6637</v>
      </c>
      <c r="B913" t="s">
        <v>1765</v>
      </c>
      <c r="C913" t="s">
        <v>3433</v>
      </c>
      <c r="D913" t="s">
        <v>2098</v>
      </c>
      <c r="E913" t="s">
        <v>207</v>
      </c>
    </row>
    <row r="914" spans="1:5" x14ac:dyDescent="0.15">
      <c r="A914" t="s">
        <v>6639</v>
      </c>
      <c r="B914" t="s">
        <v>1578</v>
      </c>
      <c r="C914" t="s">
        <v>3437</v>
      </c>
      <c r="D914" t="s">
        <v>2098</v>
      </c>
      <c r="E914" t="s">
        <v>961</v>
      </c>
    </row>
    <row r="915" spans="1:5" x14ac:dyDescent="0.15">
      <c r="A915" t="s">
        <v>5229</v>
      </c>
      <c r="B915" t="s">
        <v>7083</v>
      </c>
      <c r="C915" t="s">
        <v>4521</v>
      </c>
      <c r="D915" t="s">
        <v>2098</v>
      </c>
      <c r="E915" t="s">
        <v>1115</v>
      </c>
    </row>
    <row r="916" spans="1:5" x14ac:dyDescent="0.15">
      <c r="A916" t="s">
        <v>4340</v>
      </c>
      <c r="B916" t="s">
        <v>5525</v>
      </c>
      <c r="C916" t="s">
        <v>3438</v>
      </c>
      <c r="D916" t="s">
        <v>2098</v>
      </c>
      <c r="E916" t="s">
        <v>3442</v>
      </c>
    </row>
    <row r="917" spans="1:5" x14ac:dyDescent="0.15">
      <c r="A917" t="s">
        <v>5848</v>
      </c>
      <c r="B917" t="s">
        <v>157</v>
      </c>
      <c r="C917" t="s">
        <v>3443</v>
      </c>
      <c r="D917" t="s">
        <v>2098</v>
      </c>
      <c r="E917" t="s">
        <v>3444</v>
      </c>
    </row>
    <row r="918" spans="1:5" x14ac:dyDescent="0.15">
      <c r="A918" t="s">
        <v>6640</v>
      </c>
      <c r="B918" t="s">
        <v>5526</v>
      </c>
      <c r="C918" t="s">
        <v>2981</v>
      </c>
      <c r="D918" t="s">
        <v>2098</v>
      </c>
      <c r="E918" t="s">
        <v>3445</v>
      </c>
    </row>
    <row r="919" spans="1:5" x14ac:dyDescent="0.15">
      <c r="A919" t="s">
        <v>1745</v>
      </c>
      <c r="B919" t="s">
        <v>2917</v>
      </c>
      <c r="C919" t="s">
        <v>3449</v>
      </c>
      <c r="D919" t="s">
        <v>2098</v>
      </c>
      <c r="E919" t="s">
        <v>3</v>
      </c>
    </row>
    <row r="920" spans="1:5" x14ac:dyDescent="0.15">
      <c r="A920" t="s">
        <v>6641</v>
      </c>
      <c r="B920" t="s">
        <v>5528</v>
      </c>
      <c r="C920" t="s">
        <v>3451</v>
      </c>
      <c r="D920" t="s">
        <v>2098</v>
      </c>
      <c r="E920" t="s">
        <v>340</v>
      </c>
    </row>
    <row r="921" spans="1:5" x14ac:dyDescent="0.15">
      <c r="A921" t="s">
        <v>321</v>
      </c>
      <c r="B921" t="s">
        <v>2781</v>
      </c>
      <c r="C921" t="s">
        <v>106</v>
      </c>
      <c r="D921" t="s">
        <v>2098</v>
      </c>
      <c r="E921" t="s">
        <v>2008</v>
      </c>
    </row>
    <row r="922" spans="1:5" x14ac:dyDescent="0.15">
      <c r="A922" t="s">
        <v>4774</v>
      </c>
      <c r="B922" t="s">
        <v>5529</v>
      </c>
      <c r="C922" t="s">
        <v>3453</v>
      </c>
      <c r="D922" t="s">
        <v>2098</v>
      </c>
      <c r="E922" t="s">
        <v>2754</v>
      </c>
    </row>
    <row r="923" spans="1:5" x14ac:dyDescent="0.15">
      <c r="A923" t="s">
        <v>6642</v>
      </c>
      <c r="B923" t="s">
        <v>1045</v>
      </c>
      <c r="C923" t="s">
        <v>3050</v>
      </c>
      <c r="D923" t="s">
        <v>2098</v>
      </c>
      <c r="E923" t="s">
        <v>3455</v>
      </c>
    </row>
    <row r="924" spans="1:5" x14ac:dyDescent="0.15">
      <c r="A924" t="s">
        <v>6643</v>
      </c>
      <c r="B924" t="s">
        <v>5243</v>
      </c>
      <c r="C924" t="s">
        <v>3457</v>
      </c>
      <c r="D924" t="s">
        <v>2098</v>
      </c>
      <c r="E924" t="s">
        <v>3458</v>
      </c>
    </row>
    <row r="925" spans="1:5" x14ac:dyDescent="0.15">
      <c r="A925" t="s">
        <v>5712</v>
      </c>
      <c r="B925" t="s">
        <v>5106</v>
      </c>
      <c r="C925" t="s">
        <v>2625</v>
      </c>
      <c r="D925" t="s">
        <v>2098</v>
      </c>
      <c r="E925" t="s">
        <v>2261</v>
      </c>
    </row>
    <row r="926" spans="1:5" x14ac:dyDescent="0.15">
      <c r="A926" t="s">
        <v>6644</v>
      </c>
      <c r="B926" t="s">
        <v>5246</v>
      </c>
      <c r="C926" t="s">
        <v>3459</v>
      </c>
      <c r="D926" t="s">
        <v>2098</v>
      </c>
      <c r="E926" t="s">
        <v>3070</v>
      </c>
    </row>
    <row r="927" spans="1:5" x14ac:dyDescent="0.15">
      <c r="A927" t="s">
        <v>4944</v>
      </c>
      <c r="B927" t="s">
        <v>5530</v>
      </c>
      <c r="C927" t="s">
        <v>3460</v>
      </c>
      <c r="D927" t="s">
        <v>2098</v>
      </c>
      <c r="E927" t="s">
        <v>1516</v>
      </c>
    </row>
    <row r="928" spans="1:5" x14ac:dyDescent="0.15">
      <c r="A928" t="s">
        <v>4956</v>
      </c>
      <c r="B928" t="s">
        <v>5531</v>
      </c>
      <c r="C928" t="s">
        <v>3130</v>
      </c>
      <c r="D928" t="s">
        <v>2098</v>
      </c>
      <c r="E928" t="s">
        <v>2633</v>
      </c>
    </row>
    <row r="929" spans="1:5" x14ac:dyDescent="0.15">
      <c r="A929" t="s">
        <v>3420</v>
      </c>
      <c r="B929" t="s">
        <v>1479</v>
      </c>
      <c r="C929" t="s">
        <v>6127</v>
      </c>
      <c r="D929" t="s">
        <v>3420</v>
      </c>
    </row>
    <row r="930" spans="1:5" x14ac:dyDescent="0.15">
      <c r="A930" t="s">
        <v>6645</v>
      </c>
      <c r="B930" t="s">
        <v>2978</v>
      </c>
      <c r="C930" t="s">
        <v>3461</v>
      </c>
      <c r="D930" t="s">
        <v>3420</v>
      </c>
      <c r="E930" t="s">
        <v>349</v>
      </c>
    </row>
    <row r="931" spans="1:5" x14ac:dyDescent="0.15">
      <c r="A931" t="s">
        <v>6646</v>
      </c>
      <c r="B931" t="s">
        <v>5532</v>
      </c>
      <c r="C931" t="s">
        <v>3462</v>
      </c>
      <c r="D931" t="s">
        <v>3420</v>
      </c>
      <c r="E931" t="s">
        <v>620</v>
      </c>
    </row>
    <row r="932" spans="1:5" x14ac:dyDescent="0.15">
      <c r="A932" t="s">
        <v>6647</v>
      </c>
      <c r="B932" t="s">
        <v>479</v>
      </c>
      <c r="C932" t="s">
        <v>3463</v>
      </c>
      <c r="D932" t="s">
        <v>3420</v>
      </c>
      <c r="E932" t="s">
        <v>3464</v>
      </c>
    </row>
    <row r="933" spans="1:5" x14ac:dyDescent="0.15">
      <c r="A933" t="s">
        <v>2604</v>
      </c>
      <c r="B933" t="s">
        <v>3118</v>
      </c>
      <c r="C933" t="s">
        <v>2391</v>
      </c>
      <c r="D933" t="s">
        <v>3420</v>
      </c>
      <c r="E933" t="s">
        <v>3466</v>
      </c>
    </row>
    <row r="934" spans="1:5" x14ac:dyDescent="0.15">
      <c r="A934" t="s">
        <v>6648</v>
      </c>
      <c r="B934" t="s">
        <v>5533</v>
      </c>
      <c r="C934" t="s">
        <v>3467</v>
      </c>
      <c r="D934" t="s">
        <v>3420</v>
      </c>
      <c r="E934" t="s">
        <v>3469</v>
      </c>
    </row>
    <row r="935" spans="1:5" x14ac:dyDescent="0.15">
      <c r="A935" t="s">
        <v>2652</v>
      </c>
      <c r="B935" t="s">
        <v>5534</v>
      </c>
      <c r="C935" t="s">
        <v>3471</v>
      </c>
      <c r="D935" t="s">
        <v>3420</v>
      </c>
      <c r="E935" t="s">
        <v>2157</v>
      </c>
    </row>
    <row r="936" spans="1:5" x14ac:dyDescent="0.15">
      <c r="A936" t="s">
        <v>6649</v>
      </c>
      <c r="B936" t="s">
        <v>4847</v>
      </c>
      <c r="C936" t="s">
        <v>2711</v>
      </c>
      <c r="D936" t="s">
        <v>3420</v>
      </c>
      <c r="E936" t="s">
        <v>3472</v>
      </c>
    </row>
    <row r="937" spans="1:5" x14ac:dyDescent="0.15">
      <c r="A937" t="s">
        <v>3624</v>
      </c>
      <c r="B937" t="s">
        <v>3121</v>
      </c>
      <c r="C937" t="s">
        <v>3475</v>
      </c>
      <c r="D937" t="s">
        <v>3420</v>
      </c>
      <c r="E937" t="s">
        <v>3479</v>
      </c>
    </row>
    <row r="938" spans="1:5" x14ac:dyDescent="0.15">
      <c r="A938" t="s">
        <v>476</v>
      </c>
      <c r="B938" t="s">
        <v>3597</v>
      </c>
      <c r="C938" t="s">
        <v>2743</v>
      </c>
      <c r="D938" t="s">
        <v>3420</v>
      </c>
      <c r="E938" t="s">
        <v>2481</v>
      </c>
    </row>
    <row r="939" spans="1:5" x14ac:dyDescent="0.15">
      <c r="A939" t="s">
        <v>4276</v>
      </c>
      <c r="B939" t="s">
        <v>5536</v>
      </c>
      <c r="C939" t="s">
        <v>3441</v>
      </c>
      <c r="D939" t="s">
        <v>3420</v>
      </c>
      <c r="E939" t="s">
        <v>3482</v>
      </c>
    </row>
    <row r="940" spans="1:5" x14ac:dyDescent="0.15">
      <c r="A940" t="s">
        <v>6650</v>
      </c>
      <c r="B940" t="s">
        <v>5537</v>
      </c>
      <c r="C940" t="s">
        <v>3483</v>
      </c>
      <c r="D940" t="s">
        <v>3420</v>
      </c>
      <c r="E940" t="s">
        <v>3374</v>
      </c>
    </row>
    <row r="941" spans="1:5" x14ac:dyDescent="0.15">
      <c r="A941" t="s">
        <v>306</v>
      </c>
      <c r="B941" t="s">
        <v>5538</v>
      </c>
      <c r="C941" t="s">
        <v>1784</v>
      </c>
      <c r="D941" t="s">
        <v>3420</v>
      </c>
      <c r="E941" t="s">
        <v>2921</v>
      </c>
    </row>
    <row r="942" spans="1:5" x14ac:dyDescent="0.15">
      <c r="A942" t="s">
        <v>2832</v>
      </c>
      <c r="B942" t="s">
        <v>3392</v>
      </c>
      <c r="C942" t="s">
        <v>3440</v>
      </c>
      <c r="D942" t="s">
        <v>3420</v>
      </c>
      <c r="E942" t="s">
        <v>117</v>
      </c>
    </row>
    <row r="943" spans="1:5" x14ac:dyDescent="0.15">
      <c r="A943" t="s">
        <v>6651</v>
      </c>
      <c r="B943" t="s">
        <v>5539</v>
      </c>
      <c r="C943" t="s">
        <v>3487</v>
      </c>
      <c r="D943" t="s">
        <v>3420</v>
      </c>
      <c r="E943" t="s">
        <v>3488</v>
      </c>
    </row>
    <row r="944" spans="1:5" x14ac:dyDescent="0.15">
      <c r="A944" t="s">
        <v>6652</v>
      </c>
      <c r="B944" t="s">
        <v>1334</v>
      </c>
      <c r="C944" t="s">
        <v>1713</v>
      </c>
      <c r="D944" t="s">
        <v>3420</v>
      </c>
      <c r="E944" t="s">
        <v>2316</v>
      </c>
    </row>
    <row r="945" spans="1:5" x14ac:dyDescent="0.15">
      <c r="A945" t="s">
        <v>427</v>
      </c>
      <c r="B945" t="s">
        <v>5540</v>
      </c>
      <c r="C945" t="s">
        <v>3490</v>
      </c>
      <c r="D945" t="s">
        <v>3420</v>
      </c>
      <c r="E945" t="s">
        <v>861</v>
      </c>
    </row>
    <row r="946" spans="1:5" x14ac:dyDescent="0.15">
      <c r="A946" t="s">
        <v>6653</v>
      </c>
      <c r="B946" t="s">
        <v>5541</v>
      </c>
      <c r="C946" t="s">
        <v>1394</v>
      </c>
      <c r="D946" t="s">
        <v>3420</v>
      </c>
      <c r="E946" t="s">
        <v>2722</v>
      </c>
    </row>
    <row r="947" spans="1:5" x14ac:dyDescent="0.15">
      <c r="A947" t="s">
        <v>6654</v>
      </c>
      <c r="B947" t="s">
        <v>3408</v>
      </c>
      <c r="C947" t="s">
        <v>2349</v>
      </c>
      <c r="D947" t="s">
        <v>3420</v>
      </c>
      <c r="E947" t="s">
        <v>3493</v>
      </c>
    </row>
    <row r="948" spans="1:5" x14ac:dyDescent="0.15">
      <c r="A948" t="s">
        <v>6655</v>
      </c>
      <c r="B948" t="s">
        <v>5543</v>
      </c>
      <c r="C948" t="s">
        <v>1138</v>
      </c>
      <c r="D948" t="s">
        <v>3420</v>
      </c>
      <c r="E948" t="s">
        <v>2950</v>
      </c>
    </row>
    <row r="949" spans="1:5" x14ac:dyDescent="0.15">
      <c r="A949" t="s">
        <v>6656</v>
      </c>
      <c r="B949" t="s">
        <v>5544</v>
      </c>
      <c r="C949" t="s">
        <v>2045</v>
      </c>
      <c r="D949" t="s">
        <v>3420</v>
      </c>
      <c r="E949" t="s">
        <v>2581</v>
      </c>
    </row>
    <row r="950" spans="1:5" x14ac:dyDescent="0.15">
      <c r="A950" t="s">
        <v>6657</v>
      </c>
      <c r="B950" t="s">
        <v>5545</v>
      </c>
      <c r="C950" t="s">
        <v>3497</v>
      </c>
      <c r="D950" t="s">
        <v>3420</v>
      </c>
      <c r="E950" t="s">
        <v>2894</v>
      </c>
    </row>
    <row r="951" spans="1:5" x14ac:dyDescent="0.15">
      <c r="A951" t="s">
        <v>6658</v>
      </c>
      <c r="B951" t="s">
        <v>5546</v>
      </c>
      <c r="C951" t="s">
        <v>2273</v>
      </c>
      <c r="D951" t="s">
        <v>3420</v>
      </c>
      <c r="E951" t="s">
        <v>3492</v>
      </c>
    </row>
    <row r="952" spans="1:5" x14ac:dyDescent="0.15">
      <c r="A952" t="s">
        <v>6437</v>
      </c>
      <c r="B952" t="s">
        <v>5548</v>
      </c>
      <c r="C952" t="s">
        <v>3059</v>
      </c>
      <c r="D952" t="s">
        <v>3420</v>
      </c>
      <c r="E952" t="s">
        <v>2562</v>
      </c>
    </row>
    <row r="953" spans="1:5" x14ac:dyDescent="0.15">
      <c r="A953" t="s">
        <v>1506</v>
      </c>
      <c r="B953" t="s">
        <v>5549</v>
      </c>
      <c r="C953" t="s">
        <v>294</v>
      </c>
      <c r="D953" t="s">
        <v>3420</v>
      </c>
      <c r="E953" t="s">
        <v>2968</v>
      </c>
    </row>
    <row r="954" spans="1:5" x14ac:dyDescent="0.15">
      <c r="A954" t="s">
        <v>4938</v>
      </c>
      <c r="B954" t="s">
        <v>5550</v>
      </c>
      <c r="C954" t="s">
        <v>280</v>
      </c>
      <c r="D954" t="s">
        <v>3420</v>
      </c>
      <c r="E954" t="s">
        <v>3240</v>
      </c>
    </row>
    <row r="955" spans="1:5" x14ac:dyDescent="0.15">
      <c r="A955" t="s">
        <v>6659</v>
      </c>
      <c r="B955" t="s">
        <v>5551</v>
      </c>
      <c r="C955" t="s">
        <v>1833</v>
      </c>
      <c r="D955" t="s">
        <v>3420</v>
      </c>
      <c r="E955" t="s">
        <v>3499</v>
      </c>
    </row>
    <row r="956" spans="1:5" x14ac:dyDescent="0.15">
      <c r="A956" t="s">
        <v>6660</v>
      </c>
      <c r="B956" t="s">
        <v>5554</v>
      </c>
      <c r="C956" t="s">
        <v>2294</v>
      </c>
      <c r="D956" t="s">
        <v>3420</v>
      </c>
      <c r="E956" t="s">
        <v>3501</v>
      </c>
    </row>
    <row r="957" spans="1:5" x14ac:dyDescent="0.15">
      <c r="A957" t="s">
        <v>3432</v>
      </c>
      <c r="B957" t="s">
        <v>5555</v>
      </c>
      <c r="C957" t="s">
        <v>1107</v>
      </c>
      <c r="D957" t="s">
        <v>3420</v>
      </c>
      <c r="E957" t="s">
        <v>2106</v>
      </c>
    </row>
    <row r="958" spans="1:5" x14ac:dyDescent="0.15">
      <c r="A958" t="s">
        <v>6661</v>
      </c>
      <c r="B958" t="s">
        <v>5556</v>
      </c>
      <c r="C958" t="s">
        <v>3356</v>
      </c>
      <c r="D958" t="s">
        <v>3420</v>
      </c>
      <c r="E958" t="s">
        <v>35</v>
      </c>
    </row>
    <row r="959" spans="1:5" x14ac:dyDescent="0.15">
      <c r="A959" t="s">
        <v>4165</v>
      </c>
      <c r="B959" t="s">
        <v>4691</v>
      </c>
      <c r="C959" t="s">
        <v>1861</v>
      </c>
      <c r="D959" t="s">
        <v>3420</v>
      </c>
      <c r="E959" t="s">
        <v>3504</v>
      </c>
    </row>
    <row r="960" spans="1:5" x14ac:dyDescent="0.15">
      <c r="A960" t="s">
        <v>6662</v>
      </c>
      <c r="B960" t="s">
        <v>5557</v>
      </c>
      <c r="C960" t="s">
        <v>481</v>
      </c>
      <c r="D960" t="s">
        <v>3420</v>
      </c>
      <c r="E960" t="s">
        <v>3505</v>
      </c>
    </row>
    <row r="961" spans="1:5" x14ac:dyDescent="0.15">
      <c r="A961" t="s">
        <v>2773</v>
      </c>
      <c r="B961" t="s">
        <v>3585</v>
      </c>
      <c r="C961" t="s">
        <v>4073</v>
      </c>
      <c r="D961" t="s">
        <v>3420</v>
      </c>
      <c r="E961" t="s">
        <v>1115</v>
      </c>
    </row>
    <row r="962" spans="1:5" x14ac:dyDescent="0.15">
      <c r="A962" t="s">
        <v>138</v>
      </c>
      <c r="B962" t="s">
        <v>5558</v>
      </c>
      <c r="C962" t="s">
        <v>3507</v>
      </c>
      <c r="D962" t="s">
        <v>3420</v>
      </c>
      <c r="E962" t="s">
        <v>3509</v>
      </c>
    </row>
    <row r="963" spans="1:5" x14ac:dyDescent="0.15">
      <c r="A963" t="s">
        <v>6663</v>
      </c>
      <c r="B963" t="s">
        <v>832</v>
      </c>
      <c r="C963" t="s">
        <v>3511</v>
      </c>
      <c r="D963" t="s">
        <v>3420</v>
      </c>
      <c r="E963" t="s">
        <v>3512</v>
      </c>
    </row>
    <row r="964" spans="1:5" x14ac:dyDescent="0.15">
      <c r="A964" t="s">
        <v>4483</v>
      </c>
      <c r="B964" t="s">
        <v>5559</v>
      </c>
      <c r="C964" t="s">
        <v>2420</v>
      </c>
      <c r="D964" t="s">
        <v>3420</v>
      </c>
      <c r="E964" t="s">
        <v>1218</v>
      </c>
    </row>
    <row r="965" spans="1:5" x14ac:dyDescent="0.15">
      <c r="A965" t="s">
        <v>6664</v>
      </c>
      <c r="B965" t="s">
        <v>5560</v>
      </c>
      <c r="C965" t="s">
        <v>2474</v>
      </c>
      <c r="D965" t="s">
        <v>3420</v>
      </c>
      <c r="E965" t="s">
        <v>3513</v>
      </c>
    </row>
    <row r="966" spans="1:5" x14ac:dyDescent="0.15">
      <c r="A966" t="s">
        <v>6665</v>
      </c>
      <c r="B966" t="s">
        <v>5561</v>
      </c>
      <c r="C966" t="s">
        <v>2860</v>
      </c>
      <c r="D966" t="s">
        <v>3420</v>
      </c>
      <c r="E966" t="s">
        <v>2336</v>
      </c>
    </row>
    <row r="967" spans="1:5" x14ac:dyDescent="0.15">
      <c r="A967" t="s">
        <v>6490</v>
      </c>
      <c r="B967" t="s">
        <v>914</v>
      </c>
      <c r="C967" t="s">
        <v>3370</v>
      </c>
      <c r="D967" t="s">
        <v>3420</v>
      </c>
      <c r="E967" t="s">
        <v>1052</v>
      </c>
    </row>
    <row r="968" spans="1:5" x14ac:dyDescent="0.15">
      <c r="A968" t="s">
        <v>3578</v>
      </c>
      <c r="B968" t="s">
        <v>5564</v>
      </c>
      <c r="C968" t="s">
        <v>3514</v>
      </c>
      <c r="D968" t="s">
        <v>3420</v>
      </c>
      <c r="E968" t="s">
        <v>3515</v>
      </c>
    </row>
    <row r="969" spans="1:5" x14ac:dyDescent="0.15">
      <c r="A969" t="s">
        <v>5297</v>
      </c>
      <c r="B969" t="s">
        <v>4724</v>
      </c>
      <c r="C969" t="s">
        <v>2491</v>
      </c>
      <c r="D969" t="s">
        <v>3420</v>
      </c>
      <c r="E969" t="s">
        <v>2276</v>
      </c>
    </row>
    <row r="970" spans="1:5" x14ac:dyDescent="0.15">
      <c r="A970" t="s">
        <v>5870</v>
      </c>
      <c r="B970" t="s">
        <v>1653</v>
      </c>
      <c r="C970" t="s">
        <v>3518</v>
      </c>
      <c r="D970" t="s">
        <v>3420</v>
      </c>
      <c r="E970" t="s">
        <v>3520</v>
      </c>
    </row>
    <row r="971" spans="1:5" x14ac:dyDescent="0.15">
      <c r="A971" t="s">
        <v>5475</v>
      </c>
      <c r="B971" t="s">
        <v>4805</v>
      </c>
      <c r="C971" t="s">
        <v>3199</v>
      </c>
      <c r="D971" t="s">
        <v>3420</v>
      </c>
      <c r="E971" t="s">
        <v>1598</v>
      </c>
    </row>
    <row r="972" spans="1:5" x14ac:dyDescent="0.15">
      <c r="A972" t="s">
        <v>3523</v>
      </c>
      <c r="B972" t="s">
        <v>7084</v>
      </c>
      <c r="C972" t="s">
        <v>5287</v>
      </c>
      <c r="D972" t="s">
        <v>3523</v>
      </c>
    </row>
    <row r="973" spans="1:5" x14ac:dyDescent="0.15">
      <c r="A973" t="s">
        <v>4778</v>
      </c>
      <c r="B973" t="s">
        <v>3828</v>
      </c>
      <c r="C973" t="s">
        <v>1438</v>
      </c>
      <c r="D973" t="s">
        <v>3523</v>
      </c>
      <c r="E973" t="s">
        <v>3526</v>
      </c>
    </row>
    <row r="974" spans="1:5" x14ac:dyDescent="0.15">
      <c r="A974" t="s">
        <v>6666</v>
      </c>
      <c r="B974" t="s">
        <v>5565</v>
      </c>
      <c r="C974" t="s">
        <v>3527</v>
      </c>
      <c r="D974" t="s">
        <v>3523</v>
      </c>
      <c r="E974" t="s">
        <v>3528</v>
      </c>
    </row>
    <row r="975" spans="1:5" x14ac:dyDescent="0.15">
      <c r="A975" t="s">
        <v>435</v>
      </c>
      <c r="B975" t="s">
        <v>5566</v>
      </c>
      <c r="C975" t="s">
        <v>3531</v>
      </c>
      <c r="D975" t="s">
        <v>3523</v>
      </c>
      <c r="E975" t="s">
        <v>2880</v>
      </c>
    </row>
    <row r="976" spans="1:5" x14ac:dyDescent="0.15">
      <c r="A976" t="s">
        <v>6667</v>
      </c>
      <c r="B976" t="s">
        <v>1910</v>
      </c>
      <c r="C976" t="s">
        <v>3536</v>
      </c>
      <c r="D976" t="s">
        <v>3523</v>
      </c>
      <c r="E976" t="s">
        <v>1944</v>
      </c>
    </row>
    <row r="977" spans="1:5" x14ac:dyDescent="0.15">
      <c r="A977" t="s">
        <v>6078</v>
      </c>
      <c r="B977" t="s">
        <v>4008</v>
      </c>
      <c r="C977" t="s">
        <v>3538</v>
      </c>
      <c r="D977" t="s">
        <v>3523</v>
      </c>
      <c r="E977" t="s">
        <v>1808</v>
      </c>
    </row>
    <row r="978" spans="1:5" x14ac:dyDescent="0.15">
      <c r="A978" t="s">
        <v>5736</v>
      </c>
      <c r="B978" t="s">
        <v>5568</v>
      </c>
      <c r="C978" t="s">
        <v>3540</v>
      </c>
      <c r="D978" t="s">
        <v>3523</v>
      </c>
      <c r="E978" t="s">
        <v>3542</v>
      </c>
    </row>
    <row r="979" spans="1:5" x14ac:dyDescent="0.15">
      <c r="A979" t="s">
        <v>1051</v>
      </c>
      <c r="B979" t="s">
        <v>5569</v>
      </c>
      <c r="C979" t="s">
        <v>3478</v>
      </c>
      <c r="D979" t="s">
        <v>3523</v>
      </c>
      <c r="E979" t="s">
        <v>3545</v>
      </c>
    </row>
    <row r="980" spans="1:5" x14ac:dyDescent="0.15">
      <c r="A980" t="s">
        <v>6668</v>
      </c>
      <c r="B980" t="s">
        <v>5570</v>
      </c>
      <c r="C980" t="s">
        <v>3546</v>
      </c>
      <c r="D980" t="s">
        <v>3523</v>
      </c>
      <c r="E980" t="s">
        <v>59</v>
      </c>
    </row>
    <row r="981" spans="1:5" x14ac:dyDescent="0.15">
      <c r="A981" t="s">
        <v>6669</v>
      </c>
      <c r="B981" t="s">
        <v>4948</v>
      </c>
      <c r="C981" t="s">
        <v>3551</v>
      </c>
      <c r="D981" t="s">
        <v>3523</v>
      </c>
      <c r="E981" t="s">
        <v>1451</v>
      </c>
    </row>
    <row r="982" spans="1:5" x14ac:dyDescent="0.15">
      <c r="A982" t="s">
        <v>1070</v>
      </c>
      <c r="B982" t="s">
        <v>5573</v>
      </c>
      <c r="C982" t="s">
        <v>1143</v>
      </c>
      <c r="D982" t="s">
        <v>3523</v>
      </c>
      <c r="E982" t="s">
        <v>3552</v>
      </c>
    </row>
    <row r="983" spans="1:5" x14ac:dyDescent="0.15">
      <c r="A983" t="s">
        <v>1093</v>
      </c>
      <c r="B983" t="s">
        <v>5574</v>
      </c>
      <c r="C983" t="s">
        <v>3553</v>
      </c>
      <c r="D983" t="s">
        <v>3523</v>
      </c>
      <c r="E983" t="s">
        <v>3554</v>
      </c>
    </row>
    <row r="984" spans="1:5" x14ac:dyDescent="0.15">
      <c r="A984" t="s">
        <v>5020</v>
      </c>
      <c r="B984" t="s">
        <v>5575</v>
      </c>
      <c r="C984" t="s">
        <v>600</v>
      </c>
      <c r="D984" t="s">
        <v>3523</v>
      </c>
      <c r="E984" t="s">
        <v>3558</v>
      </c>
    </row>
    <row r="985" spans="1:5" x14ac:dyDescent="0.15">
      <c r="A985" t="s">
        <v>6670</v>
      </c>
      <c r="B985" t="s">
        <v>5577</v>
      </c>
      <c r="C985" t="s">
        <v>3439</v>
      </c>
      <c r="D985" t="s">
        <v>3523</v>
      </c>
      <c r="E985" t="s">
        <v>615</v>
      </c>
    </row>
    <row r="986" spans="1:5" x14ac:dyDescent="0.15">
      <c r="A986" t="s">
        <v>6671</v>
      </c>
      <c r="B986" t="s">
        <v>5578</v>
      </c>
      <c r="C986" t="s">
        <v>3559</v>
      </c>
      <c r="D986" t="s">
        <v>3523</v>
      </c>
      <c r="E986" t="s">
        <v>585</v>
      </c>
    </row>
    <row r="987" spans="1:5" x14ac:dyDescent="0.15">
      <c r="A987" t="s">
        <v>1196</v>
      </c>
      <c r="B987" t="s">
        <v>5580</v>
      </c>
      <c r="C987" t="s">
        <v>449</v>
      </c>
      <c r="D987" t="s">
        <v>3523</v>
      </c>
      <c r="E987" t="s">
        <v>3560</v>
      </c>
    </row>
    <row r="988" spans="1:5" x14ac:dyDescent="0.15">
      <c r="A988" t="s">
        <v>6672</v>
      </c>
      <c r="B988" t="s">
        <v>3470</v>
      </c>
      <c r="C988" t="s">
        <v>2342</v>
      </c>
      <c r="D988" t="s">
        <v>3523</v>
      </c>
      <c r="E988" t="s">
        <v>3561</v>
      </c>
    </row>
    <row r="989" spans="1:5" x14ac:dyDescent="0.15">
      <c r="A989" t="s">
        <v>3608</v>
      </c>
      <c r="B989" t="s">
        <v>5581</v>
      </c>
      <c r="C989" t="s">
        <v>3285</v>
      </c>
      <c r="D989" t="s">
        <v>3523</v>
      </c>
      <c r="E989" t="s">
        <v>3562</v>
      </c>
    </row>
    <row r="990" spans="1:5" x14ac:dyDescent="0.15">
      <c r="A990" t="s">
        <v>6673</v>
      </c>
      <c r="B990" t="s">
        <v>5582</v>
      </c>
      <c r="C990" t="s">
        <v>3335</v>
      </c>
      <c r="D990" t="s">
        <v>3523</v>
      </c>
      <c r="E990" t="s">
        <v>3563</v>
      </c>
    </row>
    <row r="991" spans="1:5" x14ac:dyDescent="0.15">
      <c r="A991" t="s">
        <v>339</v>
      </c>
      <c r="B991" t="s">
        <v>5583</v>
      </c>
      <c r="C991" t="s">
        <v>1467</v>
      </c>
      <c r="D991" t="s">
        <v>3523</v>
      </c>
      <c r="E991" t="s">
        <v>688</v>
      </c>
    </row>
    <row r="992" spans="1:5" x14ac:dyDescent="0.15">
      <c r="A992" t="s">
        <v>1252</v>
      </c>
      <c r="B992" t="s">
        <v>3251</v>
      </c>
      <c r="C992" t="s">
        <v>1071</v>
      </c>
      <c r="D992" t="s">
        <v>3523</v>
      </c>
      <c r="E992" t="s">
        <v>3566</v>
      </c>
    </row>
    <row r="993" spans="1:5" x14ac:dyDescent="0.15">
      <c r="A993" t="s">
        <v>1683</v>
      </c>
      <c r="B993" t="s">
        <v>3951</v>
      </c>
      <c r="C993" t="s">
        <v>3567</v>
      </c>
      <c r="D993" t="s">
        <v>3523</v>
      </c>
      <c r="E993" t="s">
        <v>731</v>
      </c>
    </row>
    <row r="994" spans="1:5" x14ac:dyDescent="0.15">
      <c r="A994" t="s">
        <v>6674</v>
      </c>
      <c r="B994" t="s">
        <v>5584</v>
      </c>
      <c r="C994" t="s">
        <v>3568</v>
      </c>
      <c r="D994" t="s">
        <v>3523</v>
      </c>
      <c r="E994" t="s">
        <v>279</v>
      </c>
    </row>
    <row r="995" spans="1:5" x14ac:dyDescent="0.15">
      <c r="A995" t="s">
        <v>2730</v>
      </c>
      <c r="B995" t="s">
        <v>5585</v>
      </c>
      <c r="C995" t="s">
        <v>677</v>
      </c>
      <c r="D995" t="s">
        <v>3523</v>
      </c>
      <c r="E995" t="s">
        <v>3569</v>
      </c>
    </row>
    <row r="996" spans="1:5" x14ac:dyDescent="0.15">
      <c r="A996" t="s">
        <v>4790</v>
      </c>
      <c r="B996" t="s">
        <v>5586</v>
      </c>
      <c r="C996" t="s">
        <v>3570</v>
      </c>
      <c r="D996" t="s">
        <v>3523</v>
      </c>
      <c r="E996" t="s">
        <v>3574</v>
      </c>
    </row>
    <row r="997" spans="1:5" x14ac:dyDescent="0.15">
      <c r="A997" t="s">
        <v>4578</v>
      </c>
      <c r="B997" t="s">
        <v>5587</v>
      </c>
      <c r="C997" t="s">
        <v>2168</v>
      </c>
      <c r="D997" t="s">
        <v>3523</v>
      </c>
      <c r="E997" t="s">
        <v>1519</v>
      </c>
    </row>
    <row r="998" spans="1:5" x14ac:dyDescent="0.15">
      <c r="A998" t="s">
        <v>2191</v>
      </c>
      <c r="B998" t="s">
        <v>5588</v>
      </c>
      <c r="C998" t="s">
        <v>160</v>
      </c>
      <c r="D998" t="s">
        <v>3523</v>
      </c>
      <c r="E998" t="s">
        <v>1121</v>
      </c>
    </row>
    <row r="999" spans="1:5" x14ac:dyDescent="0.15">
      <c r="A999" t="s">
        <v>6675</v>
      </c>
      <c r="B999" t="s">
        <v>5589</v>
      </c>
      <c r="C999" t="s">
        <v>2609</v>
      </c>
      <c r="D999" t="s">
        <v>3523</v>
      </c>
      <c r="E999" t="s">
        <v>3413</v>
      </c>
    </row>
    <row r="1000" spans="1:5" x14ac:dyDescent="0.15">
      <c r="A1000" t="s">
        <v>6676</v>
      </c>
      <c r="B1000" t="s">
        <v>2427</v>
      </c>
      <c r="C1000" t="s">
        <v>3091</v>
      </c>
      <c r="D1000" t="s">
        <v>3523</v>
      </c>
      <c r="E1000" t="s">
        <v>3098</v>
      </c>
    </row>
    <row r="1001" spans="1:5" x14ac:dyDescent="0.15">
      <c r="A1001" t="s">
        <v>235</v>
      </c>
      <c r="B1001" t="s">
        <v>5591</v>
      </c>
      <c r="C1001" t="s">
        <v>1160</v>
      </c>
      <c r="D1001" t="s">
        <v>3523</v>
      </c>
      <c r="E1001" t="s">
        <v>98</v>
      </c>
    </row>
    <row r="1002" spans="1:5" x14ac:dyDescent="0.15">
      <c r="A1002" t="s">
        <v>6677</v>
      </c>
      <c r="B1002" t="s">
        <v>6508</v>
      </c>
      <c r="C1002" t="s">
        <v>6128</v>
      </c>
      <c r="D1002" t="s">
        <v>3523</v>
      </c>
      <c r="E1002" t="s">
        <v>685</v>
      </c>
    </row>
    <row r="1003" spans="1:5" x14ac:dyDescent="0.15">
      <c r="A1003" t="s">
        <v>3740</v>
      </c>
      <c r="B1003" t="s">
        <v>5389</v>
      </c>
      <c r="C1003" t="s">
        <v>3576</v>
      </c>
      <c r="D1003" t="s">
        <v>3523</v>
      </c>
      <c r="E1003" t="s">
        <v>3577</v>
      </c>
    </row>
    <row r="1004" spans="1:5" x14ac:dyDescent="0.15">
      <c r="A1004" t="s">
        <v>6678</v>
      </c>
      <c r="B1004" t="s">
        <v>5592</v>
      </c>
      <c r="C1004" t="s">
        <v>464</v>
      </c>
      <c r="D1004" t="s">
        <v>3523</v>
      </c>
      <c r="E1004" t="s">
        <v>3580</v>
      </c>
    </row>
    <row r="1005" spans="1:5" x14ac:dyDescent="0.15">
      <c r="A1005" t="s">
        <v>6679</v>
      </c>
      <c r="B1005" t="s">
        <v>5593</v>
      </c>
      <c r="C1005" t="s">
        <v>3166</v>
      </c>
      <c r="D1005" t="s">
        <v>3523</v>
      </c>
      <c r="E1005" t="s">
        <v>3401</v>
      </c>
    </row>
    <row r="1006" spans="1:5" x14ac:dyDescent="0.15">
      <c r="A1006" t="s">
        <v>6680</v>
      </c>
      <c r="B1006" t="s">
        <v>1245</v>
      </c>
      <c r="C1006" t="s">
        <v>3541</v>
      </c>
      <c r="D1006" t="s">
        <v>3523</v>
      </c>
      <c r="E1006" t="s">
        <v>551</v>
      </c>
    </row>
    <row r="1007" spans="1:5" x14ac:dyDescent="0.15">
      <c r="A1007" t="s">
        <v>2466</v>
      </c>
      <c r="B1007" t="s">
        <v>1893</v>
      </c>
      <c r="C1007" t="s">
        <v>6129</v>
      </c>
      <c r="D1007" t="s">
        <v>3523</v>
      </c>
      <c r="E1007" t="s">
        <v>814</v>
      </c>
    </row>
    <row r="1008" spans="1:5" x14ac:dyDescent="0.15">
      <c r="A1008" t="s">
        <v>3581</v>
      </c>
      <c r="B1008" t="s">
        <v>7085</v>
      </c>
      <c r="C1008" t="s">
        <v>6130</v>
      </c>
      <c r="D1008" t="s">
        <v>3581</v>
      </c>
    </row>
    <row r="1009" spans="1:5" x14ac:dyDescent="0.15">
      <c r="A1009" t="s">
        <v>2529</v>
      </c>
      <c r="B1009" t="s">
        <v>5596</v>
      </c>
      <c r="C1009" t="s">
        <v>656</v>
      </c>
      <c r="D1009" t="s">
        <v>3581</v>
      </c>
      <c r="E1009" t="s">
        <v>3494</v>
      </c>
    </row>
    <row r="1010" spans="1:5" x14ac:dyDescent="0.15">
      <c r="A1010" t="s">
        <v>6681</v>
      </c>
      <c r="B1010" t="s">
        <v>406</v>
      </c>
      <c r="C1010" t="s">
        <v>348</v>
      </c>
      <c r="D1010" t="s">
        <v>3581</v>
      </c>
      <c r="E1010" t="s">
        <v>2975</v>
      </c>
    </row>
    <row r="1011" spans="1:5" x14ac:dyDescent="0.15">
      <c r="A1011" t="s">
        <v>6682</v>
      </c>
      <c r="B1011" t="s">
        <v>5597</v>
      </c>
      <c r="C1011" t="s">
        <v>2320</v>
      </c>
      <c r="D1011" t="s">
        <v>3581</v>
      </c>
      <c r="E1011" t="s">
        <v>2751</v>
      </c>
    </row>
    <row r="1012" spans="1:5" x14ac:dyDescent="0.15">
      <c r="A1012" t="s">
        <v>6683</v>
      </c>
      <c r="B1012" t="s">
        <v>5598</v>
      </c>
      <c r="C1012" t="s">
        <v>3486</v>
      </c>
      <c r="D1012" t="s">
        <v>3581</v>
      </c>
      <c r="E1012" t="s">
        <v>3582</v>
      </c>
    </row>
    <row r="1013" spans="1:5" x14ac:dyDescent="0.15">
      <c r="A1013" t="s">
        <v>2148</v>
      </c>
      <c r="B1013" t="s">
        <v>2285</v>
      </c>
      <c r="C1013" t="s">
        <v>3583</v>
      </c>
      <c r="D1013" t="s">
        <v>3581</v>
      </c>
      <c r="E1013" t="s">
        <v>1900</v>
      </c>
    </row>
    <row r="1014" spans="1:5" x14ac:dyDescent="0.15">
      <c r="A1014" t="s">
        <v>6684</v>
      </c>
      <c r="B1014" t="s">
        <v>5599</v>
      </c>
      <c r="C1014" t="s">
        <v>2032</v>
      </c>
      <c r="D1014" t="s">
        <v>3581</v>
      </c>
      <c r="E1014" t="s">
        <v>2741</v>
      </c>
    </row>
    <row r="1015" spans="1:5" x14ac:dyDescent="0.15">
      <c r="A1015" t="s">
        <v>6686</v>
      </c>
      <c r="B1015" t="s">
        <v>5600</v>
      </c>
      <c r="C1015" t="s">
        <v>290</v>
      </c>
      <c r="D1015" t="s">
        <v>3581</v>
      </c>
      <c r="E1015" t="s">
        <v>3584</v>
      </c>
    </row>
    <row r="1016" spans="1:5" x14ac:dyDescent="0.15">
      <c r="A1016" t="s">
        <v>2426</v>
      </c>
      <c r="B1016" t="s">
        <v>284</v>
      </c>
      <c r="C1016" t="s">
        <v>3588</v>
      </c>
      <c r="D1016" t="s">
        <v>3581</v>
      </c>
      <c r="E1016" t="s">
        <v>3589</v>
      </c>
    </row>
    <row r="1017" spans="1:5" x14ac:dyDescent="0.15">
      <c r="A1017" t="s">
        <v>6687</v>
      </c>
      <c r="B1017" t="s">
        <v>3825</v>
      </c>
      <c r="C1017" t="s">
        <v>3590</v>
      </c>
      <c r="D1017" t="s">
        <v>3581</v>
      </c>
      <c r="E1017" t="s">
        <v>3591</v>
      </c>
    </row>
    <row r="1018" spans="1:5" x14ac:dyDescent="0.15">
      <c r="A1018" t="s">
        <v>6688</v>
      </c>
      <c r="B1018" t="s">
        <v>1361</v>
      </c>
      <c r="C1018" t="s">
        <v>3598</v>
      </c>
      <c r="D1018" t="s">
        <v>3581</v>
      </c>
      <c r="E1018" t="s">
        <v>3534</v>
      </c>
    </row>
    <row r="1019" spans="1:5" x14ac:dyDescent="0.15">
      <c r="A1019" t="s">
        <v>6689</v>
      </c>
      <c r="B1019" t="s">
        <v>4287</v>
      </c>
      <c r="C1019" t="s">
        <v>3600</v>
      </c>
      <c r="D1019" t="s">
        <v>3581</v>
      </c>
      <c r="E1019" t="s">
        <v>2204</v>
      </c>
    </row>
    <row r="1020" spans="1:5" x14ac:dyDescent="0.15">
      <c r="A1020" t="s">
        <v>6690</v>
      </c>
      <c r="B1020" t="s">
        <v>4748</v>
      </c>
      <c r="C1020" t="s">
        <v>517</v>
      </c>
      <c r="D1020" t="s">
        <v>3581</v>
      </c>
      <c r="E1020" t="s">
        <v>3601</v>
      </c>
    </row>
    <row r="1021" spans="1:5" x14ac:dyDescent="0.15">
      <c r="A1021" t="s">
        <v>6691</v>
      </c>
      <c r="B1021" t="s">
        <v>5601</v>
      </c>
      <c r="C1021" t="s">
        <v>842</v>
      </c>
      <c r="D1021" t="s">
        <v>3581</v>
      </c>
      <c r="E1021" t="s">
        <v>2504</v>
      </c>
    </row>
    <row r="1022" spans="1:5" x14ac:dyDescent="0.15">
      <c r="A1022" t="s">
        <v>6692</v>
      </c>
      <c r="B1022" t="s">
        <v>1365</v>
      </c>
      <c r="C1022" t="s">
        <v>3605</v>
      </c>
      <c r="D1022" t="s">
        <v>3581</v>
      </c>
      <c r="E1022" t="s">
        <v>1108</v>
      </c>
    </row>
    <row r="1023" spans="1:5" x14ac:dyDescent="0.15">
      <c r="A1023" t="s">
        <v>6693</v>
      </c>
      <c r="B1023" t="s">
        <v>3772</v>
      </c>
      <c r="C1023" t="s">
        <v>2495</v>
      </c>
      <c r="D1023" t="s">
        <v>3581</v>
      </c>
      <c r="E1023" t="s">
        <v>3609</v>
      </c>
    </row>
    <row r="1024" spans="1:5" x14ac:dyDescent="0.15">
      <c r="A1024" t="s">
        <v>6533</v>
      </c>
      <c r="B1024" t="s">
        <v>5603</v>
      </c>
      <c r="C1024" t="s">
        <v>3611</v>
      </c>
      <c r="D1024" t="s">
        <v>3581</v>
      </c>
      <c r="E1024" t="s">
        <v>407</v>
      </c>
    </row>
    <row r="1025" spans="1:5" x14ac:dyDescent="0.15">
      <c r="A1025" t="s">
        <v>526</v>
      </c>
      <c r="B1025" t="s">
        <v>5604</v>
      </c>
      <c r="C1025" t="s">
        <v>3613</v>
      </c>
      <c r="D1025" t="s">
        <v>3581</v>
      </c>
      <c r="E1025" t="s">
        <v>3614</v>
      </c>
    </row>
    <row r="1026" spans="1:5" x14ac:dyDescent="0.15">
      <c r="A1026" t="s">
        <v>6694</v>
      </c>
      <c r="B1026" t="s">
        <v>1454</v>
      </c>
      <c r="C1026" t="s">
        <v>3615</v>
      </c>
      <c r="D1026" t="s">
        <v>3581</v>
      </c>
      <c r="E1026" t="s">
        <v>2369</v>
      </c>
    </row>
    <row r="1027" spans="1:5" x14ac:dyDescent="0.15">
      <c r="A1027" t="s">
        <v>2569</v>
      </c>
      <c r="B1027" t="s">
        <v>5605</v>
      </c>
      <c r="C1027" t="s">
        <v>3619</v>
      </c>
      <c r="D1027" t="s">
        <v>3581</v>
      </c>
      <c r="E1027" t="s">
        <v>2192</v>
      </c>
    </row>
    <row r="1028" spans="1:5" x14ac:dyDescent="0.15">
      <c r="A1028" t="s">
        <v>5659</v>
      </c>
      <c r="B1028" t="s">
        <v>5606</v>
      </c>
      <c r="C1028" t="s">
        <v>3622</v>
      </c>
      <c r="D1028" t="s">
        <v>3581</v>
      </c>
      <c r="E1028" t="s">
        <v>1410</v>
      </c>
    </row>
    <row r="1029" spans="1:5" x14ac:dyDescent="0.15">
      <c r="A1029" t="s">
        <v>5019</v>
      </c>
      <c r="B1029" t="s">
        <v>5607</v>
      </c>
      <c r="C1029" t="s">
        <v>642</v>
      </c>
      <c r="D1029" t="s">
        <v>3581</v>
      </c>
      <c r="E1029" t="s">
        <v>3625</v>
      </c>
    </row>
    <row r="1030" spans="1:5" x14ac:dyDescent="0.15">
      <c r="A1030" t="s">
        <v>1515</v>
      </c>
      <c r="B1030" t="s">
        <v>5419</v>
      </c>
      <c r="C1030" t="s">
        <v>180</v>
      </c>
      <c r="D1030" t="s">
        <v>3581</v>
      </c>
      <c r="E1030" t="s">
        <v>1092</v>
      </c>
    </row>
    <row r="1031" spans="1:5" x14ac:dyDescent="0.15">
      <c r="A1031" t="s">
        <v>143</v>
      </c>
      <c r="B1031" t="s">
        <v>5609</v>
      </c>
      <c r="C1031" t="s">
        <v>3630</v>
      </c>
      <c r="D1031" t="s">
        <v>3581</v>
      </c>
      <c r="E1031" t="s">
        <v>3632</v>
      </c>
    </row>
    <row r="1032" spans="1:5" x14ac:dyDescent="0.15">
      <c r="A1032" t="s">
        <v>1996</v>
      </c>
      <c r="B1032" t="s">
        <v>5610</v>
      </c>
      <c r="C1032" t="s">
        <v>1679</v>
      </c>
      <c r="D1032" t="s">
        <v>3581</v>
      </c>
      <c r="E1032" t="s">
        <v>3634</v>
      </c>
    </row>
    <row r="1033" spans="1:5" x14ac:dyDescent="0.15">
      <c r="A1033" t="s">
        <v>6695</v>
      </c>
      <c r="B1033" t="s">
        <v>5611</v>
      </c>
      <c r="C1033" t="s">
        <v>150</v>
      </c>
      <c r="D1033" t="s">
        <v>3581</v>
      </c>
      <c r="E1033" t="s">
        <v>3637</v>
      </c>
    </row>
    <row r="1034" spans="1:5" x14ac:dyDescent="0.15">
      <c r="A1034" t="s">
        <v>3349</v>
      </c>
      <c r="B1034" t="s">
        <v>5612</v>
      </c>
      <c r="C1034" t="s">
        <v>3641</v>
      </c>
      <c r="D1034" t="s">
        <v>3581</v>
      </c>
      <c r="E1034" t="s">
        <v>1985</v>
      </c>
    </row>
    <row r="1035" spans="1:5" x14ac:dyDescent="0.15">
      <c r="A1035" t="s">
        <v>2982</v>
      </c>
      <c r="B1035" t="s">
        <v>3088</v>
      </c>
      <c r="C1035" t="s">
        <v>1633</v>
      </c>
      <c r="D1035" t="s">
        <v>3581</v>
      </c>
      <c r="E1035" t="s">
        <v>1179</v>
      </c>
    </row>
    <row r="1036" spans="1:5" x14ac:dyDescent="0.15">
      <c r="A1036" t="s">
        <v>6696</v>
      </c>
      <c r="B1036" t="s">
        <v>5215</v>
      </c>
      <c r="C1036" t="s">
        <v>2058</v>
      </c>
      <c r="D1036" t="s">
        <v>3581</v>
      </c>
      <c r="E1036" t="s">
        <v>2482</v>
      </c>
    </row>
    <row r="1037" spans="1:5" x14ac:dyDescent="0.15">
      <c r="A1037" t="s">
        <v>6697</v>
      </c>
      <c r="B1037" t="s">
        <v>5614</v>
      </c>
      <c r="C1037" t="s">
        <v>2113</v>
      </c>
      <c r="D1037" t="s">
        <v>3581</v>
      </c>
      <c r="E1037" t="s">
        <v>3456</v>
      </c>
    </row>
    <row r="1038" spans="1:5" x14ac:dyDescent="0.15">
      <c r="A1038" t="s">
        <v>6698</v>
      </c>
      <c r="B1038" t="s">
        <v>4500</v>
      </c>
      <c r="C1038" t="s">
        <v>3642</v>
      </c>
      <c r="D1038" t="s">
        <v>3581</v>
      </c>
      <c r="E1038" t="s">
        <v>2084</v>
      </c>
    </row>
    <row r="1039" spans="1:5" x14ac:dyDescent="0.15">
      <c r="A1039" t="s">
        <v>2397</v>
      </c>
      <c r="B1039" t="s">
        <v>5615</v>
      </c>
      <c r="C1039" t="s">
        <v>3643</v>
      </c>
      <c r="D1039" t="s">
        <v>3581</v>
      </c>
      <c r="E1039" t="s">
        <v>3644</v>
      </c>
    </row>
    <row r="1040" spans="1:5" x14ac:dyDescent="0.15">
      <c r="A1040" t="s">
        <v>6699</v>
      </c>
      <c r="B1040" t="s">
        <v>5616</v>
      </c>
      <c r="C1040" t="s">
        <v>3645</v>
      </c>
      <c r="D1040" t="s">
        <v>3581</v>
      </c>
      <c r="E1040" t="s">
        <v>3646</v>
      </c>
    </row>
    <row r="1041" spans="1:5" x14ac:dyDescent="0.15">
      <c r="A1041" t="s">
        <v>6700</v>
      </c>
      <c r="B1041" t="s">
        <v>5617</v>
      </c>
      <c r="C1041" t="s">
        <v>3648</v>
      </c>
      <c r="D1041" t="s">
        <v>3581</v>
      </c>
      <c r="E1041" t="s">
        <v>3651</v>
      </c>
    </row>
    <row r="1042" spans="1:5" x14ac:dyDescent="0.15">
      <c r="A1042" t="s">
        <v>3022</v>
      </c>
      <c r="B1042" t="s">
        <v>93</v>
      </c>
      <c r="C1042" t="s">
        <v>2958</v>
      </c>
      <c r="D1042" t="s">
        <v>3581</v>
      </c>
      <c r="E1042" t="s">
        <v>1595</v>
      </c>
    </row>
    <row r="1043" spans="1:5" x14ac:dyDescent="0.15">
      <c r="A1043" t="s">
        <v>3289</v>
      </c>
      <c r="B1043" t="s">
        <v>1614</v>
      </c>
      <c r="C1043" t="s">
        <v>3049</v>
      </c>
      <c r="D1043" t="s">
        <v>3581</v>
      </c>
      <c r="E1043" t="s">
        <v>3653</v>
      </c>
    </row>
    <row r="1044" spans="1:5" x14ac:dyDescent="0.15">
      <c r="A1044" t="s">
        <v>6701</v>
      </c>
      <c r="B1044" t="s">
        <v>2275</v>
      </c>
      <c r="C1044" t="s">
        <v>2007</v>
      </c>
      <c r="D1044" t="s">
        <v>3581</v>
      </c>
      <c r="E1044" t="s">
        <v>2627</v>
      </c>
    </row>
    <row r="1045" spans="1:5" x14ac:dyDescent="0.15">
      <c r="A1045" t="s">
        <v>6702</v>
      </c>
      <c r="B1045" t="s">
        <v>5618</v>
      </c>
      <c r="C1045" t="s">
        <v>3655</v>
      </c>
      <c r="D1045" t="s">
        <v>3581</v>
      </c>
      <c r="E1045" t="s">
        <v>3656</v>
      </c>
    </row>
    <row r="1046" spans="1:5" x14ac:dyDescent="0.15">
      <c r="A1046" t="s">
        <v>6703</v>
      </c>
      <c r="B1046" t="s">
        <v>2927</v>
      </c>
      <c r="C1046" t="s">
        <v>232</v>
      </c>
      <c r="D1046" t="s">
        <v>3581</v>
      </c>
      <c r="E1046" t="s">
        <v>3657</v>
      </c>
    </row>
    <row r="1047" spans="1:5" x14ac:dyDescent="0.15">
      <c r="A1047" t="s">
        <v>1907</v>
      </c>
      <c r="B1047" t="s">
        <v>1543</v>
      </c>
      <c r="C1047" t="s">
        <v>1604</v>
      </c>
      <c r="D1047" t="s">
        <v>3581</v>
      </c>
      <c r="E1047" t="s">
        <v>2306</v>
      </c>
    </row>
    <row r="1048" spans="1:5" x14ac:dyDescent="0.15">
      <c r="A1048" t="s">
        <v>4541</v>
      </c>
      <c r="B1048" t="s">
        <v>3874</v>
      </c>
      <c r="C1048" t="s">
        <v>3052</v>
      </c>
      <c r="D1048" t="s">
        <v>3581</v>
      </c>
      <c r="E1048" t="s">
        <v>2548</v>
      </c>
    </row>
    <row r="1049" spans="1:5" x14ac:dyDescent="0.15">
      <c r="A1049" t="s">
        <v>239</v>
      </c>
      <c r="B1049" t="s">
        <v>4188</v>
      </c>
      <c r="C1049" t="s">
        <v>3660</v>
      </c>
      <c r="D1049" t="s">
        <v>3581</v>
      </c>
      <c r="E1049" t="s">
        <v>3661</v>
      </c>
    </row>
    <row r="1050" spans="1:5" x14ac:dyDescent="0.15">
      <c r="A1050" t="s">
        <v>6704</v>
      </c>
      <c r="B1050" t="s">
        <v>5619</v>
      </c>
      <c r="C1050" t="s">
        <v>587</v>
      </c>
      <c r="D1050" t="s">
        <v>3581</v>
      </c>
      <c r="E1050" t="s">
        <v>3662</v>
      </c>
    </row>
    <row r="1051" spans="1:5" x14ac:dyDescent="0.15">
      <c r="A1051" t="s">
        <v>6705</v>
      </c>
      <c r="B1051" t="s">
        <v>5620</v>
      </c>
      <c r="C1051" t="s">
        <v>3323</v>
      </c>
      <c r="D1051" t="s">
        <v>3581</v>
      </c>
      <c r="E1051" t="s">
        <v>3663</v>
      </c>
    </row>
    <row r="1052" spans="1:5" x14ac:dyDescent="0.15">
      <c r="A1052" t="s">
        <v>6706</v>
      </c>
      <c r="B1052" t="s">
        <v>3579</v>
      </c>
      <c r="C1052" t="s">
        <v>23</v>
      </c>
      <c r="D1052" t="s">
        <v>3581</v>
      </c>
      <c r="E1052" t="s">
        <v>3664</v>
      </c>
    </row>
    <row r="1053" spans="1:5" x14ac:dyDescent="0.15">
      <c r="A1053" t="s">
        <v>2136</v>
      </c>
      <c r="B1053" t="s">
        <v>5622</v>
      </c>
      <c r="C1053" t="s">
        <v>2512</v>
      </c>
      <c r="D1053" t="s">
        <v>3581</v>
      </c>
      <c r="E1053" t="s">
        <v>1541</v>
      </c>
    </row>
    <row r="1054" spans="1:5" x14ac:dyDescent="0.15">
      <c r="A1054" t="s">
        <v>4117</v>
      </c>
      <c r="B1054" t="s">
        <v>5623</v>
      </c>
      <c r="C1054" t="s">
        <v>1221</v>
      </c>
      <c r="D1054" t="s">
        <v>3581</v>
      </c>
      <c r="E1054" t="s">
        <v>3665</v>
      </c>
    </row>
    <row r="1055" spans="1:5" x14ac:dyDescent="0.15">
      <c r="A1055" t="s">
        <v>6707</v>
      </c>
      <c r="B1055" t="s">
        <v>5624</v>
      </c>
      <c r="C1055" t="s">
        <v>2158</v>
      </c>
      <c r="D1055" t="s">
        <v>3581</v>
      </c>
      <c r="E1055" t="s">
        <v>3666</v>
      </c>
    </row>
    <row r="1056" spans="1:5" x14ac:dyDescent="0.15">
      <c r="A1056" t="s">
        <v>6040</v>
      </c>
      <c r="B1056" t="s">
        <v>5625</v>
      </c>
      <c r="C1056" t="s">
        <v>1549</v>
      </c>
      <c r="D1056" t="s">
        <v>3581</v>
      </c>
      <c r="E1056" t="s">
        <v>3667</v>
      </c>
    </row>
    <row r="1057" spans="1:5" x14ac:dyDescent="0.15">
      <c r="A1057" t="s">
        <v>2063</v>
      </c>
      <c r="B1057" t="s">
        <v>7086</v>
      </c>
      <c r="C1057" t="s">
        <v>6131</v>
      </c>
      <c r="D1057" t="s">
        <v>3581</v>
      </c>
      <c r="E1057" t="s">
        <v>3279</v>
      </c>
    </row>
    <row r="1058" spans="1:5" x14ac:dyDescent="0.15">
      <c r="A1058" t="s">
        <v>6222</v>
      </c>
      <c r="B1058" t="s">
        <v>5626</v>
      </c>
      <c r="C1058" t="s">
        <v>3670</v>
      </c>
      <c r="D1058" t="s">
        <v>3581</v>
      </c>
      <c r="E1058" t="s">
        <v>3672</v>
      </c>
    </row>
    <row r="1059" spans="1:5" x14ac:dyDescent="0.15">
      <c r="A1059" t="s">
        <v>2540</v>
      </c>
      <c r="B1059" t="s">
        <v>5628</v>
      </c>
      <c r="C1059" t="s">
        <v>3676</v>
      </c>
      <c r="D1059" t="s">
        <v>3581</v>
      </c>
      <c r="E1059" t="s">
        <v>3679</v>
      </c>
    </row>
    <row r="1060" spans="1:5" x14ac:dyDescent="0.15">
      <c r="A1060" t="s">
        <v>533</v>
      </c>
      <c r="B1060" t="s">
        <v>5629</v>
      </c>
      <c r="C1060" t="s">
        <v>3680</v>
      </c>
      <c r="D1060" t="s">
        <v>3581</v>
      </c>
      <c r="E1060" t="s">
        <v>3682</v>
      </c>
    </row>
    <row r="1061" spans="1:5" x14ac:dyDescent="0.15">
      <c r="A1061" t="s">
        <v>6708</v>
      </c>
      <c r="B1061" t="s">
        <v>3350</v>
      </c>
      <c r="C1061" t="s">
        <v>2013</v>
      </c>
      <c r="D1061" t="s">
        <v>3581</v>
      </c>
      <c r="E1061" t="s">
        <v>3683</v>
      </c>
    </row>
    <row r="1062" spans="1:5" x14ac:dyDescent="0.15">
      <c r="A1062" t="s">
        <v>6232</v>
      </c>
      <c r="B1062" t="s">
        <v>616</v>
      </c>
      <c r="C1062" t="s">
        <v>3684</v>
      </c>
      <c r="D1062" t="s">
        <v>3581</v>
      </c>
      <c r="E1062" t="s">
        <v>2612</v>
      </c>
    </row>
    <row r="1063" spans="1:5" x14ac:dyDescent="0.15">
      <c r="A1063" t="s">
        <v>3686</v>
      </c>
      <c r="B1063" t="s">
        <v>1576</v>
      </c>
      <c r="C1063" t="s">
        <v>2929</v>
      </c>
      <c r="D1063" t="s">
        <v>3686</v>
      </c>
    </row>
    <row r="1064" spans="1:5" x14ac:dyDescent="0.15">
      <c r="A1064" t="s">
        <v>1816</v>
      </c>
      <c r="B1064" t="s">
        <v>5630</v>
      </c>
      <c r="C1064" t="s">
        <v>2742</v>
      </c>
      <c r="D1064" t="s">
        <v>3686</v>
      </c>
      <c r="E1064" t="s">
        <v>3044</v>
      </c>
    </row>
    <row r="1065" spans="1:5" x14ac:dyDescent="0.15">
      <c r="A1065" t="s">
        <v>3357</v>
      </c>
      <c r="B1065" t="s">
        <v>5631</v>
      </c>
      <c r="C1065" t="s">
        <v>3687</v>
      </c>
      <c r="D1065" t="s">
        <v>3686</v>
      </c>
      <c r="E1065" t="s">
        <v>2489</v>
      </c>
    </row>
    <row r="1066" spans="1:5" x14ac:dyDescent="0.15">
      <c r="A1066" t="s">
        <v>3565</v>
      </c>
      <c r="B1066" t="s">
        <v>4696</v>
      </c>
      <c r="C1066" t="s">
        <v>3688</v>
      </c>
      <c r="D1066" t="s">
        <v>3686</v>
      </c>
      <c r="E1066" t="s">
        <v>1630</v>
      </c>
    </row>
    <row r="1067" spans="1:5" x14ac:dyDescent="0.15">
      <c r="A1067" t="s">
        <v>4572</v>
      </c>
      <c r="B1067" t="s">
        <v>1243</v>
      </c>
      <c r="C1067" t="s">
        <v>78</v>
      </c>
      <c r="D1067" t="s">
        <v>3686</v>
      </c>
      <c r="E1067" t="s">
        <v>3689</v>
      </c>
    </row>
    <row r="1068" spans="1:5" x14ac:dyDescent="0.15">
      <c r="A1068" t="s">
        <v>3549</v>
      </c>
      <c r="B1068" t="s">
        <v>634</v>
      </c>
      <c r="C1068" t="s">
        <v>3692</v>
      </c>
      <c r="D1068" t="s">
        <v>3686</v>
      </c>
      <c r="E1068" t="s">
        <v>3695</v>
      </c>
    </row>
    <row r="1069" spans="1:5" x14ac:dyDescent="0.15">
      <c r="A1069" t="s">
        <v>6709</v>
      </c>
      <c r="B1069" t="s">
        <v>5632</v>
      </c>
      <c r="C1069" t="s">
        <v>3698</v>
      </c>
      <c r="D1069" t="s">
        <v>3686</v>
      </c>
      <c r="E1069" t="s">
        <v>3700</v>
      </c>
    </row>
    <row r="1070" spans="1:5" x14ac:dyDescent="0.15">
      <c r="A1070" t="s">
        <v>863</v>
      </c>
      <c r="B1070" t="s">
        <v>1139</v>
      </c>
      <c r="C1070" t="s">
        <v>3701</v>
      </c>
      <c r="D1070" t="s">
        <v>3686</v>
      </c>
      <c r="E1070" t="s">
        <v>3705</v>
      </c>
    </row>
    <row r="1071" spans="1:5" x14ac:dyDescent="0.15">
      <c r="A1071" t="s">
        <v>6710</v>
      </c>
      <c r="B1071" t="s">
        <v>5633</v>
      </c>
      <c r="C1071" t="s">
        <v>1406</v>
      </c>
      <c r="D1071" t="s">
        <v>3686</v>
      </c>
      <c r="E1071" t="s">
        <v>3708</v>
      </c>
    </row>
    <row r="1072" spans="1:5" x14ac:dyDescent="0.15">
      <c r="A1072" t="s">
        <v>6711</v>
      </c>
      <c r="B1072" t="s">
        <v>2645</v>
      </c>
      <c r="C1072" t="s">
        <v>3709</v>
      </c>
      <c r="D1072" t="s">
        <v>3686</v>
      </c>
      <c r="E1072" t="s">
        <v>3712</v>
      </c>
    </row>
    <row r="1073" spans="1:5" x14ac:dyDescent="0.15">
      <c r="A1073" t="s">
        <v>6712</v>
      </c>
      <c r="B1073" t="s">
        <v>5634</v>
      </c>
      <c r="C1073" t="s">
        <v>3713</v>
      </c>
      <c r="D1073" t="s">
        <v>3686</v>
      </c>
      <c r="E1073" t="s">
        <v>378</v>
      </c>
    </row>
    <row r="1074" spans="1:5" x14ac:dyDescent="0.15">
      <c r="A1074" t="s">
        <v>1982</v>
      </c>
      <c r="B1074" t="s">
        <v>5636</v>
      </c>
      <c r="C1074" t="s">
        <v>3717</v>
      </c>
      <c r="D1074" t="s">
        <v>3686</v>
      </c>
      <c r="E1074" t="s">
        <v>3720</v>
      </c>
    </row>
    <row r="1075" spans="1:5" x14ac:dyDescent="0.15">
      <c r="A1075" t="s">
        <v>6713</v>
      </c>
      <c r="B1075" t="s">
        <v>5637</v>
      </c>
      <c r="C1075" t="s">
        <v>3721</v>
      </c>
      <c r="D1075" t="s">
        <v>3686</v>
      </c>
      <c r="E1075" t="s">
        <v>3724</v>
      </c>
    </row>
    <row r="1076" spans="1:5" x14ac:dyDescent="0.15">
      <c r="A1076" t="s">
        <v>6715</v>
      </c>
      <c r="B1076" t="s">
        <v>589</v>
      </c>
      <c r="C1076" t="s">
        <v>3727</v>
      </c>
      <c r="D1076" t="s">
        <v>3686</v>
      </c>
      <c r="E1076" t="s">
        <v>3730</v>
      </c>
    </row>
    <row r="1077" spans="1:5" x14ac:dyDescent="0.15">
      <c r="A1077" t="s">
        <v>2174</v>
      </c>
      <c r="B1077" t="s">
        <v>5638</v>
      </c>
      <c r="C1077" t="s">
        <v>3733</v>
      </c>
      <c r="D1077" t="s">
        <v>3686</v>
      </c>
      <c r="E1077" t="s">
        <v>3734</v>
      </c>
    </row>
    <row r="1078" spans="1:5" x14ac:dyDescent="0.15">
      <c r="A1078" t="s">
        <v>2246</v>
      </c>
      <c r="B1078" t="s">
        <v>5639</v>
      </c>
      <c r="C1078" t="s">
        <v>319</v>
      </c>
      <c r="D1078" t="s">
        <v>3686</v>
      </c>
      <c r="E1078" t="s">
        <v>3737</v>
      </c>
    </row>
    <row r="1079" spans="1:5" x14ac:dyDescent="0.15">
      <c r="A1079" t="s">
        <v>3905</v>
      </c>
      <c r="B1079" t="s">
        <v>2004</v>
      </c>
      <c r="C1079" t="s">
        <v>3738</v>
      </c>
      <c r="D1079" t="s">
        <v>3686</v>
      </c>
      <c r="E1079" t="s">
        <v>2036</v>
      </c>
    </row>
    <row r="1080" spans="1:5" x14ac:dyDescent="0.15">
      <c r="A1080" t="s">
        <v>6716</v>
      </c>
      <c r="B1080" t="s">
        <v>3267</v>
      </c>
      <c r="C1080" t="s">
        <v>1895</v>
      </c>
      <c r="D1080" t="s">
        <v>3686</v>
      </c>
      <c r="E1080" t="s">
        <v>3739</v>
      </c>
    </row>
    <row r="1081" spans="1:5" x14ac:dyDescent="0.15">
      <c r="A1081" t="s">
        <v>4860</v>
      </c>
      <c r="B1081" t="s">
        <v>6786</v>
      </c>
      <c r="C1081" t="s">
        <v>5590</v>
      </c>
      <c r="D1081" t="s">
        <v>3686</v>
      </c>
      <c r="E1081" t="s">
        <v>1436</v>
      </c>
    </row>
    <row r="1082" spans="1:5" x14ac:dyDescent="0.15">
      <c r="A1082" t="s">
        <v>3840</v>
      </c>
      <c r="B1082" t="s">
        <v>2543</v>
      </c>
      <c r="C1082" t="s">
        <v>1207</v>
      </c>
      <c r="D1082" t="s">
        <v>3686</v>
      </c>
      <c r="E1082" t="s">
        <v>1898</v>
      </c>
    </row>
    <row r="1083" spans="1:5" x14ac:dyDescent="0.15">
      <c r="A1083" t="s">
        <v>652</v>
      </c>
      <c r="B1083" t="s">
        <v>5640</v>
      </c>
      <c r="C1083" t="s">
        <v>3502</v>
      </c>
      <c r="D1083" t="s">
        <v>3686</v>
      </c>
      <c r="E1083" t="s">
        <v>3741</v>
      </c>
    </row>
    <row r="1084" spans="1:5" x14ac:dyDescent="0.15">
      <c r="A1084" t="s">
        <v>36</v>
      </c>
      <c r="B1084" t="s">
        <v>81</v>
      </c>
      <c r="C1084" t="s">
        <v>2383</v>
      </c>
      <c r="D1084" t="s">
        <v>3686</v>
      </c>
      <c r="E1084" t="s">
        <v>1728</v>
      </c>
    </row>
    <row r="1085" spans="1:5" x14ac:dyDescent="0.15">
      <c r="A1085" t="s">
        <v>6258</v>
      </c>
      <c r="B1085" t="s">
        <v>4760</v>
      </c>
      <c r="C1085" t="s">
        <v>712</v>
      </c>
      <c r="D1085" t="s">
        <v>3686</v>
      </c>
      <c r="E1085" t="s">
        <v>3744</v>
      </c>
    </row>
    <row r="1086" spans="1:5" x14ac:dyDescent="0.15">
      <c r="A1086" t="s">
        <v>6717</v>
      </c>
      <c r="B1086" t="s">
        <v>5641</v>
      </c>
      <c r="C1086" t="s">
        <v>2006</v>
      </c>
      <c r="D1086" t="s">
        <v>3686</v>
      </c>
      <c r="E1086" t="s">
        <v>3746</v>
      </c>
    </row>
    <row r="1087" spans="1:5" x14ac:dyDescent="0.15">
      <c r="A1087" t="s">
        <v>4119</v>
      </c>
      <c r="B1087" t="s">
        <v>5642</v>
      </c>
      <c r="C1087" t="s">
        <v>903</v>
      </c>
      <c r="D1087" t="s">
        <v>3686</v>
      </c>
      <c r="E1087" t="s">
        <v>3748</v>
      </c>
    </row>
    <row r="1088" spans="1:5" x14ac:dyDescent="0.15">
      <c r="A1088" t="s">
        <v>6718</v>
      </c>
      <c r="B1088" t="s">
        <v>5643</v>
      </c>
      <c r="C1088" t="s">
        <v>3749</v>
      </c>
      <c r="D1088" t="s">
        <v>3686</v>
      </c>
      <c r="E1088" t="s">
        <v>3750</v>
      </c>
    </row>
    <row r="1089" spans="1:5" x14ac:dyDescent="0.15">
      <c r="A1089" t="s">
        <v>6719</v>
      </c>
      <c r="B1089" t="s">
        <v>2498</v>
      </c>
      <c r="C1089" t="s">
        <v>3751</v>
      </c>
      <c r="D1089" t="s">
        <v>3686</v>
      </c>
      <c r="E1089" t="s">
        <v>3752</v>
      </c>
    </row>
    <row r="1090" spans="1:5" x14ac:dyDescent="0.15">
      <c r="A1090" t="s">
        <v>3391</v>
      </c>
      <c r="B1090" t="s">
        <v>5644</v>
      </c>
      <c r="C1090" t="s">
        <v>3754</v>
      </c>
      <c r="D1090" t="s">
        <v>3686</v>
      </c>
      <c r="E1090" t="s">
        <v>2196</v>
      </c>
    </row>
    <row r="1091" spans="1:5" x14ac:dyDescent="0.15">
      <c r="A1091" t="s">
        <v>6720</v>
      </c>
      <c r="B1091" t="s">
        <v>5645</v>
      </c>
      <c r="C1091" t="s">
        <v>3755</v>
      </c>
      <c r="D1091" t="s">
        <v>3686</v>
      </c>
      <c r="E1091" t="s">
        <v>3759</v>
      </c>
    </row>
    <row r="1092" spans="1:5" x14ac:dyDescent="0.15">
      <c r="A1092" t="s">
        <v>1781</v>
      </c>
      <c r="B1092" t="s">
        <v>778</v>
      </c>
      <c r="C1092" t="s">
        <v>3760</v>
      </c>
      <c r="D1092" t="s">
        <v>3686</v>
      </c>
      <c r="E1092" t="s">
        <v>3761</v>
      </c>
    </row>
    <row r="1093" spans="1:5" x14ac:dyDescent="0.15">
      <c r="A1093" t="s">
        <v>3765</v>
      </c>
      <c r="B1093" t="s">
        <v>7009</v>
      </c>
      <c r="C1093" t="s">
        <v>5608</v>
      </c>
      <c r="D1093" t="s">
        <v>3765</v>
      </c>
    </row>
    <row r="1094" spans="1:5" x14ac:dyDescent="0.15">
      <c r="A1094" t="s">
        <v>3243</v>
      </c>
      <c r="B1094" t="s">
        <v>631</v>
      </c>
      <c r="C1094" t="s">
        <v>3763</v>
      </c>
      <c r="D1094" t="s">
        <v>3765</v>
      </c>
      <c r="E1094" t="s">
        <v>3766</v>
      </c>
    </row>
    <row r="1095" spans="1:5" x14ac:dyDescent="0.15">
      <c r="A1095" t="s">
        <v>6721</v>
      </c>
      <c r="B1095" t="s">
        <v>5646</v>
      </c>
      <c r="C1095" t="s">
        <v>1757</v>
      </c>
      <c r="D1095" t="s">
        <v>3765</v>
      </c>
      <c r="E1095" t="s">
        <v>3767</v>
      </c>
    </row>
    <row r="1096" spans="1:5" x14ac:dyDescent="0.15">
      <c r="A1096" t="s">
        <v>5735</v>
      </c>
      <c r="B1096" t="s">
        <v>2959</v>
      </c>
      <c r="C1096" t="s">
        <v>3770</v>
      </c>
      <c r="D1096" t="s">
        <v>3765</v>
      </c>
      <c r="E1096" t="s">
        <v>1787</v>
      </c>
    </row>
    <row r="1097" spans="1:5" x14ac:dyDescent="0.15">
      <c r="A1097" t="s">
        <v>123</v>
      </c>
      <c r="B1097" t="s">
        <v>5648</v>
      </c>
      <c r="C1097" t="s">
        <v>897</v>
      </c>
      <c r="D1097" t="s">
        <v>3765</v>
      </c>
      <c r="E1097" t="s">
        <v>171</v>
      </c>
    </row>
    <row r="1098" spans="1:5" x14ac:dyDescent="0.15">
      <c r="A1098" t="s">
        <v>6722</v>
      </c>
      <c r="B1098" t="s">
        <v>5649</v>
      </c>
      <c r="C1098" t="s">
        <v>204</v>
      </c>
      <c r="D1098" t="s">
        <v>3765</v>
      </c>
      <c r="E1098" t="s">
        <v>3036</v>
      </c>
    </row>
    <row r="1099" spans="1:5" x14ac:dyDescent="0.15">
      <c r="A1099" t="s">
        <v>6723</v>
      </c>
      <c r="B1099" t="s">
        <v>5650</v>
      </c>
      <c r="C1099" t="s">
        <v>3771</v>
      </c>
      <c r="D1099" t="s">
        <v>3765</v>
      </c>
      <c r="E1099" t="s">
        <v>3773</v>
      </c>
    </row>
    <row r="1100" spans="1:5" x14ac:dyDescent="0.15">
      <c r="A1100" t="s">
        <v>6724</v>
      </c>
      <c r="B1100" t="s">
        <v>2358</v>
      </c>
      <c r="C1100" t="s">
        <v>3777</v>
      </c>
      <c r="D1100" t="s">
        <v>3765</v>
      </c>
      <c r="E1100" t="s">
        <v>768</v>
      </c>
    </row>
    <row r="1101" spans="1:5" x14ac:dyDescent="0.15">
      <c r="A1101" t="s">
        <v>1446</v>
      </c>
      <c r="B1101" t="s">
        <v>375</v>
      </c>
      <c r="C1101" t="s">
        <v>3778</v>
      </c>
      <c r="D1101" t="s">
        <v>3765</v>
      </c>
      <c r="E1101" t="s">
        <v>1858</v>
      </c>
    </row>
    <row r="1102" spans="1:5" x14ac:dyDescent="0.15">
      <c r="A1102" t="s">
        <v>6725</v>
      </c>
      <c r="B1102" t="s">
        <v>4656</v>
      </c>
      <c r="C1102" t="s">
        <v>3780</v>
      </c>
      <c r="D1102" t="s">
        <v>3765</v>
      </c>
      <c r="E1102" t="s">
        <v>3782</v>
      </c>
    </row>
    <row r="1103" spans="1:5" x14ac:dyDescent="0.15">
      <c r="A1103" t="s">
        <v>3093</v>
      </c>
      <c r="B1103" t="s">
        <v>5652</v>
      </c>
      <c r="C1103" t="s">
        <v>3784</v>
      </c>
      <c r="D1103" t="s">
        <v>3765</v>
      </c>
      <c r="E1103" t="s">
        <v>3787</v>
      </c>
    </row>
    <row r="1104" spans="1:5" x14ac:dyDescent="0.15">
      <c r="A1104" t="s">
        <v>6726</v>
      </c>
      <c r="B1104" t="s">
        <v>5653</v>
      </c>
      <c r="C1104" t="s">
        <v>325</v>
      </c>
      <c r="D1104" t="s">
        <v>3765</v>
      </c>
      <c r="E1104" t="s">
        <v>3791</v>
      </c>
    </row>
    <row r="1105" spans="1:5" x14ac:dyDescent="0.15">
      <c r="A1105" t="s">
        <v>6727</v>
      </c>
      <c r="B1105" t="s">
        <v>5654</v>
      </c>
      <c r="C1105" t="s">
        <v>1386</v>
      </c>
      <c r="D1105" t="s">
        <v>3765</v>
      </c>
      <c r="E1105" t="s">
        <v>3795</v>
      </c>
    </row>
    <row r="1106" spans="1:5" x14ac:dyDescent="0.15">
      <c r="A1106" t="s">
        <v>6728</v>
      </c>
      <c r="B1106" t="s">
        <v>2031</v>
      </c>
      <c r="C1106" t="s">
        <v>2971</v>
      </c>
      <c r="D1106" t="s">
        <v>3765</v>
      </c>
      <c r="E1106" t="s">
        <v>184</v>
      </c>
    </row>
    <row r="1107" spans="1:5" x14ac:dyDescent="0.15">
      <c r="A1107" t="s">
        <v>5542</v>
      </c>
      <c r="B1107" t="s">
        <v>301</v>
      </c>
      <c r="C1107" t="s">
        <v>3796</v>
      </c>
      <c r="D1107" t="s">
        <v>3765</v>
      </c>
      <c r="E1107" t="s">
        <v>1239</v>
      </c>
    </row>
    <row r="1108" spans="1:5" x14ac:dyDescent="0.15">
      <c r="A1108" t="s">
        <v>6730</v>
      </c>
      <c r="B1108" t="s">
        <v>5655</v>
      </c>
      <c r="C1108" t="s">
        <v>3797</v>
      </c>
      <c r="D1108" t="s">
        <v>3765</v>
      </c>
      <c r="E1108" t="s">
        <v>63</v>
      </c>
    </row>
    <row r="1109" spans="1:5" x14ac:dyDescent="0.15">
      <c r="A1109" t="s">
        <v>4555</v>
      </c>
      <c r="B1109" t="s">
        <v>5656</v>
      </c>
      <c r="C1109" t="s">
        <v>3798</v>
      </c>
      <c r="D1109" t="s">
        <v>3765</v>
      </c>
      <c r="E1109" t="s">
        <v>3803</v>
      </c>
    </row>
    <row r="1110" spans="1:5" x14ac:dyDescent="0.15">
      <c r="A1110" t="s">
        <v>6732</v>
      </c>
      <c r="B1110" t="s">
        <v>5657</v>
      </c>
      <c r="C1110" t="s">
        <v>3804</v>
      </c>
      <c r="D1110" t="s">
        <v>3765</v>
      </c>
      <c r="E1110" t="s">
        <v>3799</v>
      </c>
    </row>
    <row r="1111" spans="1:5" x14ac:dyDescent="0.15">
      <c r="A1111" t="s">
        <v>4284</v>
      </c>
      <c r="B1111" t="s">
        <v>5658</v>
      </c>
      <c r="C1111" t="s">
        <v>3806</v>
      </c>
      <c r="D1111" t="s">
        <v>3765</v>
      </c>
      <c r="E1111" t="s">
        <v>2759</v>
      </c>
    </row>
    <row r="1112" spans="1:5" x14ac:dyDescent="0.15">
      <c r="A1112" t="s">
        <v>6733</v>
      </c>
      <c r="B1112" t="s">
        <v>3422</v>
      </c>
      <c r="C1112" t="s">
        <v>3807</v>
      </c>
      <c r="D1112" t="s">
        <v>3765</v>
      </c>
      <c r="E1112" t="s">
        <v>3808</v>
      </c>
    </row>
    <row r="1113" spans="1:5" x14ac:dyDescent="0.15">
      <c r="A1113" t="s">
        <v>3810</v>
      </c>
      <c r="B1113" t="s">
        <v>4919</v>
      </c>
      <c r="C1113" t="s">
        <v>6037</v>
      </c>
      <c r="D1113" t="s">
        <v>3810</v>
      </c>
    </row>
    <row r="1114" spans="1:5" x14ac:dyDescent="0.15">
      <c r="A1114" t="s">
        <v>4376</v>
      </c>
      <c r="B1114" t="s">
        <v>2554</v>
      </c>
      <c r="C1114" t="s">
        <v>3809</v>
      </c>
      <c r="D1114" t="s">
        <v>3810</v>
      </c>
      <c r="E1114" t="s">
        <v>3812</v>
      </c>
    </row>
    <row r="1115" spans="1:5" x14ac:dyDescent="0.15">
      <c r="A1115" t="s">
        <v>6734</v>
      </c>
      <c r="B1115" t="s">
        <v>5661</v>
      </c>
      <c r="C1115" t="s">
        <v>2385</v>
      </c>
      <c r="D1115" t="s">
        <v>3810</v>
      </c>
      <c r="E1115" t="s">
        <v>3813</v>
      </c>
    </row>
    <row r="1116" spans="1:5" x14ac:dyDescent="0.15">
      <c r="A1116" t="s">
        <v>6735</v>
      </c>
      <c r="B1116" t="s">
        <v>5662</v>
      </c>
      <c r="C1116" t="s">
        <v>3815</v>
      </c>
      <c r="D1116" t="s">
        <v>3810</v>
      </c>
      <c r="E1116" t="s">
        <v>3817</v>
      </c>
    </row>
    <row r="1117" spans="1:5" x14ac:dyDescent="0.15">
      <c r="A1117" t="s">
        <v>6736</v>
      </c>
      <c r="B1117" t="s">
        <v>5663</v>
      </c>
      <c r="C1117" t="s">
        <v>3819</v>
      </c>
      <c r="D1117" t="s">
        <v>3810</v>
      </c>
      <c r="E1117" t="s">
        <v>3821</v>
      </c>
    </row>
    <row r="1118" spans="1:5" x14ac:dyDescent="0.15">
      <c r="A1118" t="s">
        <v>6737</v>
      </c>
      <c r="B1118" t="s">
        <v>5664</v>
      </c>
      <c r="C1118" t="s">
        <v>3823</v>
      </c>
      <c r="D1118" t="s">
        <v>3810</v>
      </c>
      <c r="E1118" t="s">
        <v>1426</v>
      </c>
    </row>
    <row r="1119" spans="1:5" x14ac:dyDescent="0.15">
      <c r="A1119" t="s">
        <v>6434</v>
      </c>
      <c r="B1119" t="s">
        <v>1992</v>
      </c>
      <c r="C1119" t="s">
        <v>491</v>
      </c>
      <c r="D1119" t="s">
        <v>3810</v>
      </c>
      <c r="E1119" t="s">
        <v>3620</v>
      </c>
    </row>
    <row r="1120" spans="1:5" x14ac:dyDescent="0.15">
      <c r="A1120" t="s">
        <v>6738</v>
      </c>
      <c r="B1120" t="s">
        <v>5666</v>
      </c>
      <c r="C1120" t="s">
        <v>565</v>
      </c>
      <c r="D1120" t="s">
        <v>3810</v>
      </c>
      <c r="E1120" t="s">
        <v>2984</v>
      </c>
    </row>
    <row r="1121" spans="1:5" x14ac:dyDescent="0.15">
      <c r="A1121" t="s">
        <v>173</v>
      </c>
      <c r="B1121" t="s">
        <v>397</v>
      </c>
      <c r="C1121" t="s">
        <v>2729</v>
      </c>
      <c r="D1121" t="s">
        <v>3810</v>
      </c>
      <c r="E1121" t="s">
        <v>3824</v>
      </c>
    </row>
    <row r="1122" spans="1:5" x14ac:dyDescent="0.15">
      <c r="A1122" t="s">
        <v>3919</v>
      </c>
      <c r="B1122" t="s">
        <v>5667</v>
      </c>
      <c r="C1122" t="s">
        <v>3827</v>
      </c>
      <c r="D1122" t="s">
        <v>3810</v>
      </c>
      <c r="E1122" t="s">
        <v>28</v>
      </c>
    </row>
    <row r="1123" spans="1:5" x14ac:dyDescent="0.15">
      <c r="A1123" t="s">
        <v>6739</v>
      </c>
      <c r="B1123" t="s">
        <v>1556</v>
      </c>
      <c r="C1123" t="s">
        <v>899</v>
      </c>
      <c r="D1123" t="s">
        <v>3810</v>
      </c>
      <c r="E1123" t="s">
        <v>3829</v>
      </c>
    </row>
    <row r="1124" spans="1:5" x14ac:dyDescent="0.15">
      <c r="A1124" t="s">
        <v>6740</v>
      </c>
      <c r="B1124" t="s">
        <v>5668</v>
      </c>
      <c r="C1124" t="s">
        <v>3506</v>
      </c>
      <c r="D1124" t="s">
        <v>3810</v>
      </c>
      <c r="E1124" t="s">
        <v>3830</v>
      </c>
    </row>
    <row r="1125" spans="1:5" x14ac:dyDescent="0.15">
      <c r="A1125" t="s">
        <v>6741</v>
      </c>
      <c r="B1125" t="s">
        <v>5671</v>
      </c>
      <c r="C1125" t="s">
        <v>3647</v>
      </c>
      <c r="D1125" t="s">
        <v>3810</v>
      </c>
      <c r="E1125" t="s">
        <v>3833</v>
      </c>
    </row>
    <row r="1126" spans="1:5" x14ac:dyDescent="0.15">
      <c r="A1126" t="s">
        <v>593</v>
      </c>
      <c r="B1126" t="s">
        <v>396</v>
      </c>
      <c r="C1126" t="s">
        <v>3675</v>
      </c>
      <c r="D1126" t="s">
        <v>3810</v>
      </c>
      <c r="E1126" t="s">
        <v>3834</v>
      </c>
    </row>
    <row r="1127" spans="1:5" x14ac:dyDescent="0.15">
      <c r="A1127" t="s">
        <v>6742</v>
      </c>
      <c r="B1127" t="s">
        <v>4645</v>
      </c>
      <c r="C1127" t="s">
        <v>2254</v>
      </c>
      <c r="D1127" t="s">
        <v>3810</v>
      </c>
      <c r="E1127" t="s">
        <v>299</v>
      </c>
    </row>
    <row r="1128" spans="1:5" x14ac:dyDescent="0.15">
      <c r="A1128" t="s">
        <v>6743</v>
      </c>
      <c r="B1128" t="s">
        <v>5673</v>
      </c>
      <c r="C1128" t="s">
        <v>3837</v>
      </c>
      <c r="D1128" t="s">
        <v>3810</v>
      </c>
      <c r="E1128" t="s">
        <v>53</v>
      </c>
    </row>
    <row r="1129" spans="1:5" x14ac:dyDescent="0.15">
      <c r="A1129" t="s">
        <v>6744</v>
      </c>
      <c r="B1129" t="s">
        <v>5675</v>
      </c>
      <c r="C1129" t="s">
        <v>661</v>
      </c>
      <c r="D1129" t="s">
        <v>3810</v>
      </c>
      <c r="E1129" t="s">
        <v>3838</v>
      </c>
    </row>
    <row r="1130" spans="1:5" x14ac:dyDescent="0.15">
      <c r="A1130" t="s">
        <v>2049</v>
      </c>
      <c r="B1130" t="s">
        <v>5676</v>
      </c>
      <c r="C1130" t="s">
        <v>3842</v>
      </c>
      <c r="D1130" t="s">
        <v>3810</v>
      </c>
      <c r="E1130" t="s">
        <v>3844</v>
      </c>
    </row>
    <row r="1131" spans="1:5" x14ac:dyDescent="0.15">
      <c r="A1131" t="s">
        <v>6745</v>
      </c>
      <c r="B1131" t="s">
        <v>1209</v>
      </c>
      <c r="C1131" t="s">
        <v>1596</v>
      </c>
      <c r="D1131" t="s">
        <v>3810</v>
      </c>
      <c r="E1131" t="s">
        <v>1087</v>
      </c>
    </row>
    <row r="1132" spans="1:5" x14ac:dyDescent="0.15">
      <c r="A1132" t="s">
        <v>6746</v>
      </c>
      <c r="B1132" t="s">
        <v>4974</v>
      </c>
      <c r="C1132" t="s">
        <v>3343</v>
      </c>
      <c r="D1132" t="s">
        <v>3810</v>
      </c>
      <c r="E1132" t="s">
        <v>3718</v>
      </c>
    </row>
    <row r="1133" spans="1:5" x14ac:dyDescent="0.15">
      <c r="A1133" t="s">
        <v>6747</v>
      </c>
      <c r="B1133" t="s">
        <v>5678</v>
      </c>
      <c r="C1133" t="s">
        <v>3845</v>
      </c>
      <c r="D1133" t="s">
        <v>3810</v>
      </c>
      <c r="E1133" t="s">
        <v>3847</v>
      </c>
    </row>
    <row r="1134" spans="1:5" x14ac:dyDescent="0.15">
      <c r="A1134" t="s">
        <v>577</v>
      </c>
      <c r="B1134" t="s">
        <v>5679</v>
      </c>
      <c r="C1134" t="s">
        <v>3849</v>
      </c>
      <c r="D1134" t="s">
        <v>3810</v>
      </c>
      <c r="E1134" t="s">
        <v>3851</v>
      </c>
    </row>
    <row r="1135" spans="1:5" x14ac:dyDescent="0.15">
      <c r="A1135" t="s">
        <v>6748</v>
      </c>
      <c r="B1135" t="s">
        <v>3587</v>
      </c>
      <c r="C1135" t="s">
        <v>43</v>
      </c>
      <c r="D1135" t="s">
        <v>3810</v>
      </c>
      <c r="E1135" t="s">
        <v>1199</v>
      </c>
    </row>
    <row r="1136" spans="1:5" x14ac:dyDescent="0.15">
      <c r="A1136" t="s">
        <v>5719</v>
      </c>
      <c r="B1136" t="s">
        <v>5681</v>
      </c>
      <c r="C1136" t="s">
        <v>1656</v>
      </c>
      <c r="D1136" t="s">
        <v>3810</v>
      </c>
      <c r="E1136" t="s">
        <v>596</v>
      </c>
    </row>
    <row r="1137" spans="1:5" x14ac:dyDescent="0.15">
      <c r="A1137" t="s">
        <v>6750</v>
      </c>
      <c r="B1137" t="s">
        <v>2596</v>
      </c>
      <c r="C1137" t="s">
        <v>3852</v>
      </c>
      <c r="D1137" t="s">
        <v>3810</v>
      </c>
      <c r="E1137" t="s">
        <v>681</v>
      </c>
    </row>
    <row r="1138" spans="1:5" x14ac:dyDescent="0.15">
      <c r="A1138" t="s">
        <v>5351</v>
      </c>
      <c r="B1138" t="s">
        <v>4857</v>
      </c>
      <c r="C1138" t="s">
        <v>3853</v>
      </c>
      <c r="D1138" t="s">
        <v>3810</v>
      </c>
      <c r="E1138" t="s">
        <v>2436</v>
      </c>
    </row>
    <row r="1139" spans="1:5" x14ac:dyDescent="0.15">
      <c r="A1139" t="s">
        <v>3995</v>
      </c>
      <c r="B1139" t="s">
        <v>366</v>
      </c>
      <c r="C1139" t="s">
        <v>3856</v>
      </c>
      <c r="D1139" t="s">
        <v>3810</v>
      </c>
      <c r="E1139" t="s">
        <v>3858</v>
      </c>
    </row>
    <row r="1140" spans="1:5" x14ac:dyDescent="0.15">
      <c r="A1140" t="s">
        <v>3859</v>
      </c>
      <c r="B1140" t="s">
        <v>2598</v>
      </c>
      <c r="C1140" t="s">
        <v>3155</v>
      </c>
      <c r="D1140" t="s">
        <v>3859</v>
      </c>
    </row>
    <row r="1141" spans="1:5" x14ac:dyDescent="0.15">
      <c r="A1141" t="s">
        <v>1811</v>
      </c>
      <c r="B1141" t="s">
        <v>1997</v>
      </c>
      <c r="C1141" t="s">
        <v>2271</v>
      </c>
      <c r="D1141" t="s">
        <v>3859</v>
      </c>
      <c r="E1141" t="s">
        <v>582</v>
      </c>
    </row>
    <row r="1142" spans="1:5" x14ac:dyDescent="0.15">
      <c r="A1142" t="s">
        <v>1159</v>
      </c>
      <c r="B1142" t="s">
        <v>5683</v>
      </c>
      <c r="C1142" t="s">
        <v>3860</v>
      </c>
      <c r="D1142" t="s">
        <v>3859</v>
      </c>
      <c r="E1142" t="s">
        <v>3862</v>
      </c>
    </row>
    <row r="1143" spans="1:5" x14ac:dyDescent="0.15">
      <c r="A1143" t="s">
        <v>6239</v>
      </c>
      <c r="B1143" t="s">
        <v>1915</v>
      </c>
      <c r="C1143" t="s">
        <v>3863</v>
      </c>
      <c r="D1143" t="s">
        <v>3859</v>
      </c>
      <c r="E1143" t="s">
        <v>3869</v>
      </c>
    </row>
    <row r="1144" spans="1:5" x14ac:dyDescent="0.15">
      <c r="A1144" t="s">
        <v>2823</v>
      </c>
      <c r="B1144" t="s">
        <v>5685</v>
      </c>
      <c r="C1144" t="s">
        <v>3872</v>
      </c>
      <c r="D1144" t="s">
        <v>3859</v>
      </c>
      <c r="E1144" t="s">
        <v>1626</v>
      </c>
    </row>
    <row r="1145" spans="1:5" x14ac:dyDescent="0.15">
      <c r="A1145" t="s">
        <v>5684</v>
      </c>
      <c r="B1145" t="s">
        <v>5686</v>
      </c>
      <c r="C1145" t="s">
        <v>393</v>
      </c>
      <c r="D1145" t="s">
        <v>3859</v>
      </c>
      <c r="E1145" t="s">
        <v>1995</v>
      </c>
    </row>
    <row r="1146" spans="1:5" x14ac:dyDescent="0.15">
      <c r="A1146" t="s">
        <v>4771</v>
      </c>
      <c r="B1146" t="s">
        <v>4170</v>
      </c>
      <c r="C1146" t="s">
        <v>3134</v>
      </c>
      <c r="D1146" t="s">
        <v>3859</v>
      </c>
      <c r="E1146" t="s">
        <v>3873</v>
      </c>
    </row>
    <row r="1147" spans="1:5" x14ac:dyDescent="0.15">
      <c r="A1147" t="s">
        <v>4471</v>
      </c>
      <c r="B1147" t="s">
        <v>5687</v>
      </c>
      <c r="C1147" t="s">
        <v>3875</v>
      </c>
      <c r="D1147" t="s">
        <v>3859</v>
      </c>
      <c r="E1147" t="s">
        <v>1513</v>
      </c>
    </row>
    <row r="1148" spans="1:5" x14ac:dyDescent="0.15">
      <c r="A1148" t="s">
        <v>6752</v>
      </c>
      <c r="B1148" t="s">
        <v>5688</v>
      </c>
      <c r="C1148" t="s">
        <v>1009</v>
      </c>
      <c r="D1148" t="s">
        <v>3859</v>
      </c>
      <c r="E1148" t="s">
        <v>1662</v>
      </c>
    </row>
    <row r="1149" spans="1:5" x14ac:dyDescent="0.15">
      <c r="A1149" t="s">
        <v>132</v>
      </c>
      <c r="B1149" t="s">
        <v>5689</v>
      </c>
      <c r="C1149" t="s">
        <v>67</v>
      </c>
      <c r="D1149" t="s">
        <v>3859</v>
      </c>
      <c r="E1149" t="s">
        <v>2439</v>
      </c>
    </row>
    <row r="1150" spans="1:5" x14ac:dyDescent="0.15">
      <c r="A1150" t="s">
        <v>5108</v>
      </c>
      <c r="B1150" t="s">
        <v>5691</v>
      </c>
      <c r="C1150" t="s">
        <v>1258</v>
      </c>
      <c r="D1150" t="s">
        <v>3859</v>
      </c>
      <c r="E1150" t="s">
        <v>657</v>
      </c>
    </row>
    <row r="1151" spans="1:5" x14ac:dyDescent="0.15">
      <c r="A1151" t="s">
        <v>3138</v>
      </c>
      <c r="B1151" t="s">
        <v>5692</v>
      </c>
      <c r="C1151" t="s">
        <v>3144</v>
      </c>
      <c r="D1151" t="s">
        <v>3859</v>
      </c>
      <c r="E1151" t="s">
        <v>3877</v>
      </c>
    </row>
    <row r="1152" spans="1:5" x14ac:dyDescent="0.15">
      <c r="A1152" t="s">
        <v>6753</v>
      </c>
      <c r="B1152" t="s">
        <v>5693</v>
      </c>
      <c r="C1152" t="s">
        <v>2527</v>
      </c>
      <c r="D1152" t="s">
        <v>3859</v>
      </c>
      <c r="E1152" t="s">
        <v>3879</v>
      </c>
    </row>
    <row r="1153" spans="1:5" x14ac:dyDescent="0.15">
      <c r="A1153" t="s">
        <v>6756</v>
      </c>
      <c r="B1153" t="s">
        <v>5694</v>
      </c>
      <c r="C1153" t="s">
        <v>3880</v>
      </c>
      <c r="D1153" t="s">
        <v>3859</v>
      </c>
      <c r="E1153" t="s">
        <v>3882</v>
      </c>
    </row>
    <row r="1154" spans="1:5" x14ac:dyDescent="0.15">
      <c r="A1154" t="s">
        <v>6759</v>
      </c>
      <c r="B1154" t="s">
        <v>5695</v>
      </c>
      <c r="C1154" t="s">
        <v>3883</v>
      </c>
      <c r="D1154" t="s">
        <v>3859</v>
      </c>
      <c r="E1154" t="s">
        <v>3886</v>
      </c>
    </row>
    <row r="1155" spans="1:5" x14ac:dyDescent="0.15">
      <c r="A1155" t="s">
        <v>6761</v>
      </c>
      <c r="B1155" t="s">
        <v>1325</v>
      </c>
      <c r="C1155" t="s">
        <v>3087</v>
      </c>
      <c r="D1155" t="s">
        <v>3859</v>
      </c>
      <c r="E1155" t="s">
        <v>3067</v>
      </c>
    </row>
    <row r="1156" spans="1:5" x14ac:dyDescent="0.15">
      <c r="A1156" t="s">
        <v>3219</v>
      </c>
      <c r="B1156" t="s">
        <v>5696</v>
      </c>
      <c r="C1156" t="s">
        <v>3887</v>
      </c>
      <c r="D1156" t="s">
        <v>3859</v>
      </c>
      <c r="E1156" t="s">
        <v>3888</v>
      </c>
    </row>
    <row r="1157" spans="1:5" x14ac:dyDescent="0.15">
      <c r="A1157" t="s">
        <v>6751</v>
      </c>
      <c r="B1157" t="s">
        <v>3234</v>
      </c>
      <c r="C1157" t="s">
        <v>2531</v>
      </c>
      <c r="D1157" t="s">
        <v>3859</v>
      </c>
      <c r="E1157" t="s">
        <v>3889</v>
      </c>
    </row>
    <row r="1158" spans="1:5" x14ac:dyDescent="0.15">
      <c r="A1158" t="s">
        <v>3716</v>
      </c>
      <c r="B1158" t="s">
        <v>2229</v>
      </c>
      <c r="C1158" t="s">
        <v>2707</v>
      </c>
      <c r="D1158" t="s">
        <v>3859</v>
      </c>
      <c r="E1158" t="s">
        <v>3892</v>
      </c>
    </row>
    <row r="1159" spans="1:5" x14ac:dyDescent="0.15">
      <c r="A1159" t="s">
        <v>6762</v>
      </c>
      <c r="B1159" t="s">
        <v>5697</v>
      </c>
      <c r="C1159" t="s">
        <v>1981</v>
      </c>
      <c r="D1159" t="s">
        <v>3859</v>
      </c>
      <c r="E1159" t="s">
        <v>3893</v>
      </c>
    </row>
    <row r="1160" spans="1:5" x14ac:dyDescent="0.15">
      <c r="A1160" t="s">
        <v>1973</v>
      </c>
      <c r="B1160" t="s">
        <v>5699</v>
      </c>
      <c r="C1160" t="s">
        <v>2671</v>
      </c>
      <c r="D1160" t="s">
        <v>3859</v>
      </c>
      <c r="E1160" t="s">
        <v>3894</v>
      </c>
    </row>
    <row r="1161" spans="1:5" x14ac:dyDescent="0.15">
      <c r="A1161" t="s">
        <v>6763</v>
      </c>
      <c r="B1161" t="s">
        <v>4626</v>
      </c>
      <c r="C1161" t="s">
        <v>3896</v>
      </c>
      <c r="D1161" t="s">
        <v>3859</v>
      </c>
      <c r="E1161" t="s">
        <v>3899</v>
      </c>
    </row>
    <row r="1162" spans="1:5" x14ac:dyDescent="0.15">
      <c r="A1162" t="s">
        <v>6764</v>
      </c>
      <c r="B1162" t="s">
        <v>5103</v>
      </c>
      <c r="C1162" t="s">
        <v>3900</v>
      </c>
      <c r="D1162" t="s">
        <v>3859</v>
      </c>
      <c r="E1162" t="s">
        <v>2207</v>
      </c>
    </row>
    <row r="1163" spans="1:5" x14ac:dyDescent="0.15">
      <c r="A1163" t="s">
        <v>109</v>
      </c>
      <c r="B1163" t="s">
        <v>5700</v>
      </c>
      <c r="C1163" t="s">
        <v>3904</v>
      </c>
      <c r="D1163" t="s">
        <v>3859</v>
      </c>
      <c r="E1163" t="s">
        <v>3907</v>
      </c>
    </row>
    <row r="1164" spans="1:5" x14ac:dyDescent="0.15">
      <c r="A1164" t="s">
        <v>5821</v>
      </c>
      <c r="B1164" t="s">
        <v>5701</v>
      </c>
      <c r="C1164" t="s">
        <v>3910</v>
      </c>
      <c r="D1164" t="s">
        <v>3859</v>
      </c>
      <c r="E1164" t="s">
        <v>3913</v>
      </c>
    </row>
    <row r="1165" spans="1:5" x14ac:dyDescent="0.15">
      <c r="A1165" t="s">
        <v>4449</v>
      </c>
      <c r="B1165" t="s">
        <v>3704</v>
      </c>
      <c r="C1165" t="s">
        <v>3915</v>
      </c>
      <c r="D1165" t="s">
        <v>3859</v>
      </c>
      <c r="E1165" t="s">
        <v>3918</v>
      </c>
    </row>
    <row r="1166" spans="1:5" x14ac:dyDescent="0.15">
      <c r="A1166" t="s">
        <v>6758</v>
      </c>
      <c r="B1166" t="s">
        <v>5702</v>
      </c>
      <c r="C1166" t="s">
        <v>3920</v>
      </c>
      <c r="D1166" t="s">
        <v>3859</v>
      </c>
      <c r="E1166" t="s">
        <v>3921</v>
      </c>
    </row>
    <row r="1167" spans="1:5" x14ac:dyDescent="0.15">
      <c r="A1167" t="s">
        <v>4368</v>
      </c>
      <c r="B1167" t="s">
        <v>5703</v>
      </c>
      <c r="C1167" t="s">
        <v>2892</v>
      </c>
      <c r="D1167" t="s">
        <v>3859</v>
      </c>
      <c r="E1167" t="s">
        <v>3922</v>
      </c>
    </row>
    <row r="1168" spans="1:5" x14ac:dyDescent="0.15">
      <c r="A1168" t="s">
        <v>6765</v>
      </c>
      <c r="B1168" t="s">
        <v>5706</v>
      </c>
      <c r="C1168" t="s">
        <v>172</v>
      </c>
      <c r="D1168" t="s">
        <v>3859</v>
      </c>
      <c r="E1168" t="s">
        <v>3923</v>
      </c>
    </row>
    <row r="1169" spans="1:5" x14ac:dyDescent="0.15">
      <c r="A1169" t="s">
        <v>6766</v>
      </c>
      <c r="B1169" t="s">
        <v>5707</v>
      </c>
      <c r="C1169" t="s">
        <v>2973</v>
      </c>
      <c r="D1169" t="s">
        <v>3859</v>
      </c>
      <c r="E1169" t="s">
        <v>3924</v>
      </c>
    </row>
    <row r="1170" spans="1:5" x14ac:dyDescent="0.15">
      <c r="A1170" t="s">
        <v>6768</v>
      </c>
      <c r="B1170" t="s">
        <v>1476</v>
      </c>
      <c r="C1170" t="s">
        <v>2362</v>
      </c>
      <c r="D1170" t="s">
        <v>3859</v>
      </c>
      <c r="E1170" t="s">
        <v>3925</v>
      </c>
    </row>
    <row r="1171" spans="1:5" x14ac:dyDescent="0.15">
      <c r="A1171" t="s">
        <v>1889</v>
      </c>
      <c r="B1171" t="s">
        <v>5708</v>
      </c>
      <c r="C1171" t="s">
        <v>3926</v>
      </c>
      <c r="D1171" t="s">
        <v>3859</v>
      </c>
      <c r="E1171" t="s">
        <v>2363</v>
      </c>
    </row>
    <row r="1172" spans="1:5" x14ac:dyDescent="0.15">
      <c r="A1172" t="s">
        <v>3382</v>
      </c>
      <c r="B1172" t="s">
        <v>5709</v>
      </c>
      <c r="C1172" t="s">
        <v>3928</v>
      </c>
      <c r="D1172" t="s">
        <v>3859</v>
      </c>
      <c r="E1172" t="s">
        <v>3785</v>
      </c>
    </row>
    <row r="1173" spans="1:5" x14ac:dyDescent="0.15">
      <c r="A1173" t="s">
        <v>5978</v>
      </c>
      <c r="B1173" t="s">
        <v>5710</v>
      </c>
      <c r="C1173" t="s">
        <v>3929</v>
      </c>
      <c r="D1173" t="s">
        <v>3859</v>
      </c>
      <c r="E1173" t="s">
        <v>3930</v>
      </c>
    </row>
    <row r="1174" spans="1:5" x14ac:dyDescent="0.15">
      <c r="A1174" t="s">
        <v>5982</v>
      </c>
      <c r="B1174" t="s">
        <v>5711</v>
      </c>
      <c r="C1174" t="s">
        <v>2896</v>
      </c>
      <c r="D1174" t="s">
        <v>3859</v>
      </c>
      <c r="E1174" t="s">
        <v>3932</v>
      </c>
    </row>
    <row r="1175" spans="1:5" x14ac:dyDescent="0.15">
      <c r="A1175" t="s">
        <v>6769</v>
      </c>
      <c r="B1175" t="s">
        <v>5713</v>
      </c>
      <c r="C1175" t="s">
        <v>3618</v>
      </c>
      <c r="D1175" t="s">
        <v>3859</v>
      </c>
      <c r="E1175" t="s">
        <v>3933</v>
      </c>
    </row>
    <row r="1176" spans="1:5" x14ac:dyDescent="0.15">
      <c r="A1176" t="s">
        <v>6770</v>
      </c>
      <c r="B1176" t="s">
        <v>5680</v>
      </c>
      <c r="C1176" t="s">
        <v>3936</v>
      </c>
      <c r="D1176" t="s">
        <v>3859</v>
      </c>
      <c r="E1176" t="s">
        <v>3938</v>
      </c>
    </row>
    <row r="1177" spans="1:5" x14ac:dyDescent="0.15">
      <c r="A1177" t="s">
        <v>6771</v>
      </c>
      <c r="B1177" t="s">
        <v>5714</v>
      </c>
      <c r="C1177" t="s">
        <v>1216</v>
      </c>
      <c r="D1177" t="s">
        <v>3859</v>
      </c>
      <c r="E1177" t="s">
        <v>3940</v>
      </c>
    </row>
    <row r="1178" spans="1:5" x14ac:dyDescent="0.15">
      <c r="A1178" t="s">
        <v>3259</v>
      </c>
      <c r="B1178" t="s">
        <v>980</v>
      </c>
      <c r="C1178" t="s">
        <v>3941</v>
      </c>
      <c r="D1178" t="s">
        <v>3859</v>
      </c>
      <c r="E1178" t="s">
        <v>3057</v>
      </c>
    </row>
    <row r="1179" spans="1:5" x14ac:dyDescent="0.15">
      <c r="A1179" t="s">
        <v>5527</v>
      </c>
      <c r="B1179" t="s">
        <v>5715</v>
      </c>
      <c r="C1179" t="s">
        <v>3942</v>
      </c>
      <c r="D1179" t="s">
        <v>3859</v>
      </c>
      <c r="E1179" t="s">
        <v>115</v>
      </c>
    </row>
    <row r="1180" spans="1:5" x14ac:dyDescent="0.15">
      <c r="A1180" t="s">
        <v>4422</v>
      </c>
      <c r="B1180" t="s">
        <v>4784</v>
      </c>
      <c r="C1180" t="s">
        <v>1398</v>
      </c>
      <c r="D1180" t="s">
        <v>3859</v>
      </c>
      <c r="E1180" t="s">
        <v>1708</v>
      </c>
    </row>
    <row r="1181" spans="1:5" x14ac:dyDescent="0.15">
      <c r="A1181" t="s">
        <v>241</v>
      </c>
      <c r="B1181" t="s">
        <v>5716</v>
      </c>
      <c r="C1181" t="s">
        <v>3943</v>
      </c>
      <c r="D1181" t="s">
        <v>3859</v>
      </c>
      <c r="E1181" t="s">
        <v>1312</v>
      </c>
    </row>
    <row r="1182" spans="1:5" x14ac:dyDescent="0.15">
      <c r="A1182" t="s">
        <v>6772</v>
      </c>
      <c r="B1182" t="s">
        <v>5717</v>
      </c>
      <c r="C1182" t="s">
        <v>3945</v>
      </c>
      <c r="D1182" t="s">
        <v>3859</v>
      </c>
      <c r="E1182" t="s">
        <v>1034</v>
      </c>
    </row>
    <row r="1183" spans="1:5" x14ac:dyDescent="0.15">
      <c r="A1183" t="s">
        <v>6773</v>
      </c>
      <c r="B1183" t="s">
        <v>5718</v>
      </c>
      <c r="C1183" t="s">
        <v>3946</v>
      </c>
      <c r="D1183" t="s">
        <v>3859</v>
      </c>
      <c r="E1183" t="s">
        <v>211</v>
      </c>
    </row>
    <row r="1184" spans="1:5" x14ac:dyDescent="0.15">
      <c r="A1184" t="s">
        <v>169</v>
      </c>
      <c r="B1184" t="s">
        <v>7087</v>
      </c>
      <c r="C1184" t="s">
        <v>6133</v>
      </c>
      <c r="D1184" t="s">
        <v>169</v>
      </c>
    </row>
    <row r="1185" spans="1:5" x14ac:dyDescent="0.15">
      <c r="A1185" t="s">
        <v>6774</v>
      </c>
      <c r="B1185" t="s">
        <v>5720</v>
      </c>
      <c r="C1185" t="s">
        <v>3947</v>
      </c>
      <c r="D1185" t="s">
        <v>169</v>
      </c>
      <c r="E1185" t="s">
        <v>3949</v>
      </c>
    </row>
    <row r="1186" spans="1:5" x14ac:dyDescent="0.15">
      <c r="A1186" t="s">
        <v>6334</v>
      </c>
      <c r="B1186" t="s">
        <v>5721</v>
      </c>
      <c r="C1186" t="s">
        <v>3950</v>
      </c>
      <c r="D1186" t="s">
        <v>169</v>
      </c>
      <c r="E1186" t="s">
        <v>1691</v>
      </c>
    </row>
    <row r="1187" spans="1:5" x14ac:dyDescent="0.15">
      <c r="A1187" t="s">
        <v>5746</v>
      </c>
      <c r="B1187" t="s">
        <v>5722</v>
      </c>
      <c r="C1187" t="s">
        <v>3953</v>
      </c>
      <c r="D1187" t="s">
        <v>169</v>
      </c>
      <c r="E1187" t="s">
        <v>3726</v>
      </c>
    </row>
    <row r="1188" spans="1:5" x14ac:dyDescent="0.15">
      <c r="A1188" t="s">
        <v>3846</v>
      </c>
      <c r="B1188" t="s">
        <v>2463</v>
      </c>
      <c r="C1188" t="s">
        <v>3956</v>
      </c>
      <c r="D1188" t="s">
        <v>169</v>
      </c>
      <c r="E1188" t="s">
        <v>133</v>
      </c>
    </row>
    <row r="1189" spans="1:5" x14ac:dyDescent="0.15">
      <c r="A1189" t="s">
        <v>692</v>
      </c>
      <c r="B1189" t="s">
        <v>5724</v>
      </c>
      <c r="C1189" t="s">
        <v>2713</v>
      </c>
      <c r="D1189" t="s">
        <v>169</v>
      </c>
      <c r="E1189" t="s">
        <v>3958</v>
      </c>
    </row>
    <row r="1190" spans="1:5" x14ac:dyDescent="0.15">
      <c r="A1190" t="s">
        <v>6775</v>
      </c>
      <c r="B1190" t="s">
        <v>5726</v>
      </c>
      <c r="C1190" t="s">
        <v>3960</v>
      </c>
      <c r="D1190" t="s">
        <v>169</v>
      </c>
      <c r="E1190" t="s">
        <v>1337</v>
      </c>
    </row>
    <row r="1191" spans="1:5" x14ac:dyDescent="0.15">
      <c r="A1191" t="s">
        <v>6776</v>
      </c>
      <c r="B1191" t="s">
        <v>5727</v>
      </c>
      <c r="C1191" t="s">
        <v>2290</v>
      </c>
      <c r="D1191" t="s">
        <v>169</v>
      </c>
      <c r="E1191" t="s">
        <v>3963</v>
      </c>
    </row>
    <row r="1192" spans="1:5" x14ac:dyDescent="0.15">
      <c r="A1192" t="s">
        <v>6777</v>
      </c>
      <c r="B1192" t="s">
        <v>5728</v>
      </c>
      <c r="C1192" t="s">
        <v>3967</v>
      </c>
      <c r="D1192" t="s">
        <v>169</v>
      </c>
      <c r="E1192" t="s">
        <v>3968</v>
      </c>
    </row>
    <row r="1193" spans="1:5" x14ac:dyDescent="0.15">
      <c r="A1193" t="s">
        <v>3008</v>
      </c>
      <c r="B1193" t="s">
        <v>5729</v>
      </c>
      <c r="C1193" t="s">
        <v>3970</v>
      </c>
      <c r="D1193" t="s">
        <v>169</v>
      </c>
      <c r="E1193" t="s">
        <v>895</v>
      </c>
    </row>
    <row r="1194" spans="1:5" x14ac:dyDescent="0.15">
      <c r="A1194" t="s">
        <v>987</v>
      </c>
      <c r="B1194" t="s">
        <v>5730</v>
      </c>
      <c r="C1194" t="s">
        <v>3498</v>
      </c>
      <c r="D1194" t="s">
        <v>169</v>
      </c>
      <c r="E1194" t="s">
        <v>3971</v>
      </c>
    </row>
    <row r="1195" spans="1:5" x14ac:dyDescent="0.15">
      <c r="A1195" t="s">
        <v>4886</v>
      </c>
      <c r="B1195" t="s">
        <v>1917</v>
      </c>
      <c r="C1195" t="s">
        <v>3972</v>
      </c>
      <c r="D1195" t="s">
        <v>169</v>
      </c>
      <c r="E1195" t="s">
        <v>223</v>
      </c>
    </row>
    <row r="1196" spans="1:5" x14ac:dyDescent="0.15">
      <c r="A1196" t="s">
        <v>6778</v>
      </c>
      <c r="B1196" t="s">
        <v>5731</v>
      </c>
      <c r="C1196" t="s">
        <v>3974</v>
      </c>
      <c r="D1196" t="s">
        <v>169</v>
      </c>
      <c r="E1196" t="s">
        <v>3975</v>
      </c>
    </row>
    <row r="1197" spans="1:5" x14ac:dyDescent="0.15">
      <c r="A1197" t="s">
        <v>2760</v>
      </c>
      <c r="B1197" t="s">
        <v>5732</v>
      </c>
      <c r="C1197" t="s">
        <v>3976</v>
      </c>
      <c r="D1197" t="s">
        <v>169</v>
      </c>
      <c r="E1197" t="s">
        <v>1035</v>
      </c>
    </row>
    <row r="1198" spans="1:5" x14ac:dyDescent="0.15">
      <c r="A1198" t="s">
        <v>6779</v>
      </c>
      <c r="B1198" t="s">
        <v>5733</v>
      </c>
      <c r="C1198" t="s">
        <v>3977</v>
      </c>
      <c r="D1198" t="s">
        <v>169</v>
      </c>
      <c r="E1198" t="s">
        <v>3982</v>
      </c>
    </row>
    <row r="1199" spans="1:5" x14ac:dyDescent="0.15">
      <c r="A1199" t="s">
        <v>6780</v>
      </c>
      <c r="B1199" t="s">
        <v>858</v>
      </c>
      <c r="C1199" t="s">
        <v>3983</v>
      </c>
      <c r="D1199" t="s">
        <v>169</v>
      </c>
      <c r="E1199" t="s">
        <v>2429</v>
      </c>
    </row>
    <row r="1200" spans="1:5" x14ac:dyDescent="0.15">
      <c r="A1200" t="s">
        <v>6781</v>
      </c>
      <c r="B1200" t="s">
        <v>5734</v>
      </c>
      <c r="C1200" t="s">
        <v>3984</v>
      </c>
      <c r="D1200" t="s">
        <v>169</v>
      </c>
      <c r="E1200" t="s">
        <v>3985</v>
      </c>
    </row>
    <row r="1201" spans="1:5" x14ac:dyDescent="0.15">
      <c r="A1201" t="s">
        <v>6420</v>
      </c>
      <c r="B1201" t="s">
        <v>2653</v>
      </c>
      <c r="C1201" t="s">
        <v>3987</v>
      </c>
      <c r="D1201" t="s">
        <v>169</v>
      </c>
      <c r="E1201" t="s">
        <v>3988</v>
      </c>
    </row>
    <row r="1202" spans="1:5" x14ac:dyDescent="0.15">
      <c r="A1202" t="s">
        <v>6782</v>
      </c>
      <c r="B1202" t="s">
        <v>699</v>
      </c>
      <c r="C1202" t="s">
        <v>3185</v>
      </c>
      <c r="D1202" t="s">
        <v>169</v>
      </c>
      <c r="E1202" t="s">
        <v>3990</v>
      </c>
    </row>
    <row r="1203" spans="1:5" x14ac:dyDescent="0.15">
      <c r="A1203" t="s">
        <v>2563</v>
      </c>
      <c r="B1203" t="s">
        <v>3537</v>
      </c>
      <c r="C1203" t="s">
        <v>2403</v>
      </c>
      <c r="D1203" t="s">
        <v>169</v>
      </c>
      <c r="E1203" t="s">
        <v>3992</v>
      </c>
    </row>
    <row r="1204" spans="1:5" x14ac:dyDescent="0.15">
      <c r="A1204" t="s">
        <v>6783</v>
      </c>
      <c r="B1204" t="s">
        <v>1980</v>
      </c>
      <c r="C1204" t="s">
        <v>3993</v>
      </c>
      <c r="D1204" t="s">
        <v>169</v>
      </c>
      <c r="E1204" t="s">
        <v>3996</v>
      </c>
    </row>
    <row r="1205" spans="1:5" x14ac:dyDescent="0.15">
      <c r="A1205" t="s">
        <v>6784</v>
      </c>
      <c r="B1205" t="s">
        <v>2934</v>
      </c>
      <c r="C1205" t="s">
        <v>3997</v>
      </c>
      <c r="D1205" t="s">
        <v>169</v>
      </c>
      <c r="E1205" t="s">
        <v>6134</v>
      </c>
    </row>
    <row r="1206" spans="1:5" x14ac:dyDescent="0.15">
      <c r="A1206" t="s">
        <v>6785</v>
      </c>
      <c r="B1206" t="s">
        <v>5738</v>
      </c>
      <c r="C1206" t="s">
        <v>3999</v>
      </c>
      <c r="D1206" t="s">
        <v>169</v>
      </c>
      <c r="E1206" t="s">
        <v>2901</v>
      </c>
    </row>
    <row r="1207" spans="1:5" x14ac:dyDescent="0.15">
      <c r="A1207" t="s">
        <v>6787</v>
      </c>
      <c r="B1207" t="s">
        <v>5739</v>
      </c>
      <c r="C1207" t="s">
        <v>881</v>
      </c>
      <c r="D1207" t="s">
        <v>169</v>
      </c>
      <c r="E1207" t="s">
        <v>4000</v>
      </c>
    </row>
    <row r="1208" spans="1:5" x14ac:dyDescent="0.15">
      <c r="A1208" t="s">
        <v>6788</v>
      </c>
      <c r="B1208" t="s">
        <v>4542</v>
      </c>
      <c r="C1208" t="s">
        <v>1891</v>
      </c>
      <c r="D1208" t="s">
        <v>169</v>
      </c>
      <c r="E1208" t="s">
        <v>4002</v>
      </c>
    </row>
    <row r="1209" spans="1:5" x14ac:dyDescent="0.15">
      <c r="A1209" t="s">
        <v>6789</v>
      </c>
      <c r="B1209" t="s">
        <v>5741</v>
      </c>
      <c r="C1209" t="s">
        <v>2952</v>
      </c>
      <c r="D1209" t="s">
        <v>169</v>
      </c>
      <c r="E1209" t="s">
        <v>673</v>
      </c>
    </row>
    <row r="1210" spans="1:5" x14ac:dyDescent="0.15">
      <c r="A1210" t="s">
        <v>5235</v>
      </c>
      <c r="B1210" t="s">
        <v>5743</v>
      </c>
      <c r="C1210" t="s">
        <v>4004</v>
      </c>
      <c r="D1210" t="s">
        <v>169</v>
      </c>
      <c r="E1210" t="s">
        <v>372</v>
      </c>
    </row>
    <row r="1211" spans="1:5" x14ac:dyDescent="0.15">
      <c r="A1211" t="s">
        <v>6790</v>
      </c>
      <c r="B1211" t="s">
        <v>934</v>
      </c>
      <c r="C1211" t="s">
        <v>2996</v>
      </c>
      <c r="D1211" t="s">
        <v>169</v>
      </c>
      <c r="E1211" t="s">
        <v>4005</v>
      </c>
    </row>
    <row r="1212" spans="1:5" x14ac:dyDescent="0.15">
      <c r="A1212" t="s">
        <v>6791</v>
      </c>
      <c r="B1212" t="s">
        <v>5737</v>
      </c>
      <c r="C1212" t="s">
        <v>4007</v>
      </c>
      <c r="D1212" t="s">
        <v>169</v>
      </c>
      <c r="E1212" t="s">
        <v>4009</v>
      </c>
    </row>
    <row r="1213" spans="1:5" x14ac:dyDescent="0.15">
      <c r="A1213" t="s">
        <v>724</v>
      </c>
      <c r="B1213" t="s">
        <v>3610</v>
      </c>
      <c r="C1213" t="s">
        <v>4014</v>
      </c>
      <c r="D1213" t="s">
        <v>169</v>
      </c>
      <c r="E1213" t="s">
        <v>4015</v>
      </c>
    </row>
    <row r="1214" spans="1:5" x14ac:dyDescent="0.15">
      <c r="A1214" t="s">
        <v>6792</v>
      </c>
      <c r="B1214" t="s">
        <v>5744</v>
      </c>
      <c r="C1214" t="s">
        <v>2765</v>
      </c>
      <c r="D1214" t="s">
        <v>169</v>
      </c>
      <c r="E1214" t="s">
        <v>2172</v>
      </c>
    </row>
    <row r="1215" spans="1:5" x14ac:dyDescent="0.15">
      <c r="A1215" t="s">
        <v>4141</v>
      </c>
      <c r="B1215" t="s">
        <v>5745</v>
      </c>
      <c r="C1215" t="s">
        <v>2452</v>
      </c>
      <c r="D1215" t="s">
        <v>169</v>
      </c>
      <c r="E1215" t="s">
        <v>4018</v>
      </c>
    </row>
    <row r="1216" spans="1:5" x14ac:dyDescent="0.15">
      <c r="A1216" t="s">
        <v>4228</v>
      </c>
      <c r="B1216" t="s">
        <v>3075</v>
      </c>
      <c r="C1216" t="s">
        <v>4021</v>
      </c>
      <c r="D1216" t="s">
        <v>169</v>
      </c>
      <c r="E1216" t="s">
        <v>3564</v>
      </c>
    </row>
    <row r="1217" spans="1:5" x14ac:dyDescent="0.15">
      <c r="A1217" t="s">
        <v>6793</v>
      </c>
      <c r="B1217" t="s">
        <v>361</v>
      </c>
      <c r="C1217" t="s">
        <v>4025</v>
      </c>
      <c r="D1217" t="s">
        <v>169</v>
      </c>
      <c r="E1217" t="s">
        <v>4027</v>
      </c>
    </row>
    <row r="1218" spans="1:5" x14ac:dyDescent="0.15">
      <c r="A1218" t="s">
        <v>1113</v>
      </c>
      <c r="B1218" t="s">
        <v>4020</v>
      </c>
      <c r="C1218" t="s">
        <v>4028</v>
      </c>
      <c r="D1218" t="s">
        <v>169</v>
      </c>
      <c r="E1218" t="s">
        <v>4030</v>
      </c>
    </row>
    <row r="1219" spans="1:5" x14ac:dyDescent="0.15">
      <c r="A1219" t="s">
        <v>5173</v>
      </c>
      <c r="B1219" t="s">
        <v>3959</v>
      </c>
      <c r="C1219" t="s">
        <v>149</v>
      </c>
      <c r="D1219" t="s">
        <v>169</v>
      </c>
      <c r="E1219" t="s">
        <v>4031</v>
      </c>
    </row>
    <row r="1220" spans="1:5" x14ac:dyDescent="0.15">
      <c r="A1220" t="s">
        <v>1622</v>
      </c>
      <c r="B1220" t="s">
        <v>3233</v>
      </c>
      <c r="C1220" t="s">
        <v>4033</v>
      </c>
      <c r="D1220" t="s">
        <v>169</v>
      </c>
      <c r="E1220" t="s">
        <v>459</v>
      </c>
    </row>
    <row r="1221" spans="1:5" x14ac:dyDescent="0.15">
      <c r="A1221" t="s">
        <v>6794</v>
      </c>
      <c r="B1221" t="s">
        <v>2680</v>
      </c>
      <c r="C1221" t="s">
        <v>6135</v>
      </c>
      <c r="D1221" t="s">
        <v>169</v>
      </c>
      <c r="E1221" t="s">
        <v>1312</v>
      </c>
    </row>
    <row r="1222" spans="1:5" x14ac:dyDescent="0.15">
      <c r="A1222" t="s">
        <v>6795</v>
      </c>
      <c r="B1222" t="s">
        <v>2961</v>
      </c>
      <c r="C1222" t="s">
        <v>4034</v>
      </c>
      <c r="D1222" t="s">
        <v>169</v>
      </c>
      <c r="E1222" t="s">
        <v>4035</v>
      </c>
    </row>
    <row r="1223" spans="1:5" x14ac:dyDescent="0.15">
      <c r="A1223" t="s">
        <v>6797</v>
      </c>
      <c r="B1223" t="s">
        <v>5747</v>
      </c>
      <c r="C1223" t="s">
        <v>4036</v>
      </c>
      <c r="D1223" t="s">
        <v>169</v>
      </c>
      <c r="E1223" t="s">
        <v>3649</v>
      </c>
    </row>
    <row r="1224" spans="1:5" x14ac:dyDescent="0.15">
      <c r="A1224" t="s">
        <v>6798</v>
      </c>
      <c r="B1224" t="s">
        <v>5748</v>
      </c>
      <c r="C1224" t="s">
        <v>4039</v>
      </c>
      <c r="D1224" t="s">
        <v>169</v>
      </c>
      <c r="E1224" t="s">
        <v>4041</v>
      </c>
    </row>
    <row r="1225" spans="1:5" x14ac:dyDescent="0.15">
      <c r="A1225" t="s">
        <v>2914</v>
      </c>
      <c r="B1225" t="s">
        <v>5749</v>
      </c>
      <c r="C1225" t="s">
        <v>4043</v>
      </c>
      <c r="D1225" t="s">
        <v>169</v>
      </c>
      <c r="E1225" t="s">
        <v>216</v>
      </c>
    </row>
    <row r="1226" spans="1:5" x14ac:dyDescent="0.15">
      <c r="A1226" t="s">
        <v>4048</v>
      </c>
      <c r="B1226" t="s">
        <v>4497</v>
      </c>
      <c r="C1226" t="s">
        <v>1880</v>
      </c>
      <c r="D1226" t="s">
        <v>4048</v>
      </c>
    </row>
    <row r="1227" spans="1:5" x14ac:dyDescent="0.15">
      <c r="A1227" t="s">
        <v>2105</v>
      </c>
      <c r="B1227" t="s">
        <v>4599</v>
      </c>
      <c r="C1227" t="s">
        <v>4046</v>
      </c>
      <c r="D1227" t="s">
        <v>4048</v>
      </c>
      <c r="E1227" t="s">
        <v>1612</v>
      </c>
    </row>
    <row r="1228" spans="1:5" x14ac:dyDescent="0.15">
      <c r="A1228" t="s">
        <v>4681</v>
      </c>
      <c r="B1228" t="s">
        <v>392</v>
      </c>
      <c r="C1228" t="s">
        <v>4049</v>
      </c>
      <c r="D1228" t="s">
        <v>4048</v>
      </c>
      <c r="E1228" t="s">
        <v>1923</v>
      </c>
    </row>
    <row r="1229" spans="1:5" x14ac:dyDescent="0.15">
      <c r="A1229" t="s">
        <v>1667</v>
      </c>
      <c r="B1229" t="s">
        <v>5750</v>
      </c>
      <c r="C1229" t="s">
        <v>4052</v>
      </c>
      <c r="D1229" t="s">
        <v>4048</v>
      </c>
      <c r="E1229" t="s">
        <v>4055</v>
      </c>
    </row>
    <row r="1230" spans="1:5" x14ac:dyDescent="0.15">
      <c r="A1230" t="s">
        <v>5579</v>
      </c>
      <c r="B1230" t="s">
        <v>5752</v>
      </c>
      <c r="C1230" t="s">
        <v>101</v>
      </c>
      <c r="D1230" t="s">
        <v>4048</v>
      </c>
      <c r="E1230" t="s">
        <v>295</v>
      </c>
    </row>
    <row r="1231" spans="1:5" x14ac:dyDescent="0.15">
      <c r="A1231" t="s">
        <v>4157</v>
      </c>
      <c r="B1231" t="s">
        <v>188</v>
      </c>
      <c r="C1231" t="s">
        <v>286</v>
      </c>
      <c r="D1231" t="s">
        <v>4048</v>
      </c>
      <c r="E1231" t="s">
        <v>4057</v>
      </c>
    </row>
    <row r="1232" spans="1:5" x14ac:dyDescent="0.15">
      <c r="A1232" t="s">
        <v>1050</v>
      </c>
      <c r="B1232" t="s">
        <v>2016</v>
      </c>
      <c r="C1232" t="s">
        <v>4058</v>
      </c>
      <c r="D1232" t="s">
        <v>4048</v>
      </c>
      <c r="E1232" t="s">
        <v>4060</v>
      </c>
    </row>
    <row r="1233" spans="1:5" x14ac:dyDescent="0.15">
      <c r="A1233" t="s">
        <v>6799</v>
      </c>
      <c r="B1233" t="s">
        <v>5753</v>
      </c>
      <c r="C1233" t="s">
        <v>4062</v>
      </c>
      <c r="D1233" t="s">
        <v>4048</v>
      </c>
      <c r="E1233" t="s">
        <v>38</v>
      </c>
    </row>
    <row r="1234" spans="1:5" x14ac:dyDescent="0.15">
      <c r="A1234" t="s">
        <v>3496</v>
      </c>
      <c r="B1234" t="s">
        <v>4936</v>
      </c>
      <c r="C1234" t="s">
        <v>3939</v>
      </c>
      <c r="D1234" t="s">
        <v>4048</v>
      </c>
      <c r="E1234" t="s">
        <v>4064</v>
      </c>
    </row>
    <row r="1235" spans="1:5" x14ac:dyDescent="0.15">
      <c r="A1235" t="s">
        <v>4091</v>
      </c>
      <c r="B1235" t="s">
        <v>3678</v>
      </c>
      <c r="C1235" t="s">
        <v>4001</v>
      </c>
      <c r="D1235" t="s">
        <v>4048</v>
      </c>
      <c r="E1235" t="s">
        <v>388</v>
      </c>
    </row>
    <row r="1236" spans="1:5" x14ac:dyDescent="0.15">
      <c r="A1236" t="s">
        <v>6800</v>
      </c>
      <c r="B1236" t="s">
        <v>4071</v>
      </c>
      <c r="C1236" t="s">
        <v>831</v>
      </c>
      <c r="D1236" t="s">
        <v>4048</v>
      </c>
      <c r="E1236" t="s">
        <v>4067</v>
      </c>
    </row>
    <row r="1237" spans="1:5" x14ac:dyDescent="0.15">
      <c r="A1237" t="s">
        <v>6520</v>
      </c>
      <c r="B1237" t="s">
        <v>5754</v>
      </c>
      <c r="C1237" t="s">
        <v>2341</v>
      </c>
      <c r="D1237" t="s">
        <v>4048</v>
      </c>
      <c r="E1237" t="s">
        <v>4068</v>
      </c>
    </row>
    <row r="1238" spans="1:5" x14ac:dyDescent="0.15">
      <c r="A1238" t="s">
        <v>6801</v>
      </c>
      <c r="B1238" t="s">
        <v>5022</v>
      </c>
      <c r="C1238" t="s">
        <v>4069</v>
      </c>
      <c r="D1238" t="s">
        <v>4048</v>
      </c>
      <c r="E1238" t="s">
        <v>2862</v>
      </c>
    </row>
    <row r="1239" spans="1:5" x14ac:dyDescent="0.15">
      <c r="A1239" t="s">
        <v>1681</v>
      </c>
      <c r="B1239" t="s">
        <v>942</v>
      </c>
      <c r="C1239" t="s">
        <v>4070</v>
      </c>
      <c r="D1239" t="s">
        <v>4048</v>
      </c>
      <c r="E1239" t="s">
        <v>4072</v>
      </c>
    </row>
    <row r="1240" spans="1:5" x14ac:dyDescent="0.15">
      <c r="A1240" t="s">
        <v>6802</v>
      </c>
      <c r="B1240" t="s">
        <v>1382</v>
      </c>
      <c r="C1240" t="s">
        <v>4074</v>
      </c>
      <c r="D1240" t="s">
        <v>4048</v>
      </c>
      <c r="E1240" t="s">
        <v>2535</v>
      </c>
    </row>
    <row r="1241" spans="1:5" x14ac:dyDescent="0.15">
      <c r="A1241" t="s">
        <v>3573</v>
      </c>
      <c r="B1241" t="s">
        <v>5755</v>
      </c>
      <c r="C1241" t="s">
        <v>3606</v>
      </c>
      <c r="D1241" t="s">
        <v>4048</v>
      </c>
      <c r="E1241" t="s">
        <v>910</v>
      </c>
    </row>
    <row r="1242" spans="1:5" x14ac:dyDescent="0.15">
      <c r="A1242" t="s">
        <v>6803</v>
      </c>
      <c r="B1242" t="s">
        <v>1929</v>
      </c>
      <c r="C1242" t="s">
        <v>595</v>
      </c>
      <c r="D1242" t="s">
        <v>4048</v>
      </c>
      <c r="E1242" t="s">
        <v>4075</v>
      </c>
    </row>
    <row r="1243" spans="1:5" x14ac:dyDescent="0.15">
      <c r="A1243" t="s">
        <v>6804</v>
      </c>
      <c r="B1243" t="s">
        <v>5756</v>
      </c>
      <c r="C1243" t="s">
        <v>774</v>
      </c>
      <c r="D1243" t="s">
        <v>4048</v>
      </c>
      <c r="E1243" t="s">
        <v>2568</v>
      </c>
    </row>
    <row r="1244" spans="1:5" x14ac:dyDescent="0.15">
      <c r="A1244" t="s">
        <v>351</v>
      </c>
      <c r="B1244" t="s">
        <v>930</v>
      </c>
      <c r="C1244" t="s">
        <v>5524</v>
      </c>
      <c r="D1244" t="s">
        <v>4048</v>
      </c>
      <c r="E1244" t="s">
        <v>2044</v>
      </c>
    </row>
    <row r="1245" spans="1:5" x14ac:dyDescent="0.15">
      <c r="A1245" t="s">
        <v>6805</v>
      </c>
      <c r="B1245" t="s">
        <v>5757</v>
      </c>
      <c r="C1245" t="s">
        <v>4010</v>
      </c>
      <c r="D1245" t="s">
        <v>4048</v>
      </c>
      <c r="E1245" t="s">
        <v>4078</v>
      </c>
    </row>
    <row r="1246" spans="1:5" x14ac:dyDescent="0.15">
      <c r="A1246" t="s">
        <v>4482</v>
      </c>
      <c r="B1246" t="s">
        <v>885</v>
      </c>
      <c r="C1246" t="s">
        <v>3914</v>
      </c>
      <c r="D1246" t="s">
        <v>4048</v>
      </c>
      <c r="E1246" t="s">
        <v>2186</v>
      </c>
    </row>
    <row r="1247" spans="1:5" x14ac:dyDescent="0.15">
      <c r="A1247" t="s">
        <v>6806</v>
      </c>
      <c r="B1247" t="s">
        <v>5758</v>
      </c>
      <c r="C1247" t="s">
        <v>819</v>
      </c>
      <c r="D1247" t="s">
        <v>4048</v>
      </c>
      <c r="E1247" t="s">
        <v>4079</v>
      </c>
    </row>
    <row r="1248" spans="1:5" x14ac:dyDescent="0.15">
      <c r="A1248" t="s">
        <v>6224</v>
      </c>
      <c r="B1248" t="s">
        <v>4934</v>
      </c>
      <c r="C1248" t="s">
        <v>4081</v>
      </c>
      <c r="D1248" t="s">
        <v>4048</v>
      </c>
      <c r="E1248" t="s">
        <v>1155</v>
      </c>
    </row>
    <row r="1249" spans="1:5" x14ac:dyDescent="0.15">
      <c r="A1249" t="s">
        <v>6808</v>
      </c>
      <c r="B1249" t="s">
        <v>5761</v>
      </c>
      <c r="C1249" t="s">
        <v>2471</v>
      </c>
      <c r="D1249" t="s">
        <v>4048</v>
      </c>
      <c r="E1249" t="s">
        <v>3304</v>
      </c>
    </row>
    <row r="1250" spans="1:5" x14ac:dyDescent="0.15">
      <c r="A1250" t="s">
        <v>3100</v>
      </c>
      <c r="B1250" t="s">
        <v>5762</v>
      </c>
      <c r="C1250" t="s">
        <v>4085</v>
      </c>
      <c r="D1250" t="s">
        <v>4048</v>
      </c>
      <c r="E1250" t="s">
        <v>4087</v>
      </c>
    </row>
    <row r="1251" spans="1:5" x14ac:dyDescent="0.15">
      <c r="A1251" t="s">
        <v>5044</v>
      </c>
      <c r="B1251" t="s">
        <v>5764</v>
      </c>
      <c r="C1251" t="s">
        <v>4089</v>
      </c>
      <c r="D1251" t="s">
        <v>4048</v>
      </c>
      <c r="E1251" t="s">
        <v>4090</v>
      </c>
    </row>
    <row r="1252" spans="1:5" x14ac:dyDescent="0.15">
      <c r="A1252" t="s">
        <v>6809</v>
      </c>
      <c r="B1252" t="s">
        <v>5765</v>
      </c>
      <c r="C1252" t="s">
        <v>4095</v>
      </c>
      <c r="D1252" t="s">
        <v>4048</v>
      </c>
      <c r="E1252" t="s">
        <v>1026</v>
      </c>
    </row>
    <row r="1253" spans="1:5" x14ac:dyDescent="0.15">
      <c r="A1253" t="s">
        <v>6810</v>
      </c>
      <c r="B1253" t="s">
        <v>5766</v>
      </c>
      <c r="C1253" t="s">
        <v>3394</v>
      </c>
      <c r="D1253" t="s">
        <v>4048</v>
      </c>
      <c r="E1253" t="s">
        <v>1552</v>
      </c>
    </row>
    <row r="1254" spans="1:5" x14ac:dyDescent="0.15">
      <c r="A1254" t="s">
        <v>6811</v>
      </c>
      <c r="B1254" t="s">
        <v>5769</v>
      </c>
      <c r="C1254" t="s">
        <v>92</v>
      </c>
      <c r="D1254" t="s">
        <v>4048</v>
      </c>
      <c r="E1254" t="s">
        <v>4063</v>
      </c>
    </row>
    <row r="1255" spans="1:5" x14ac:dyDescent="0.15">
      <c r="A1255" t="s">
        <v>6755</v>
      </c>
      <c r="B1255" t="s">
        <v>5771</v>
      </c>
      <c r="C1255" t="s">
        <v>911</v>
      </c>
      <c r="D1255" t="s">
        <v>4048</v>
      </c>
      <c r="E1255" t="s">
        <v>1771</v>
      </c>
    </row>
    <row r="1256" spans="1:5" x14ac:dyDescent="0.15">
      <c r="A1256" t="s">
        <v>5168</v>
      </c>
      <c r="B1256" t="s">
        <v>1852</v>
      </c>
      <c r="C1256" t="s">
        <v>3276</v>
      </c>
      <c r="D1256" t="s">
        <v>4048</v>
      </c>
      <c r="E1256" t="s">
        <v>4096</v>
      </c>
    </row>
    <row r="1257" spans="1:5" x14ac:dyDescent="0.15">
      <c r="A1257" t="s">
        <v>6812</v>
      </c>
      <c r="B1257" t="s">
        <v>5772</v>
      </c>
      <c r="C1257" t="s">
        <v>4097</v>
      </c>
      <c r="D1257" t="s">
        <v>4048</v>
      </c>
      <c r="E1257" t="s">
        <v>4101</v>
      </c>
    </row>
    <row r="1258" spans="1:5" x14ac:dyDescent="0.15">
      <c r="A1258" t="s">
        <v>5767</v>
      </c>
      <c r="B1258" t="s">
        <v>5773</v>
      </c>
      <c r="C1258" t="s">
        <v>4102</v>
      </c>
      <c r="D1258" t="s">
        <v>4048</v>
      </c>
      <c r="E1258" t="s">
        <v>4103</v>
      </c>
    </row>
    <row r="1259" spans="1:5" x14ac:dyDescent="0.15">
      <c r="A1259" t="s">
        <v>1805</v>
      </c>
      <c r="B1259" t="s">
        <v>5774</v>
      </c>
      <c r="C1259" t="s">
        <v>3599</v>
      </c>
      <c r="D1259" t="s">
        <v>4048</v>
      </c>
      <c r="E1259" t="s">
        <v>3454</v>
      </c>
    </row>
    <row r="1260" spans="1:5" x14ac:dyDescent="0.15">
      <c r="A1260" t="s">
        <v>2813</v>
      </c>
      <c r="B1260" t="s">
        <v>5775</v>
      </c>
      <c r="C1260" t="s">
        <v>4105</v>
      </c>
      <c r="D1260" t="s">
        <v>4048</v>
      </c>
      <c r="E1260" t="s">
        <v>4107</v>
      </c>
    </row>
    <row r="1261" spans="1:5" x14ac:dyDescent="0.15">
      <c r="A1261" t="s">
        <v>6813</v>
      </c>
      <c r="B1261" t="s">
        <v>5776</v>
      </c>
      <c r="C1261" t="s">
        <v>4108</v>
      </c>
      <c r="D1261" t="s">
        <v>4048</v>
      </c>
      <c r="E1261" t="s">
        <v>4111</v>
      </c>
    </row>
    <row r="1262" spans="1:5" x14ac:dyDescent="0.15">
      <c r="A1262" t="s">
        <v>6814</v>
      </c>
      <c r="B1262" t="s">
        <v>5777</v>
      </c>
      <c r="C1262" t="s">
        <v>575</v>
      </c>
      <c r="D1262" t="s">
        <v>4048</v>
      </c>
      <c r="E1262" t="s">
        <v>694</v>
      </c>
    </row>
    <row r="1263" spans="1:5" x14ac:dyDescent="0.15">
      <c r="A1263" t="s">
        <v>6815</v>
      </c>
      <c r="B1263" t="s">
        <v>5779</v>
      </c>
      <c r="C1263" t="s">
        <v>4112</v>
      </c>
      <c r="D1263" t="s">
        <v>4048</v>
      </c>
      <c r="E1263" t="s">
        <v>4116</v>
      </c>
    </row>
    <row r="1264" spans="1:5" x14ac:dyDescent="0.15">
      <c r="A1264" t="s">
        <v>5232</v>
      </c>
      <c r="B1264" t="s">
        <v>2890</v>
      </c>
      <c r="C1264" t="s">
        <v>6136</v>
      </c>
      <c r="D1264" t="s">
        <v>4048</v>
      </c>
      <c r="E1264" t="s">
        <v>3371</v>
      </c>
    </row>
    <row r="1265" spans="1:5" x14ac:dyDescent="0.15">
      <c r="A1265" t="s">
        <v>6816</v>
      </c>
      <c r="B1265" t="s">
        <v>5780</v>
      </c>
      <c r="C1265" t="s">
        <v>1488</v>
      </c>
      <c r="D1265" t="s">
        <v>4048</v>
      </c>
      <c r="E1265" t="s">
        <v>4118</v>
      </c>
    </row>
    <row r="1266" spans="1:5" x14ac:dyDescent="0.15">
      <c r="A1266" t="s">
        <v>3265</v>
      </c>
      <c r="B1266" t="s">
        <v>4093</v>
      </c>
      <c r="C1266" t="s">
        <v>5424</v>
      </c>
      <c r="D1266" t="s">
        <v>3265</v>
      </c>
    </row>
    <row r="1267" spans="1:5" x14ac:dyDescent="0.15">
      <c r="A1267" t="s">
        <v>6817</v>
      </c>
      <c r="B1267" t="s">
        <v>2837</v>
      </c>
      <c r="C1267" t="s">
        <v>4122</v>
      </c>
      <c r="D1267" t="s">
        <v>3265</v>
      </c>
      <c r="E1267" t="s">
        <v>4124</v>
      </c>
    </row>
    <row r="1268" spans="1:5" x14ac:dyDescent="0.15">
      <c r="A1268" t="s">
        <v>6818</v>
      </c>
      <c r="B1268" t="s">
        <v>5781</v>
      </c>
      <c r="C1268" t="s">
        <v>4125</v>
      </c>
      <c r="D1268" t="s">
        <v>3265</v>
      </c>
      <c r="E1268" t="s">
        <v>3543</v>
      </c>
    </row>
    <row r="1269" spans="1:5" x14ac:dyDescent="0.15">
      <c r="A1269" t="s">
        <v>6819</v>
      </c>
      <c r="B1269" t="s">
        <v>5783</v>
      </c>
      <c r="C1269" t="s">
        <v>4126</v>
      </c>
      <c r="D1269" t="s">
        <v>3265</v>
      </c>
      <c r="E1269" t="s">
        <v>3931</v>
      </c>
    </row>
    <row r="1270" spans="1:5" x14ac:dyDescent="0.15">
      <c r="A1270" t="s">
        <v>6820</v>
      </c>
      <c r="B1270" t="s">
        <v>5784</v>
      </c>
      <c r="C1270" t="s">
        <v>32</v>
      </c>
      <c r="D1270" t="s">
        <v>3265</v>
      </c>
      <c r="E1270" t="s">
        <v>4127</v>
      </c>
    </row>
    <row r="1271" spans="1:5" x14ac:dyDescent="0.15">
      <c r="A1271" t="s">
        <v>6471</v>
      </c>
      <c r="B1271" t="s">
        <v>5785</v>
      </c>
      <c r="C1271" t="s">
        <v>4128</v>
      </c>
      <c r="D1271" t="s">
        <v>3265</v>
      </c>
      <c r="E1271" t="s">
        <v>4130</v>
      </c>
    </row>
    <row r="1272" spans="1:5" x14ac:dyDescent="0.15">
      <c r="A1272" t="s">
        <v>6821</v>
      </c>
      <c r="B1272" t="s">
        <v>4152</v>
      </c>
      <c r="C1272" t="s">
        <v>1456</v>
      </c>
      <c r="D1272" t="s">
        <v>3265</v>
      </c>
      <c r="E1272" t="s">
        <v>3805</v>
      </c>
    </row>
    <row r="1273" spans="1:5" x14ac:dyDescent="0.15">
      <c r="A1273" t="s">
        <v>6822</v>
      </c>
      <c r="B1273" t="s">
        <v>5786</v>
      </c>
      <c r="C1273" t="s">
        <v>4132</v>
      </c>
      <c r="D1273" t="s">
        <v>3265</v>
      </c>
      <c r="E1273" t="s">
        <v>4133</v>
      </c>
    </row>
    <row r="1274" spans="1:5" x14ac:dyDescent="0.15">
      <c r="A1274" t="s">
        <v>1380</v>
      </c>
      <c r="B1274" t="s">
        <v>5787</v>
      </c>
      <c r="C1274" t="s">
        <v>4134</v>
      </c>
      <c r="D1274" t="s">
        <v>3265</v>
      </c>
      <c r="E1274" t="s">
        <v>3156</v>
      </c>
    </row>
    <row r="1275" spans="1:5" x14ac:dyDescent="0.15">
      <c r="A1275" t="s">
        <v>6824</v>
      </c>
      <c r="B1275" t="s">
        <v>2116</v>
      </c>
      <c r="C1275" t="s">
        <v>418</v>
      </c>
      <c r="D1275" t="s">
        <v>3265</v>
      </c>
      <c r="E1275" t="s">
        <v>2125</v>
      </c>
    </row>
    <row r="1276" spans="1:5" x14ac:dyDescent="0.15">
      <c r="A1276" t="s">
        <v>6825</v>
      </c>
      <c r="B1276" t="s">
        <v>5788</v>
      </c>
      <c r="C1276" t="s">
        <v>1828</v>
      </c>
      <c r="D1276" t="s">
        <v>3265</v>
      </c>
      <c r="E1276" t="s">
        <v>4135</v>
      </c>
    </row>
    <row r="1277" spans="1:5" x14ac:dyDescent="0.15">
      <c r="A1277" t="s">
        <v>426</v>
      </c>
      <c r="B1277" t="s">
        <v>5789</v>
      </c>
      <c r="C1277" t="s">
        <v>3793</v>
      </c>
      <c r="D1277" t="s">
        <v>3265</v>
      </c>
      <c r="E1277" t="s">
        <v>4123</v>
      </c>
    </row>
    <row r="1278" spans="1:5" x14ac:dyDescent="0.15">
      <c r="A1278" t="s">
        <v>6826</v>
      </c>
      <c r="B1278" t="s">
        <v>5705</v>
      </c>
      <c r="C1278" t="s">
        <v>326</v>
      </c>
      <c r="D1278" t="s">
        <v>3265</v>
      </c>
      <c r="E1278" t="s">
        <v>4138</v>
      </c>
    </row>
    <row r="1279" spans="1:5" x14ac:dyDescent="0.15">
      <c r="A1279" t="s">
        <v>6827</v>
      </c>
      <c r="B1279" t="s">
        <v>4814</v>
      </c>
      <c r="C1279" t="s">
        <v>3314</v>
      </c>
      <c r="D1279" t="s">
        <v>3265</v>
      </c>
      <c r="E1279" t="s">
        <v>4140</v>
      </c>
    </row>
    <row r="1280" spans="1:5" x14ac:dyDescent="0.15">
      <c r="A1280" t="s">
        <v>6828</v>
      </c>
      <c r="B1280" t="s">
        <v>3404</v>
      </c>
      <c r="C1280" t="s">
        <v>4142</v>
      </c>
      <c r="D1280" t="s">
        <v>3265</v>
      </c>
      <c r="E1280" t="s">
        <v>2360</v>
      </c>
    </row>
    <row r="1281" spans="1:5" x14ac:dyDescent="0.15">
      <c r="A1281" t="s">
        <v>6829</v>
      </c>
      <c r="B1281" t="s">
        <v>5790</v>
      </c>
      <c r="C1281" t="s">
        <v>4147</v>
      </c>
      <c r="D1281" t="s">
        <v>3265</v>
      </c>
      <c r="E1281" t="s">
        <v>4149</v>
      </c>
    </row>
    <row r="1282" spans="1:5" x14ac:dyDescent="0.15">
      <c r="A1282" t="s">
        <v>941</v>
      </c>
      <c r="B1282" t="s">
        <v>3474</v>
      </c>
      <c r="C1282" t="s">
        <v>4150</v>
      </c>
      <c r="D1282" t="s">
        <v>3265</v>
      </c>
      <c r="E1282" t="s">
        <v>4151</v>
      </c>
    </row>
    <row r="1283" spans="1:5" x14ac:dyDescent="0.15">
      <c r="A1283" t="s">
        <v>6830</v>
      </c>
      <c r="B1283" t="s">
        <v>7088</v>
      </c>
      <c r="C1283" t="s">
        <v>3028</v>
      </c>
      <c r="D1283" t="s">
        <v>3265</v>
      </c>
      <c r="E1283" t="s">
        <v>3279</v>
      </c>
    </row>
    <row r="1284" spans="1:5" x14ac:dyDescent="0.15">
      <c r="A1284" t="s">
        <v>4618</v>
      </c>
      <c r="B1284" t="s">
        <v>5562</v>
      </c>
      <c r="C1284" t="s">
        <v>1878</v>
      </c>
      <c r="D1284" t="s">
        <v>3265</v>
      </c>
      <c r="E1284" t="s">
        <v>1328</v>
      </c>
    </row>
    <row r="1285" spans="1:5" x14ac:dyDescent="0.15">
      <c r="A1285" t="s">
        <v>6831</v>
      </c>
      <c r="B1285" t="s">
        <v>4406</v>
      </c>
      <c r="C1285" t="s">
        <v>4153</v>
      </c>
      <c r="D1285" t="s">
        <v>3265</v>
      </c>
      <c r="E1285" t="s">
        <v>4154</v>
      </c>
    </row>
    <row r="1286" spans="1:5" x14ac:dyDescent="0.15">
      <c r="A1286" t="s">
        <v>6194</v>
      </c>
      <c r="B1286" t="s">
        <v>5682</v>
      </c>
      <c r="C1286" t="s">
        <v>2029</v>
      </c>
      <c r="D1286" t="s">
        <v>3265</v>
      </c>
      <c r="E1286" t="s">
        <v>3668</v>
      </c>
    </row>
    <row r="1287" spans="1:5" x14ac:dyDescent="0.15">
      <c r="A1287" t="s">
        <v>6832</v>
      </c>
      <c r="B1287" t="s">
        <v>5791</v>
      </c>
      <c r="C1287" t="s">
        <v>4156</v>
      </c>
      <c r="D1287" t="s">
        <v>3265</v>
      </c>
      <c r="E1287" t="s">
        <v>4159</v>
      </c>
    </row>
    <row r="1288" spans="1:5" x14ac:dyDescent="0.15">
      <c r="A1288" t="s">
        <v>6833</v>
      </c>
      <c r="B1288" t="s">
        <v>5794</v>
      </c>
      <c r="C1288" t="s">
        <v>4161</v>
      </c>
      <c r="D1288" t="s">
        <v>3265</v>
      </c>
      <c r="E1288" t="s">
        <v>4163</v>
      </c>
    </row>
    <row r="1289" spans="1:5" x14ac:dyDescent="0.15">
      <c r="A1289" t="s">
        <v>6834</v>
      </c>
      <c r="B1289" t="s">
        <v>5796</v>
      </c>
      <c r="C1289" t="s">
        <v>21</v>
      </c>
      <c r="D1289" t="s">
        <v>3265</v>
      </c>
      <c r="E1289" t="s">
        <v>4164</v>
      </c>
    </row>
    <row r="1290" spans="1:5" x14ac:dyDescent="0.15">
      <c r="A1290" t="s">
        <v>6835</v>
      </c>
      <c r="B1290" t="s">
        <v>5797</v>
      </c>
      <c r="C1290" t="s">
        <v>4166</v>
      </c>
      <c r="D1290" t="s">
        <v>3265</v>
      </c>
      <c r="E1290" t="s">
        <v>4029</v>
      </c>
    </row>
    <row r="1291" spans="1:5" x14ac:dyDescent="0.15">
      <c r="A1291" t="s">
        <v>6836</v>
      </c>
      <c r="B1291" t="s">
        <v>2364</v>
      </c>
      <c r="C1291" t="s">
        <v>2493</v>
      </c>
      <c r="D1291" t="s">
        <v>3265</v>
      </c>
      <c r="E1291" t="s">
        <v>4168</v>
      </c>
    </row>
    <row r="1292" spans="1:5" x14ac:dyDescent="0.15">
      <c r="A1292" t="s">
        <v>6837</v>
      </c>
      <c r="B1292" t="s">
        <v>5507</v>
      </c>
      <c r="C1292" t="s">
        <v>3753</v>
      </c>
      <c r="D1292" t="s">
        <v>3265</v>
      </c>
      <c r="E1292" t="s">
        <v>2424</v>
      </c>
    </row>
    <row r="1293" spans="1:5" x14ac:dyDescent="0.15">
      <c r="A1293" t="s">
        <v>6198</v>
      </c>
      <c r="B1293" t="s">
        <v>5798</v>
      </c>
      <c r="C1293" t="s">
        <v>4169</v>
      </c>
      <c r="D1293" t="s">
        <v>3265</v>
      </c>
      <c r="E1293" t="s">
        <v>4171</v>
      </c>
    </row>
    <row r="1294" spans="1:5" x14ac:dyDescent="0.15">
      <c r="A1294" t="s">
        <v>4203</v>
      </c>
      <c r="B1294" t="s">
        <v>748</v>
      </c>
      <c r="C1294" t="s">
        <v>2070</v>
      </c>
      <c r="D1294" t="s">
        <v>3265</v>
      </c>
      <c r="E1294" t="s">
        <v>1663</v>
      </c>
    </row>
    <row r="1295" spans="1:5" x14ac:dyDescent="0.15">
      <c r="A1295" t="s">
        <v>4438</v>
      </c>
      <c r="B1295" t="s">
        <v>5799</v>
      </c>
      <c r="C1295" t="s">
        <v>4173</v>
      </c>
      <c r="D1295" t="s">
        <v>3265</v>
      </c>
      <c r="E1295" t="s">
        <v>4175</v>
      </c>
    </row>
    <row r="1296" spans="1:5" x14ac:dyDescent="0.15">
      <c r="A1296" t="s">
        <v>6838</v>
      </c>
      <c r="B1296" t="s">
        <v>490</v>
      </c>
      <c r="C1296" t="s">
        <v>579</v>
      </c>
      <c r="D1296" t="s">
        <v>3265</v>
      </c>
      <c r="E1296" t="s">
        <v>4176</v>
      </c>
    </row>
    <row r="1297" spans="1:5" x14ac:dyDescent="0.15">
      <c r="A1297" t="s">
        <v>4179</v>
      </c>
      <c r="B1297" t="s">
        <v>7089</v>
      </c>
      <c r="C1297" t="s">
        <v>6137</v>
      </c>
      <c r="D1297" t="s">
        <v>4179</v>
      </c>
    </row>
    <row r="1298" spans="1:5" x14ac:dyDescent="0.15">
      <c r="A1298" t="s">
        <v>6839</v>
      </c>
      <c r="B1298" t="s">
        <v>5801</v>
      </c>
      <c r="C1298" t="s">
        <v>4177</v>
      </c>
      <c r="D1298" t="s">
        <v>4179</v>
      </c>
      <c r="E1298" t="s">
        <v>542</v>
      </c>
    </row>
    <row r="1299" spans="1:5" x14ac:dyDescent="0.15">
      <c r="A1299" t="s">
        <v>6840</v>
      </c>
      <c r="B1299" t="s">
        <v>5802</v>
      </c>
      <c r="C1299" t="s">
        <v>3359</v>
      </c>
      <c r="D1299" t="s">
        <v>4179</v>
      </c>
      <c r="E1299" t="s">
        <v>4181</v>
      </c>
    </row>
    <row r="1300" spans="1:5" x14ac:dyDescent="0.15">
      <c r="A1300" t="s">
        <v>1503</v>
      </c>
      <c r="B1300" t="s">
        <v>11</v>
      </c>
      <c r="C1300" t="s">
        <v>4182</v>
      </c>
      <c r="D1300" t="s">
        <v>4179</v>
      </c>
      <c r="E1300" t="s">
        <v>4183</v>
      </c>
    </row>
    <row r="1301" spans="1:5" x14ac:dyDescent="0.15">
      <c r="A1301" t="s">
        <v>6842</v>
      </c>
      <c r="B1301" t="s">
        <v>283</v>
      </c>
      <c r="C1301" t="s">
        <v>4189</v>
      </c>
      <c r="D1301" t="s">
        <v>4179</v>
      </c>
      <c r="E1301" t="s">
        <v>4190</v>
      </c>
    </row>
    <row r="1302" spans="1:5" x14ac:dyDescent="0.15">
      <c r="A1302" t="s">
        <v>6843</v>
      </c>
      <c r="B1302" t="s">
        <v>5803</v>
      </c>
      <c r="C1302" t="s">
        <v>4192</v>
      </c>
      <c r="D1302" t="s">
        <v>4179</v>
      </c>
      <c r="E1302" t="s">
        <v>4196</v>
      </c>
    </row>
    <row r="1303" spans="1:5" x14ac:dyDescent="0.15">
      <c r="A1303" t="s">
        <v>1722</v>
      </c>
      <c r="B1303" t="s">
        <v>5804</v>
      </c>
      <c r="C1303" t="s">
        <v>4198</v>
      </c>
      <c r="D1303" t="s">
        <v>4179</v>
      </c>
      <c r="E1303" t="s">
        <v>3452</v>
      </c>
    </row>
    <row r="1304" spans="1:5" x14ac:dyDescent="0.15">
      <c r="A1304" t="s">
        <v>3312</v>
      </c>
      <c r="B1304" t="s">
        <v>5805</v>
      </c>
      <c r="C1304" t="s">
        <v>4199</v>
      </c>
      <c r="D1304" t="s">
        <v>4179</v>
      </c>
      <c r="E1304" t="s">
        <v>789</v>
      </c>
    </row>
    <row r="1305" spans="1:5" x14ac:dyDescent="0.15">
      <c r="A1305" t="s">
        <v>3317</v>
      </c>
      <c r="B1305" t="s">
        <v>5806</v>
      </c>
      <c r="C1305" t="s">
        <v>1083</v>
      </c>
      <c r="D1305" t="s">
        <v>4179</v>
      </c>
      <c r="E1305" t="s">
        <v>4200</v>
      </c>
    </row>
    <row r="1306" spans="1:5" x14ac:dyDescent="0.15">
      <c r="A1306" t="s">
        <v>766</v>
      </c>
      <c r="B1306" t="s">
        <v>5807</v>
      </c>
      <c r="C1306" t="s">
        <v>4201</v>
      </c>
      <c r="D1306" t="s">
        <v>4179</v>
      </c>
      <c r="E1306" t="s">
        <v>2269</v>
      </c>
    </row>
    <row r="1307" spans="1:5" x14ac:dyDescent="0.15">
      <c r="A1307" t="s">
        <v>6844</v>
      </c>
      <c r="B1307" t="s">
        <v>676</v>
      </c>
      <c r="C1307" t="s">
        <v>4204</v>
      </c>
      <c r="D1307" t="s">
        <v>4179</v>
      </c>
      <c r="E1307" t="s">
        <v>1560</v>
      </c>
    </row>
    <row r="1308" spans="1:5" x14ac:dyDescent="0.15">
      <c r="A1308" t="s">
        <v>5571</v>
      </c>
      <c r="B1308" t="s">
        <v>5808</v>
      </c>
      <c r="C1308" t="s">
        <v>4206</v>
      </c>
      <c r="D1308" t="s">
        <v>4179</v>
      </c>
      <c r="E1308" t="s">
        <v>4207</v>
      </c>
    </row>
    <row r="1309" spans="1:5" x14ac:dyDescent="0.15">
      <c r="A1309" t="s">
        <v>6845</v>
      </c>
      <c r="B1309" t="s">
        <v>5809</v>
      </c>
      <c r="C1309" t="s">
        <v>4209</v>
      </c>
      <c r="D1309" t="s">
        <v>4179</v>
      </c>
      <c r="E1309" t="s">
        <v>4210</v>
      </c>
    </row>
    <row r="1310" spans="1:5" x14ac:dyDescent="0.15">
      <c r="A1310" t="s">
        <v>6846</v>
      </c>
      <c r="B1310" t="s">
        <v>5810</v>
      </c>
      <c r="C1310" t="s">
        <v>4211</v>
      </c>
      <c r="D1310" t="s">
        <v>4179</v>
      </c>
      <c r="E1310" t="s">
        <v>4212</v>
      </c>
    </row>
    <row r="1311" spans="1:5" x14ac:dyDescent="0.15">
      <c r="A1311" t="s">
        <v>1343</v>
      </c>
      <c r="B1311" t="s">
        <v>5812</v>
      </c>
      <c r="C1311" t="s">
        <v>4213</v>
      </c>
      <c r="D1311" t="s">
        <v>4179</v>
      </c>
      <c r="E1311" t="s">
        <v>777</v>
      </c>
    </row>
    <row r="1312" spans="1:5" x14ac:dyDescent="0.15">
      <c r="A1312" t="s">
        <v>6847</v>
      </c>
      <c r="B1312" t="s">
        <v>4038</v>
      </c>
      <c r="C1312" t="s">
        <v>5427</v>
      </c>
      <c r="D1312" t="s">
        <v>4179</v>
      </c>
      <c r="E1312" t="s">
        <v>1573</v>
      </c>
    </row>
    <row r="1313" spans="1:5" x14ac:dyDescent="0.15">
      <c r="A1313" t="s">
        <v>6848</v>
      </c>
      <c r="B1313" t="s">
        <v>2740</v>
      </c>
      <c r="C1313" t="s">
        <v>4214</v>
      </c>
      <c r="D1313" t="s">
        <v>4179</v>
      </c>
      <c r="E1313" t="s">
        <v>4216</v>
      </c>
    </row>
    <row r="1314" spans="1:5" x14ac:dyDescent="0.15">
      <c r="A1314" t="s">
        <v>6849</v>
      </c>
      <c r="B1314" t="s">
        <v>3890</v>
      </c>
      <c r="C1314" t="s">
        <v>1145</v>
      </c>
      <c r="D1314" t="s">
        <v>4179</v>
      </c>
      <c r="E1314" t="s">
        <v>4218</v>
      </c>
    </row>
    <row r="1315" spans="1:5" x14ac:dyDescent="0.15">
      <c r="A1315" t="s">
        <v>5059</v>
      </c>
      <c r="B1315" t="s">
        <v>7090</v>
      </c>
      <c r="C1315" t="s">
        <v>3263</v>
      </c>
      <c r="D1315" t="s">
        <v>4179</v>
      </c>
      <c r="E1315" t="s">
        <v>1239</v>
      </c>
    </row>
    <row r="1316" spans="1:5" x14ac:dyDescent="0.15">
      <c r="A1316" t="s">
        <v>6850</v>
      </c>
      <c r="B1316" t="s">
        <v>5814</v>
      </c>
      <c r="C1316" t="s">
        <v>4220</v>
      </c>
      <c r="D1316" t="s">
        <v>4179</v>
      </c>
      <c r="E1316" t="s">
        <v>4223</v>
      </c>
    </row>
    <row r="1317" spans="1:5" x14ac:dyDescent="0.15">
      <c r="A1317" t="s">
        <v>1700</v>
      </c>
      <c r="B1317" t="s">
        <v>5493</v>
      </c>
      <c r="C1317" t="s">
        <v>6138</v>
      </c>
      <c r="D1317" t="s">
        <v>1700</v>
      </c>
    </row>
    <row r="1318" spans="1:5" x14ac:dyDescent="0.15">
      <c r="A1318" t="s">
        <v>5535</v>
      </c>
      <c r="B1318" t="s">
        <v>5815</v>
      </c>
      <c r="C1318" t="s">
        <v>1864</v>
      </c>
      <c r="D1318" t="s">
        <v>1700</v>
      </c>
      <c r="E1318" t="s">
        <v>4224</v>
      </c>
    </row>
    <row r="1319" spans="1:5" x14ac:dyDescent="0.15">
      <c r="A1319" t="s">
        <v>6473</v>
      </c>
      <c r="B1319" t="s">
        <v>4331</v>
      </c>
      <c r="C1319" t="s">
        <v>3197</v>
      </c>
      <c r="D1319" t="s">
        <v>1700</v>
      </c>
      <c r="E1319" t="s">
        <v>4208</v>
      </c>
    </row>
    <row r="1320" spans="1:5" x14ac:dyDescent="0.15">
      <c r="A1320" t="s">
        <v>6851</v>
      </c>
      <c r="B1320" t="s">
        <v>5816</v>
      </c>
      <c r="C1320" t="s">
        <v>1022</v>
      </c>
      <c r="D1320" t="s">
        <v>1700</v>
      </c>
      <c r="E1320" t="s">
        <v>4227</v>
      </c>
    </row>
    <row r="1321" spans="1:5" x14ac:dyDescent="0.15">
      <c r="A1321" t="s">
        <v>1761</v>
      </c>
      <c r="B1321" t="s">
        <v>5817</v>
      </c>
      <c r="C1321" t="s">
        <v>4230</v>
      </c>
      <c r="D1321" t="s">
        <v>1700</v>
      </c>
      <c r="E1321" t="s">
        <v>3722</v>
      </c>
    </row>
    <row r="1322" spans="1:5" x14ac:dyDescent="0.15">
      <c r="A1322" t="s">
        <v>2801</v>
      </c>
      <c r="B1322" t="s">
        <v>4272</v>
      </c>
      <c r="C1322" t="s">
        <v>4232</v>
      </c>
      <c r="D1322" t="s">
        <v>1700</v>
      </c>
      <c r="E1322" t="s">
        <v>4233</v>
      </c>
    </row>
    <row r="1323" spans="1:5" x14ac:dyDescent="0.15">
      <c r="A1323" t="s">
        <v>6852</v>
      </c>
      <c r="B1323" t="s">
        <v>4762</v>
      </c>
      <c r="C1323" t="s">
        <v>2014</v>
      </c>
      <c r="D1323" t="s">
        <v>1700</v>
      </c>
      <c r="E1323" t="s">
        <v>3998</v>
      </c>
    </row>
    <row r="1324" spans="1:5" x14ac:dyDescent="0.15">
      <c r="A1324" t="s">
        <v>1053</v>
      </c>
      <c r="B1324" t="s">
        <v>5818</v>
      </c>
      <c r="C1324" t="s">
        <v>3994</v>
      </c>
      <c r="D1324" t="s">
        <v>1700</v>
      </c>
      <c r="E1324" t="s">
        <v>4235</v>
      </c>
    </row>
    <row r="1325" spans="1:5" x14ac:dyDescent="0.15">
      <c r="A1325" t="s">
        <v>6014</v>
      </c>
      <c r="B1325" t="s">
        <v>745</v>
      </c>
      <c r="C1325" t="s">
        <v>3616</v>
      </c>
      <c r="D1325" t="s">
        <v>1700</v>
      </c>
      <c r="E1325" t="s">
        <v>3768</v>
      </c>
    </row>
    <row r="1326" spans="1:5" x14ac:dyDescent="0.15">
      <c r="A1326" t="s">
        <v>327</v>
      </c>
      <c r="B1326" t="s">
        <v>1044</v>
      </c>
      <c r="C1326" t="s">
        <v>4237</v>
      </c>
      <c r="D1326" t="s">
        <v>1700</v>
      </c>
      <c r="E1326" t="s">
        <v>4146</v>
      </c>
    </row>
    <row r="1327" spans="1:5" x14ac:dyDescent="0.15">
      <c r="A1327" t="s">
        <v>6853</v>
      </c>
      <c r="B1327" t="s">
        <v>5819</v>
      </c>
      <c r="C1327" t="s">
        <v>4238</v>
      </c>
      <c r="D1327" t="s">
        <v>1700</v>
      </c>
      <c r="E1327" t="s">
        <v>3876</v>
      </c>
    </row>
    <row r="1328" spans="1:5" x14ac:dyDescent="0.15">
      <c r="A1328" t="s">
        <v>6854</v>
      </c>
      <c r="B1328" t="s">
        <v>1217</v>
      </c>
      <c r="C1328" t="s">
        <v>2926</v>
      </c>
      <c r="D1328" t="s">
        <v>1700</v>
      </c>
      <c r="E1328" t="s">
        <v>4239</v>
      </c>
    </row>
    <row r="1329" spans="1:5" x14ac:dyDescent="0.15">
      <c r="A1329" t="s">
        <v>4371</v>
      </c>
      <c r="B1329" t="s">
        <v>2422</v>
      </c>
      <c r="C1329" t="s">
        <v>1851</v>
      </c>
      <c r="D1329" t="s">
        <v>1700</v>
      </c>
      <c r="E1329" t="s">
        <v>1214</v>
      </c>
    </row>
    <row r="1330" spans="1:5" x14ac:dyDescent="0.15">
      <c r="A1330" t="s">
        <v>296</v>
      </c>
      <c r="B1330" t="s">
        <v>5820</v>
      </c>
      <c r="C1330" t="s">
        <v>2524</v>
      </c>
      <c r="D1330" t="s">
        <v>1700</v>
      </c>
      <c r="E1330" t="s">
        <v>70</v>
      </c>
    </row>
    <row r="1331" spans="1:5" x14ac:dyDescent="0.15">
      <c r="A1331" t="s">
        <v>1935</v>
      </c>
      <c r="B1331" t="s">
        <v>3084</v>
      </c>
      <c r="C1331" t="s">
        <v>4241</v>
      </c>
      <c r="D1331" t="s">
        <v>1700</v>
      </c>
      <c r="E1331" t="s">
        <v>4242</v>
      </c>
    </row>
    <row r="1332" spans="1:5" x14ac:dyDescent="0.15">
      <c r="A1332" t="s">
        <v>5436</v>
      </c>
      <c r="B1332" t="s">
        <v>5822</v>
      </c>
      <c r="C1332" t="s">
        <v>4245</v>
      </c>
      <c r="D1332" t="s">
        <v>1700</v>
      </c>
      <c r="E1332" t="s">
        <v>4246</v>
      </c>
    </row>
    <row r="1333" spans="1:5" x14ac:dyDescent="0.15">
      <c r="A1333" t="s">
        <v>583</v>
      </c>
      <c r="B1333" t="s">
        <v>5823</v>
      </c>
      <c r="C1333" t="s">
        <v>528</v>
      </c>
      <c r="D1333" t="s">
        <v>1700</v>
      </c>
      <c r="E1333" t="s">
        <v>404</v>
      </c>
    </row>
    <row r="1334" spans="1:5" x14ac:dyDescent="0.15">
      <c r="A1334" t="s">
        <v>6855</v>
      </c>
      <c r="B1334" t="s">
        <v>5412</v>
      </c>
      <c r="C1334" t="s">
        <v>4251</v>
      </c>
      <c r="D1334" t="s">
        <v>1700</v>
      </c>
      <c r="E1334" t="s">
        <v>1794</v>
      </c>
    </row>
    <row r="1335" spans="1:5" x14ac:dyDescent="0.15">
      <c r="A1335" t="s">
        <v>6279</v>
      </c>
      <c r="B1335" t="s">
        <v>5824</v>
      </c>
      <c r="C1335" t="s">
        <v>2221</v>
      </c>
      <c r="D1335" t="s">
        <v>1700</v>
      </c>
      <c r="E1335" t="s">
        <v>3336</v>
      </c>
    </row>
    <row r="1336" spans="1:5" x14ac:dyDescent="0.15">
      <c r="A1336" t="s">
        <v>6631</v>
      </c>
      <c r="B1336" t="s">
        <v>462</v>
      </c>
      <c r="C1336" t="s">
        <v>4185</v>
      </c>
      <c r="D1336" t="s">
        <v>1700</v>
      </c>
      <c r="E1336" t="s">
        <v>3448</v>
      </c>
    </row>
    <row r="1337" spans="1:5" x14ac:dyDescent="0.15">
      <c r="A1337" t="s">
        <v>4252</v>
      </c>
      <c r="B1337" t="s">
        <v>7091</v>
      </c>
      <c r="C1337" t="s">
        <v>6139</v>
      </c>
      <c r="D1337" t="s">
        <v>4252</v>
      </c>
    </row>
    <row r="1338" spans="1:5" x14ac:dyDescent="0.15">
      <c r="A1338" t="s">
        <v>2243</v>
      </c>
      <c r="B1338" t="s">
        <v>3725</v>
      </c>
      <c r="C1338" t="s">
        <v>310</v>
      </c>
      <c r="D1338" t="s">
        <v>4252</v>
      </c>
      <c r="E1338" t="s">
        <v>2972</v>
      </c>
    </row>
    <row r="1339" spans="1:5" x14ac:dyDescent="0.15">
      <c r="A1339" t="s">
        <v>2071</v>
      </c>
      <c r="B1339" t="s">
        <v>308</v>
      </c>
      <c r="C1339" t="s">
        <v>4254</v>
      </c>
      <c r="D1339" t="s">
        <v>4252</v>
      </c>
      <c r="E1339" t="s">
        <v>2902</v>
      </c>
    </row>
    <row r="1340" spans="1:5" x14ac:dyDescent="0.15">
      <c r="A1340" t="s">
        <v>6856</v>
      </c>
      <c r="B1340" t="s">
        <v>5763</v>
      </c>
      <c r="C1340" t="s">
        <v>4255</v>
      </c>
      <c r="D1340" t="s">
        <v>4252</v>
      </c>
      <c r="E1340" t="s">
        <v>2587</v>
      </c>
    </row>
    <row r="1341" spans="1:5" x14ac:dyDescent="0.15">
      <c r="A1341" t="s">
        <v>4877</v>
      </c>
      <c r="B1341" t="s">
        <v>5825</v>
      </c>
      <c r="C1341" t="s">
        <v>430</v>
      </c>
      <c r="D1341" t="s">
        <v>4252</v>
      </c>
      <c r="E1341" t="s">
        <v>4256</v>
      </c>
    </row>
    <row r="1342" spans="1:5" x14ac:dyDescent="0.15">
      <c r="A1342" t="s">
        <v>6857</v>
      </c>
      <c r="B1342" t="s">
        <v>5826</v>
      </c>
      <c r="C1342" t="s">
        <v>4257</v>
      </c>
      <c r="D1342" t="s">
        <v>4252</v>
      </c>
      <c r="E1342" t="s">
        <v>4219</v>
      </c>
    </row>
    <row r="1343" spans="1:5" x14ac:dyDescent="0.15">
      <c r="A1343" t="s">
        <v>83</v>
      </c>
      <c r="B1343" t="s">
        <v>5827</v>
      </c>
      <c r="C1343" t="s">
        <v>4259</v>
      </c>
      <c r="D1343" t="s">
        <v>4252</v>
      </c>
      <c r="E1343" t="s">
        <v>1244</v>
      </c>
    </row>
    <row r="1344" spans="1:5" x14ac:dyDescent="0.15">
      <c r="A1344" t="s">
        <v>6858</v>
      </c>
      <c r="B1344" t="s">
        <v>1259</v>
      </c>
      <c r="C1344" t="s">
        <v>3365</v>
      </c>
      <c r="D1344" t="s">
        <v>4252</v>
      </c>
      <c r="E1344" t="s">
        <v>2712</v>
      </c>
    </row>
    <row r="1345" spans="1:5" x14ac:dyDescent="0.15">
      <c r="A1345" t="s">
        <v>6859</v>
      </c>
      <c r="B1345" t="s">
        <v>5828</v>
      </c>
      <c r="C1345" t="s">
        <v>4261</v>
      </c>
      <c r="D1345" t="s">
        <v>4252</v>
      </c>
      <c r="E1345" t="s">
        <v>4262</v>
      </c>
    </row>
    <row r="1346" spans="1:5" x14ac:dyDescent="0.15">
      <c r="A1346" t="s">
        <v>6860</v>
      </c>
      <c r="B1346" t="s">
        <v>5829</v>
      </c>
      <c r="C1346" t="s">
        <v>4050</v>
      </c>
      <c r="D1346" t="s">
        <v>4252</v>
      </c>
      <c r="E1346" t="s">
        <v>4263</v>
      </c>
    </row>
    <row r="1347" spans="1:5" x14ac:dyDescent="0.15">
      <c r="A1347" t="s">
        <v>4474</v>
      </c>
      <c r="B1347" t="s">
        <v>5831</v>
      </c>
      <c r="C1347" t="s">
        <v>4264</v>
      </c>
      <c r="D1347" t="s">
        <v>4252</v>
      </c>
      <c r="E1347" t="s">
        <v>4265</v>
      </c>
    </row>
    <row r="1348" spans="1:5" x14ac:dyDescent="0.15">
      <c r="A1348" t="s">
        <v>6861</v>
      </c>
      <c r="B1348" t="s">
        <v>1832</v>
      </c>
      <c r="C1348" t="s">
        <v>4267</v>
      </c>
      <c r="D1348" t="s">
        <v>4252</v>
      </c>
      <c r="E1348" t="s">
        <v>3042</v>
      </c>
    </row>
    <row r="1349" spans="1:5" x14ac:dyDescent="0.15">
      <c r="A1349" t="s">
        <v>1240</v>
      </c>
      <c r="B1349" t="s">
        <v>2249</v>
      </c>
      <c r="C1349" t="s">
        <v>4269</v>
      </c>
      <c r="D1349" t="s">
        <v>4252</v>
      </c>
      <c r="E1349" t="s">
        <v>3964</v>
      </c>
    </row>
    <row r="1350" spans="1:5" x14ac:dyDescent="0.15">
      <c r="A1350" t="s">
        <v>76</v>
      </c>
      <c r="B1350" t="s">
        <v>5832</v>
      </c>
      <c r="C1350" t="s">
        <v>4270</v>
      </c>
      <c r="D1350" t="s">
        <v>4252</v>
      </c>
      <c r="E1350" t="s">
        <v>924</v>
      </c>
    </row>
    <row r="1351" spans="1:5" x14ac:dyDescent="0.15">
      <c r="A1351" t="s">
        <v>5742</v>
      </c>
      <c r="B1351" t="s">
        <v>5834</v>
      </c>
      <c r="C1351" t="s">
        <v>4271</v>
      </c>
      <c r="D1351" t="s">
        <v>4252</v>
      </c>
      <c r="E1351" t="s">
        <v>4274</v>
      </c>
    </row>
    <row r="1352" spans="1:5" x14ac:dyDescent="0.15">
      <c r="A1352" t="s">
        <v>6862</v>
      </c>
      <c r="B1352" t="s">
        <v>5835</v>
      </c>
      <c r="C1352" t="s">
        <v>1874</v>
      </c>
      <c r="D1352" t="s">
        <v>4252</v>
      </c>
      <c r="E1352" t="s">
        <v>573</v>
      </c>
    </row>
    <row r="1353" spans="1:5" x14ac:dyDescent="0.15">
      <c r="A1353" t="s">
        <v>2750</v>
      </c>
      <c r="B1353" t="s">
        <v>213</v>
      </c>
      <c r="C1353" t="s">
        <v>532</v>
      </c>
      <c r="D1353" t="s">
        <v>4252</v>
      </c>
      <c r="E1353" t="s">
        <v>4275</v>
      </c>
    </row>
    <row r="1354" spans="1:5" x14ac:dyDescent="0.15">
      <c r="A1354" t="s">
        <v>892</v>
      </c>
      <c r="B1354" t="s">
        <v>5836</v>
      </c>
      <c r="C1354" t="s">
        <v>2068</v>
      </c>
      <c r="D1354" t="s">
        <v>4252</v>
      </c>
      <c r="E1354" t="s">
        <v>4280</v>
      </c>
    </row>
    <row r="1355" spans="1:5" x14ac:dyDescent="0.15">
      <c r="A1355" t="s">
        <v>6863</v>
      </c>
      <c r="B1355" t="s">
        <v>3184</v>
      </c>
      <c r="C1355" t="s">
        <v>4281</v>
      </c>
      <c r="D1355" t="s">
        <v>4252</v>
      </c>
      <c r="E1355" t="s">
        <v>4282</v>
      </c>
    </row>
    <row r="1356" spans="1:5" x14ac:dyDescent="0.15">
      <c r="A1356" t="s">
        <v>6864</v>
      </c>
      <c r="B1356" t="s">
        <v>4455</v>
      </c>
      <c r="C1356" t="s">
        <v>3884</v>
      </c>
      <c r="D1356" t="s">
        <v>4252</v>
      </c>
      <c r="E1356" t="s">
        <v>1106</v>
      </c>
    </row>
    <row r="1357" spans="1:5" x14ac:dyDescent="0.15">
      <c r="A1357" t="s">
        <v>2134</v>
      </c>
      <c r="B1357" t="s">
        <v>5837</v>
      </c>
      <c r="C1357" t="s">
        <v>4283</v>
      </c>
      <c r="D1357" t="s">
        <v>4252</v>
      </c>
      <c r="E1357" t="s">
        <v>4285</v>
      </c>
    </row>
    <row r="1358" spans="1:5" x14ac:dyDescent="0.15">
      <c r="A1358" t="s">
        <v>6865</v>
      </c>
      <c r="B1358" t="s">
        <v>2689</v>
      </c>
      <c r="C1358" t="s">
        <v>4286</v>
      </c>
      <c r="D1358" t="s">
        <v>4252</v>
      </c>
      <c r="E1358" t="s">
        <v>4288</v>
      </c>
    </row>
    <row r="1359" spans="1:5" x14ac:dyDescent="0.15">
      <c r="A1359" t="s">
        <v>6866</v>
      </c>
      <c r="B1359" t="s">
        <v>5838</v>
      </c>
      <c r="C1359" t="s">
        <v>3627</v>
      </c>
      <c r="D1359" t="s">
        <v>4252</v>
      </c>
      <c r="E1359" t="s">
        <v>3789</v>
      </c>
    </row>
    <row r="1360" spans="1:5" x14ac:dyDescent="0.15">
      <c r="A1360" t="s">
        <v>2223</v>
      </c>
      <c r="B1360" t="s">
        <v>5840</v>
      </c>
      <c r="C1360" t="s">
        <v>1950</v>
      </c>
      <c r="D1360" t="s">
        <v>4252</v>
      </c>
      <c r="E1360" t="s">
        <v>3164</v>
      </c>
    </row>
    <row r="1361" spans="1:5" x14ac:dyDescent="0.15">
      <c r="A1361" t="s">
        <v>2829</v>
      </c>
      <c r="B1361" t="s">
        <v>5841</v>
      </c>
      <c r="C1361" t="s">
        <v>4289</v>
      </c>
      <c r="D1361" t="s">
        <v>4252</v>
      </c>
      <c r="E1361" t="s">
        <v>4290</v>
      </c>
    </row>
    <row r="1362" spans="1:5" x14ac:dyDescent="0.15">
      <c r="A1362" t="s">
        <v>3633</v>
      </c>
      <c r="B1362" t="s">
        <v>4250</v>
      </c>
      <c r="C1362" t="s">
        <v>4292</v>
      </c>
      <c r="D1362" t="s">
        <v>4252</v>
      </c>
      <c r="E1362" t="s">
        <v>3074</v>
      </c>
    </row>
    <row r="1363" spans="1:5" x14ac:dyDescent="0.15">
      <c r="A1363" t="s">
        <v>6867</v>
      </c>
      <c r="B1363" t="s">
        <v>3029</v>
      </c>
      <c r="C1363" t="s">
        <v>4293</v>
      </c>
      <c r="D1363" t="s">
        <v>4252</v>
      </c>
      <c r="E1363" t="s">
        <v>2022</v>
      </c>
    </row>
    <row r="1364" spans="1:5" x14ac:dyDescent="0.15">
      <c r="A1364" t="s">
        <v>6868</v>
      </c>
      <c r="B1364" t="s">
        <v>5842</v>
      </c>
      <c r="C1364" t="s">
        <v>4294</v>
      </c>
      <c r="D1364" t="s">
        <v>4252</v>
      </c>
      <c r="E1364" t="s">
        <v>4296</v>
      </c>
    </row>
    <row r="1365" spans="1:5" x14ac:dyDescent="0.15">
      <c r="A1365" t="s">
        <v>4298</v>
      </c>
      <c r="B1365" t="s">
        <v>6757</v>
      </c>
      <c r="C1365" t="s">
        <v>6140</v>
      </c>
      <c r="D1365" t="s">
        <v>4298</v>
      </c>
    </row>
    <row r="1366" spans="1:5" x14ac:dyDescent="0.15">
      <c r="A1366" t="s">
        <v>6869</v>
      </c>
      <c r="B1366" t="s">
        <v>5843</v>
      </c>
      <c r="C1366" t="s">
        <v>4297</v>
      </c>
      <c r="D1366" t="s">
        <v>4298</v>
      </c>
      <c r="E1366" t="s">
        <v>4299</v>
      </c>
    </row>
    <row r="1367" spans="1:5" x14ac:dyDescent="0.15">
      <c r="A1367" t="s">
        <v>6731</v>
      </c>
      <c r="B1367" t="s">
        <v>1164</v>
      </c>
      <c r="C1367" t="s">
        <v>3421</v>
      </c>
      <c r="D1367" t="s">
        <v>4298</v>
      </c>
      <c r="E1367" t="s">
        <v>4301</v>
      </c>
    </row>
    <row r="1368" spans="1:5" x14ac:dyDescent="0.15">
      <c r="A1368" t="s">
        <v>6870</v>
      </c>
      <c r="B1368" t="s">
        <v>2864</v>
      </c>
      <c r="C1368" t="s">
        <v>4305</v>
      </c>
      <c r="D1368" t="s">
        <v>4298</v>
      </c>
      <c r="E1368" t="s">
        <v>618</v>
      </c>
    </row>
    <row r="1369" spans="1:5" x14ac:dyDescent="0.15">
      <c r="A1369" t="s">
        <v>6871</v>
      </c>
      <c r="B1369" t="s">
        <v>445</v>
      </c>
      <c r="C1369" t="s">
        <v>1404</v>
      </c>
      <c r="D1369" t="s">
        <v>4298</v>
      </c>
      <c r="E1369" t="s">
        <v>2057</v>
      </c>
    </row>
    <row r="1370" spans="1:5" x14ac:dyDescent="0.15">
      <c r="A1370" t="s">
        <v>5370</v>
      </c>
      <c r="B1370" t="s">
        <v>5845</v>
      </c>
      <c r="C1370" t="s">
        <v>4307</v>
      </c>
      <c r="D1370" t="s">
        <v>4298</v>
      </c>
      <c r="E1370" t="s">
        <v>4308</v>
      </c>
    </row>
    <row r="1371" spans="1:5" x14ac:dyDescent="0.15">
      <c r="A1371" t="s">
        <v>1006</v>
      </c>
      <c r="B1371" t="s">
        <v>5414</v>
      </c>
      <c r="C1371" t="s">
        <v>4309</v>
      </c>
      <c r="D1371" t="s">
        <v>4298</v>
      </c>
      <c r="E1371" t="s">
        <v>4312</v>
      </c>
    </row>
    <row r="1372" spans="1:5" x14ac:dyDescent="0.15">
      <c r="A1372" t="s">
        <v>1118</v>
      </c>
      <c r="B1372" t="s">
        <v>5018</v>
      </c>
      <c r="C1372" t="s">
        <v>6141</v>
      </c>
      <c r="D1372" t="s">
        <v>4298</v>
      </c>
      <c r="E1372" t="s">
        <v>546</v>
      </c>
    </row>
    <row r="1373" spans="1:5" x14ac:dyDescent="0.15">
      <c r="A1373" t="s">
        <v>6767</v>
      </c>
      <c r="B1373" t="s">
        <v>5846</v>
      </c>
      <c r="C1373" t="s">
        <v>4051</v>
      </c>
      <c r="D1373" t="s">
        <v>4298</v>
      </c>
      <c r="E1373" t="s">
        <v>4313</v>
      </c>
    </row>
    <row r="1374" spans="1:5" x14ac:dyDescent="0.15">
      <c r="A1374" t="s">
        <v>3508</v>
      </c>
      <c r="B1374" t="s">
        <v>2608</v>
      </c>
      <c r="C1374" t="s">
        <v>3831</v>
      </c>
      <c r="D1374" t="s">
        <v>4298</v>
      </c>
      <c r="E1374" t="s">
        <v>3548</v>
      </c>
    </row>
    <row r="1375" spans="1:5" x14ac:dyDescent="0.15">
      <c r="A1375" t="s">
        <v>2265</v>
      </c>
      <c r="B1375" t="s">
        <v>4352</v>
      </c>
      <c r="C1375" t="s">
        <v>3266</v>
      </c>
      <c r="D1375" t="s">
        <v>4298</v>
      </c>
      <c r="E1375" t="s">
        <v>3745</v>
      </c>
    </row>
    <row r="1376" spans="1:5" x14ac:dyDescent="0.15">
      <c r="A1376" t="s">
        <v>6013</v>
      </c>
      <c r="B1376" t="s">
        <v>5847</v>
      </c>
      <c r="C1376" t="s">
        <v>973</v>
      </c>
      <c r="D1376" t="s">
        <v>4298</v>
      </c>
      <c r="E1376" t="s">
        <v>4314</v>
      </c>
    </row>
    <row r="1377" spans="1:5" x14ac:dyDescent="0.15">
      <c r="A1377" t="s">
        <v>6872</v>
      </c>
      <c r="B1377" t="s">
        <v>5849</v>
      </c>
      <c r="C1377" t="s">
        <v>3431</v>
      </c>
      <c r="D1377" t="s">
        <v>4298</v>
      </c>
      <c r="E1377" t="s">
        <v>1753</v>
      </c>
    </row>
    <row r="1378" spans="1:5" x14ac:dyDescent="0.15">
      <c r="A1378" t="s">
        <v>6873</v>
      </c>
      <c r="B1378" t="s">
        <v>4582</v>
      </c>
      <c r="C1378" t="s">
        <v>472</v>
      </c>
      <c r="D1378" t="s">
        <v>4298</v>
      </c>
      <c r="E1378" t="s">
        <v>4315</v>
      </c>
    </row>
    <row r="1379" spans="1:5" x14ac:dyDescent="0.15">
      <c r="A1379" t="s">
        <v>4225</v>
      </c>
      <c r="B1379" t="s">
        <v>5851</v>
      </c>
      <c r="C1379" t="s">
        <v>1642</v>
      </c>
      <c r="D1379" t="s">
        <v>4298</v>
      </c>
      <c r="E1379" t="s">
        <v>4316</v>
      </c>
    </row>
    <row r="1380" spans="1:5" x14ac:dyDescent="0.15">
      <c r="A1380" t="s">
        <v>6874</v>
      </c>
      <c r="B1380" t="s">
        <v>5852</v>
      </c>
      <c r="C1380" t="s">
        <v>1066</v>
      </c>
      <c r="D1380" t="s">
        <v>4298</v>
      </c>
      <c r="E1380" t="s">
        <v>4319</v>
      </c>
    </row>
    <row r="1381" spans="1:5" x14ac:dyDescent="0.15">
      <c r="A1381" t="s">
        <v>1193</v>
      </c>
      <c r="B1381" t="s">
        <v>5795</v>
      </c>
      <c r="C1381" t="s">
        <v>4321</v>
      </c>
      <c r="D1381" t="s">
        <v>4298</v>
      </c>
      <c r="E1381" t="s">
        <v>4324</v>
      </c>
    </row>
    <row r="1382" spans="1:5" x14ac:dyDescent="0.15">
      <c r="A1382" t="s">
        <v>6875</v>
      </c>
      <c r="B1382" t="s">
        <v>5854</v>
      </c>
      <c r="C1382" t="s">
        <v>1870</v>
      </c>
      <c r="D1382" t="s">
        <v>4298</v>
      </c>
      <c r="E1382" t="s">
        <v>4325</v>
      </c>
    </row>
    <row r="1383" spans="1:5" x14ac:dyDescent="0.15">
      <c r="A1383" t="s">
        <v>4831</v>
      </c>
      <c r="B1383" t="s">
        <v>1012</v>
      </c>
      <c r="C1383" t="s">
        <v>4326</v>
      </c>
      <c r="D1383" t="s">
        <v>4298</v>
      </c>
      <c r="E1383" t="s">
        <v>4327</v>
      </c>
    </row>
    <row r="1384" spans="1:5" x14ac:dyDescent="0.15">
      <c r="A1384" t="s">
        <v>5491</v>
      </c>
      <c r="B1384" t="s">
        <v>5855</v>
      </c>
      <c r="C1384" t="s">
        <v>4076</v>
      </c>
      <c r="D1384" t="s">
        <v>4298</v>
      </c>
      <c r="E1384" t="s">
        <v>2502</v>
      </c>
    </row>
    <row r="1385" spans="1:5" x14ac:dyDescent="0.15">
      <c r="A1385" t="s">
        <v>2267</v>
      </c>
      <c r="B1385" t="s">
        <v>5856</v>
      </c>
      <c r="C1385" t="s">
        <v>4328</v>
      </c>
      <c r="D1385" t="s">
        <v>4298</v>
      </c>
      <c r="E1385" t="s">
        <v>4330</v>
      </c>
    </row>
    <row r="1386" spans="1:5" x14ac:dyDescent="0.15">
      <c r="A1386" t="s">
        <v>456</v>
      </c>
      <c r="B1386" t="s">
        <v>5857</v>
      </c>
      <c r="C1386" t="s">
        <v>3146</v>
      </c>
      <c r="D1386" t="s">
        <v>4298</v>
      </c>
      <c r="E1386" t="s">
        <v>4332</v>
      </c>
    </row>
    <row r="1387" spans="1:5" x14ac:dyDescent="0.15">
      <c r="A1387" t="s">
        <v>6876</v>
      </c>
      <c r="B1387" t="s">
        <v>5858</v>
      </c>
      <c r="C1387" t="s">
        <v>4333</v>
      </c>
      <c r="D1387" t="s">
        <v>4298</v>
      </c>
      <c r="E1387" t="s">
        <v>4335</v>
      </c>
    </row>
    <row r="1388" spans="1:5" x14ac:dyDescent="0.15">
      <c r="A1388" t="s">
        <v>6877</v>
      </c>
      <c r="B1388" t="s">
        <v>4702</v>
      </c>
      <c r="C1388" t="s">
        <v>4337</v>
      </c>
      <c r="D1388" t="s">
        <v>4298</v>
      </c>
      <c r="E1388" t="s">
        <v>3816</v>
      </c>
    </row>
    <row r="1389" spans="1:5" x14ac:dyDescent="0.15">
      <c r="A1389" t="s">
        <v>2437</v>
      </c>
      <c r="B1389" t="s">
        <v>7092</v>
      </c>
      <c r="C1389" t="s">
        <v>6142</v>
      </c>
      <c r="D1389" t="s">
        <v>2437</v>
      </c>
    </row>
    <row r="1390" spans="1:5" x14ac:dyDescent="0.15">
      <c r="A1390" t="s">
        <v>5010</v>
      </c>
      <c r="B1390" t="s">
        <v>1170</v>
      </c>
      <c r="C1390" t="s">
        <v>4306</v>
      </c>
      <c r="D1390" t="s">
        <v>2437</v>
      </c>
      <c r="E1390" t="s">
        <v>1836</v>
      </c>
    </row>
    <row r="1391" spans="1:5" x14ac:dyDescent="0.15">
      <c r="A1391" t="s">
        <v>5647</v>
      </c>
      <c r="B1391" t="s">
        <v>5860</v>
      </c>
      <c r="C1391" t="s">
        <v>2299</v>
      </c>
      <c r="D1391" t="s">
        <v>2437</v>
      </c>
      <c r="E1391" t="s">
        <v>4338</v>
      </c>
    </row>
    <row r="1392" spans="1:5" x14ac:dyDescent="0.15">
      <c r="A1392" t="s">
        <v>6878</v>
      </c>
      <c r="B1392" t="s">
        <v>5861</v>
      </c>
      <c r="C1392" t="s">
        <v>4339</v>
      </c>
      <c r="D1392" t="s">
        <v>2437</v>
      </c>
      <c r="E1392" t="s">
        <v>3260</v>
      </c>
    </row>
    <row r="1393" spans="1:5" x14ac:dyDescent="0.15">
      <c r="A1393" t="s">
        <v>6117</v>
      </c>
      <c r="B1393" t="s">
        <v>5862</v>
      </c>
      <c r="C1393" t="s">
        <v>4341</v>
      </c>
      <c r="D1393" t="s">
        <v>2437</v>
      </c>
      <c r="E1393" t="s">
        <v>3986</v>
      </c>
    </row>
    <row r="1394" spans="1:5" x14ac:dyDescent="0.15">
      <c r="A1394" t="s">
        <v>5910</v>
      </c>
      <c r="B1394" t="s">
        <v>5863</v>
      </c>
      <c r="C1394" t="s">
        <v>4342</v>
      </c>
      <c r="D1394" t="s">
        <v>2437</v>
      </c>
      <c r="E1394" t="s">
        <v>3147</v>
      </c>
    </row>
    <row r="1395" spans="1:5" x14ac:dyDescent="0.15">
      <c r="A1395" t="s">
        <v>6879</v>
      </c>
      <c r="B1395" t="s">
        <v>844</v>
      </c>
      <c r="C1395" t="s">
        <v>4343</v>
      </c>
      <c r="D1395" t="s">
        <v>2437</v>
      </c>
      <c r="E1395" t="s">
        <v>4346</v>
      </c>
    </row>
    <row r="1396" spans="1:5" x14ac:dyDescent="0.15">
      <c r="A1396" t="s">
        <v>6413</v>
      </c>
      <c r="B1396" t="s">
        <v>187</v>
      </c>
      <c r="C1396" t="s">
        <v>4348</v>
      </c>
      <c r="D1396" t="s">
        <v>2437</v>
      </c>
      <c r="E1396" t="s">
        <v>4351</v>
      </c>
    </row>
    <row r="1397" spans="1:5" x14ac:dyDescent="0.15">
      <c r="A1397" t="s">
        <v>6880</v>
      </c>
      <c r="B1397" t="s">
        <v>4598</v>
      </c>
      <c r="C1397" t="s">
        <v>266</v>
      </c>
      <c r="D1397" t="s">
        <v>2437</v>
      </c>
      <c r="E1397" t="s">
        <v>4353</v>
      </c>
    </row>
    <row r="1398" spans="1:5" x14ac:dyDescent="0.15">
      <c r="A1398" t="s">
        <v>5273</v>
      </c>
      <c r="B1398" t="s">
        <v>5864</v>
      </c>
      <c r="C1398" t="s">
        <v>4354</v>
      </c>
      <c r="D1398" t="s">
        <v>2437</v>
      </c>
      <c r="E1398" t="s">
        <v>350</v>
      </c>
    </row>
    <row r="1399" spans="1:5" x14ac:dyDescent="0.15">
      <c r="A1399" t="s">
        <v>873</v>
      </c>
      <c r="B1399" t="s">
        <v>5335</v>
      </c>
      <c r="C1399" t="s">
        <v>2339</v>
      </c>
      <c r="D1399" t="s">
        <v>2437</v>
      </c>
      <c r="E1399" t="s">
        <v>4356</v>
      </c>
    </row>
    <row r="1400" spans="1:5" x14ac:dyDescent="0.15">
      <c r="A1400" t="s">
        <v>6881</v>
      </c>
      <c r="B1400" t="s">
        <v>4249</v>
      </c>
      <c r="C1400" t="s">
        <v>4357</v>
      </c>
      <c r="D1400" t="s">
        <v>2437</v>
      </c>
      <c r="E1400" t="s">
        <v>2800</v>
      </c>
    </row>
    <row r="1401" spans="1:5" x14ac:dyDescent="0.15">
      <c r="A1401" t="s">
        <v>5295</v>
      </c>
      <c r="B1401" t="s">
        <v>4066</v>
      </c>
      <c r="C1401" t="s">
        <v>259</v>
      </c>
      <c r="D1401" t="s">
        <v>2437</v>
      </c>
      <c r="E1401" t="s">
        <v>3065</v>
      </c>
    </row>
    <row r="1402" spans="1:5" x14ac:dyDescent="0.15">
      <c r="A1402" t="s">
        <v>6754</v>
      </c>
      <c r="B1402" t="s">
        <v>2401</v>
      </c>
      <c r="C1402" t="s">
        <v>4358</v>
      </c>
      <c r="D1402" t="s">
        <v>2437</v>
      </c>
      <c r="E1402" t="s">
        <v>4303</v>
      </c>
    </row>
    <row r="1403" spans="1:5" x14ac:dyDescent="0.15">
      <c r="A1403" t="s">
        <v>6882</v>
      </c>
      <c r="B1403" t="s">
        <v>5292</v>
      </c>
      <c r="C1403" t="s">
        <v>68</v>
      </c>
      <c r="D1403" t="s">
        <v>2437</v>
      </c>
      <c r="E1403" t="s">
        <v>2534</v>
      </c>
    </row>
    <row r="1404" spans="1:5" x14ac:dyDescent="0.15">
      <c r="A1404" t="s">
        <v>6883</v>
      </c>
      <c r="B1404" t="s">
        <v>4148</v>
      </c>
      <c r="C1404" t="s">
        <v>3320</v>
      </c>
      <c r="D1404" t="s">
        <v>2437</v>
      </c>
      <c r="E1404" t="s">
        <v>2252</v>
      </c>
    </row>
    <row r="1405" spans="1:5" x14ac:dyDescent="0.15">
      <c r="A1405" t="s">
        <v>6884</v>
      </c>
      <c r="B1405" t="s">
        <v>4295</v>
      </c>
      <c r="C1405" t="s">
        <v>4098</v>
      </c>
      <c r="D1405" t="s">
        <v>2437</v>
      </c>
      <c r="E1405" t="s">
        <v>4032</v>
      </c>
    </row>
    <row r="1406" spans="1:5" x14ac:dyDescent="0.15">
      <c r="A1406" t="s">
        <v>3593</v>
      </c>
      <c r="B1406" t="s">
        <v>5865</v>
      </c>
      <c r="C1406" t="s">
        <v>4359</v>
      </c>
      <c r="D1406" t="s">
        <v>2437</v>
      </c>
      <c r="E1406" t="s">
        <v>2367</v>
      </c>
    </row>
    <row r="1407" spans="1:5" x14ac:dyDescent="0.15">
      <c r="A1407" t="s">
        <v>6885</v>
      </c>
      <c r="B1407" t="s">
        <v>807</v>
      </c>
      <c r="C1407" t="s">
        <v>4360</v>
      </c>
      <c r="D1407" t="s">
        <v>2437</v>
      </c>
      <c r="E1407" t="s">
        <v>4363</v>
      </c>
    </row>
    <row r="1408" spans="1:5" x14ac:dyDescent="0.15">
      <c r="A1408" t="s">
        <v>1367</v>
      </c>
      <c r="B1408" t="s">
        <v>4635</v>
      </c>
      <c r="C1408" t="s">
        <v>1249</v>
      </c>
      <c r="D1408" t="s">
        <v>2437</v>
      </c>
      <c r="E1408" t="s">
        <v>4365</v>
      </c>
    </row>
    <row r="1409" spans="1:5" x14ac:dyDescent="0.15">
      <c r="A1409" t="s">
        <v>3594</v>
      </c>
      <c r="B1409" t="s">
        <v>7093</v>
      </c>
      <c r="C1409" t="s">
        <v>6143</v>
      </c>
      <c r="D1409" t="s">
        <v>3594</v>
      </c>
    </row>
    <row r="1410" spans="1:5" x14ac:dyDescent="0.15">
      <c r="A1410" t="s">
        <v>4931</v>
      </c>
      <c r="B1410" t="s">
        <v>365</v>
      </c>
      <c r="C1410" t="s">
        <v>4367</v>
      </c>
      <c r="D1410" t="s">
        <v>3594</v>
      </c>
      <c r="E1410" t="s">
        <v>337</v>
      </c>
    </row>
    <row r="1411" spans="1:5" x14ac:dyDescent="0.15">
      <c r="A1411" t="s">
        <v>3484</v>
      </c>
      <c r="B1411" t="s">
        <v>4158</v>
      </c>
      <c r="C1411" t="s">
        <v>1530</v>
      </c>
      <c r="D1411" t="s">
        <v>3594</v>
      </c>
      <c r="E1411" t="s">
        <v>824</v>
      </c>
    </row>
    <row r="1412" spans="1:5" x14ac:dyDescent="0.15">
      <c r="A1412" t="s">
        <v>4513</v>
      </c>
      <c r="B1412" t="s">
        <v>1952</v>
      </c>
      <c r="C1412" t="s">
        <v>4369</v>
      </c>
      <c r="D1412" t="s">
        <v>3594</v>
      </c>
      <c r="E1412" t="s">
        <v>2303</v>
      </c>
    </row>
    <row r="1413" spans="1:5" x14ac:dyDescent="0.15">
      <c r="A1413" t="s">
        <v>3792</v>
      </c>
      <c r="B1413" t="s">
        <v>5866</v>
      </c>
      <c r="C1413" t="s">
        <v>4374</v>
      </c>
      <c r="D1413" t="s">
        <v>3594</v>
      </c>
      <c r="E1413" t="s">
        <v>256</v>
      </c>
    </row>
    <row r="1414" spans="1:5" x14ac:dyDescent="0.15">
      <c r="A1414" t="s">
        <v>1443</v>
      </c>
      <c r="B1414" t="s">
        <v>5867</v>
      </c>
      <c r="C1414" t="s">
        <v>4375</v>
      </c>
      <c r="D1414" t="s">
        <v>3594</v>
      </c>
      <c r="E1414" t="s">
        <v>2726</v>
      </c>
    </row>
    <row r="1415" spans="1:5" x14ac:dyDescent="0.15">
      <c r="A1415" t="s">
        <v>721</v>
      </c>
      <c r="B1415" t="s">
        <v>5869</v>
      </c>
      <c r="C1415" t="s">
        <v>4377</v>
      </c>
      <c r="D1415" t="s">
        <v>3594</v>
      </c>
      <c r="E1415" t="s">
        <v>4378</v>
      </c>
    </row>
    <row r="1416" spans="1:5" x14ac:dyDescent="0.15">
      <c r="A1416" t="s">
        <v>6886</v>
      </c>
      <c r="B1416" t="s">
        <v>447</v>
      </c>
      <c r="C1416" t="s">
        <v>4379</v>
      </c>
      <c r="D1416" t="s">
        <v>3594</v>
      </c>
      <c r="E1416" t="s">
        <v>4380</v>
      </c>
    </row>
    <row r="1417" spans="1:5" x14ac:dyDescent="0.15">
      <c r="A1417" t="s">
        <v>6887</v>
      </c>
      <c r="B1417" t="s">
        <v>5871</v>
      </c>
      <c r="C1417" t="s">
        <v>95</v>
      </c>
      <c r="D1417" t="s">
        <v>3594</v>
      </c>
      <c r="E1417" t="s">
        <v>2619</v>
      </c>
    </row>
    <row r="1418" spans="1:5" x14ac:dyDescent="0.15">
      <c r="A1418" t="s">
        <v>6888</v>
      </c>
      <c r="B1418" t="s">
        <v>5872</v>
      </c>
      <c r="C1418" t="s">
        <v>1962</v>
      </c>
      <c r="D1418" t="s">
        <v>3594</v>
      </c>
      <c r="E1418" t="s">
        <v>2404</v>
      </c>
    </row>
    <row r="1419" spans="1:5" x14ac:dyDescent="0.15">
      <c r="A1419" t="s">
        <v>5477</v>
      </c>
      <c r="B1419" t="s">
        <v>5873</v>
      </c>
      <c r="C1419" t="s">
        <v>4381</v>
      </c>
      <c r="D1419" t="s">
        <v>3594</v>
      </c>
      <c r="E1419" t="s">
        <v>991</v>
      </c>
    </row>
    <row r="1420" spans="1:5" x14ac:dyDescent="0.15">
      <c r="A1420" t="s">
        <v>6889</v>
      </c>
      <c r="B1420" t="s">
        <v>5874</v>
      </c>
      <c r="C1420" t="s">
        <v>3556</v>
      </c>
      <c r="D1420" t="s">
        <v>3594</v>
      </c>
      <c r="E1420" t="s">
        <v>4202</v>
      </c>
    </row>
    <row r="1421" spans="1:5" x14ac:dyDescent="0.15">
      <c r="A1421" t="s">
        <v>3299</v>
      </c>
      <c r="B1421" t="s">
        <v>4403</v>
      </c>
      <c r="C1421" t="s">
        <v>4383</v>
      </c>
      <c r="D1421" t="s">
        <v>3594</v>
      </c>
      <c r="E1421" t="s">
        <v>2702</v>
      </c>
    </row>
    <row r="1422" spans="1:5" x14ac:dyDescent="0.15">
      <c r="A1422" t="s">
        <v>2506</v>
      </c>
      <c r="B1422" t="s">
        <v>3400</v>
      </c>
      <c r="C1422" t="s">
        <v>1991</v>
      </c>
      <c r="D1422" t="s">
        <v>3594</v>
      </c>
      <c r="E1422" t="s">
        <v>49</v>
      </c>
    </row>
    <row r="1423" spans="1:5" x14ac:dyDescent="0.15">
      <c r="A1423" t="s">
        <v>6630</v>
      </c>
      <c r="B1423" t="s">
        <v>4727</v>
      </c>
      <c r="C1423" t="s">
        <v>343</v>
      </c>
      <c r="D1423" t="s">
        <v>3594</v>
      </c>
      <c r="E1423" t="s">
        <v>4384</v>
      </c>
    </row>
    <row r="1424" spans="1:5" x14ac:dyDescent="0.15">
      <c r="A1424" t="s">
        <v>6890</v>
      </c>
      <c r="B1424" t="s">
        <v>5875</v>
      </c>
      <c r="C1424" t="s">
        <v>1602</v>
      </c>
      <c r="D1424" t="s">
        <v>3594</v>
      </c>
      <c r="E1424" t="s">
        <v>4385</v>
      </c>
    </row>
    <row r="1425" spans="1:5" x14ac:dyDescent="0.15">
      <c r="A1425" t="s">
        <v>6891</v>
      </c>
      <c r="B1425" t="s">
        <v>5876</v>
      </c>
      <c r="C1425" t="s">
        <v>2066</v>
      </c>
      <c r="D1425" t="s">
        <v>3594</v>
      </c>
      <c r="E1425" t="s">
        <v>4387</v>
      </c>
    </row>
    <row r="1426" spans="1:5" x14ac:dyDescent="0.15">
      <c r="A1426" t="s">
        <v>6892</v>
      </c>
      <c r="B1426" t="s">
        <v>5877</v>
      </c>
      <c r="C1426" t="s">
        <v>3450</v>
      </c>
      <c r="D1426" t="s">
        <v>3594</v>
      </c>
      <c r="E1426" t="s">
        <v>4390</v>
      </c>
    </row>
    <row r="1427" spans="1:5" x14ac:dyDescent="0.15">
      <c r="A1427" t="s">
        <v>3955</v>
      </c>
      <c r="B1427" t="s">
        <v>5878</v>
      </c>
      <c r="C1427" t="s">
        <v>1350</v>
      </c>
      <c r="D1427" t="s">
        <v>3594</v>
      </c>
      <c r="E1427" t="s">
        <v>3170</v>
      </c>
    </row>
    <row r="1428" spans="1:5" x14ac:dyDescent="0.15">
      <c r="A1428" t="s">
        <v>609</v>
      </c>
      <c r="B1428" t="s">
        <v>5879</v>
      </c>
      <c r="C1428" t="s">
        <v>995</v>
      </c>
      <c r="D1428" t="s">
        <v>3594</v>
      </c>
      <c r="E1428" t="s">
        <v>4391</v>
      </c>
    </row>
    <row r="1429" spans="1:5" x14ac:dyDescent="0.15">
      <c r="A1429" t="s">
        <v>1651</v>
      </c>
      <c r="B1429" t="s">
        <v>5882</v>
      </c>
      <c r="C1429" t="s">
        <v>4393</v>
      </c>
      <c r="D1429" t="s">
        <v>3594</v>
      </c>
      <c r="E1429" t="s">
        <v>4394</v>
      </c>
    </row>
    <row r="1430" spans="1:5" x14ac:dyDescent="0.15">
      <c r="A1430" t="s">
        <v>6893</v>
      </c>
      <c r="B1430" t="s">
        <v>2843</v>
      </c>
      <c r="C1430" t="s">
        <v>4398</v>
      </c>
      <c r="D1430" t="s">
        <v>3594</v>
      </c>
      <c r="E1430" t="s">
        <v>2121</v>
      </c>
    </row>
    <row r="1431" spans="1:5" x14ac:dyDescent="0.15">
      <c r="A1431" t="s">
        <v>1166</v>
      </c>
      <c r="B1431" t="s">
        <v>5883</v>
      </c>
      <c r="C1431" t="s">
        <v>3202</v>
      </c>
      <c r="D1431" t="s">
        <v>3594</v>
      </c>
      <c r="E1431" t="s">
        <v>3286</v>
      </c>
    </row>
    <row r="1432" spans="1:5" x14ac:dyDescent="0.15">
      <c r="A1432" t="s">
        <v>6263</v>
      </c>
      <c r="B1432" t="s">
        <v>5884</v>
      </c>
      <c r="C1432" t="s">
        <v>2614</v>
      </c>
      <c r="D1432" t="s">
        <v>3594</v>
      </c>
      <c r="E1432" t="s">
        <v>1719</v>
      </c>
    </row>
    <row r="1433" spans="1:5" x14ac:dyDescent="0.15">
      <c r="A1433" t="s">
        <v>3217</v>
      </c>
      <c r="B1433" t="s">
        <v>5885</v>
      </c>
      <c r="C1433" t="s">
        <v>4400</v>
      </c>
      <c r="D1433" t="s">
        <v>3594</v>
      </c>
      <c r="E1433" t="s">
        <v>416</v>
      </c>
    </row>
    <row r="1434" spans="1:5" x14ac:dyDescent="0.15">
      <c r="A1434" t="s">
        <v>4253</v>
      </c>
      <c r="B1434" t="s">
        <v>2399</v>
      </c>
      <c r="C1434" t="s">
        <v>6144</v>
      </c>
      <c r="D1434" t="s">
        <v>4253</v>
      </c>
    </row>
    <row r="1435" spans="1:5" x14ac:dyDescent="0.15">
      <c r="A1435" t="s">
        <v>6894</v>
      </c>
      <c r="B1435" t="s">
        <v>4373</v>
      </c>
      <c r="C1435" t="s">
        <v>4401</v>
      </c>
      <c r="D1435" t="s">
        <v>4253</v>
      </c>
      <c r="E1435" t="s">
        <v>4402</v>
      </c>
    </row>
    <row r="1436" spans="1:5" x14ac:dyDescent="0.15">
      <c r="A1436" t="s">
        <v>2816</v>
      </c>
      <c r="B1436" t="s">
        <v>3747</v>
      </c>
      <c r="C1436" t="s">
        <v>1215</v>
      </c>
      <c r="D1436" t="s">
        <v>4253</v>
      </c>
      <c r="E1436" t="s">
        <v>1171</v>
      </c>
    </row>
    <row r="1437" spans="1:5" x14ac:dyDescent="0.15">
      <c r="A1437" t="s">
        <v>4022</v>
      </c>
      <c r="B1437" t="s">
        <v>5886</v>
      </c>
      <c r="C1437" t="s">
        <v>2510</v>
      </c>
      <c r="D1437" t="s">
        <v>4253</v>
      </c>
      <c r="E1437" t="s">
        <v>4404</v>
      </c>
    </row>
    <row r="1438" spans="1:5" x14ac:dyDescent="0.15">
      <c r="A1438" t="s">
        <v>6895</v>
      </c>
      <c r="B1438" t="s">
        <v>5887</v>
      </c>
      <c r="C1438" t="s">
        <v>4405</v>
      </c>
      <c r="D1438" t="s">
        <v>4253</v>
      </c>
      <c r="E1438" t="s">
        <v>4407</v>
      </c>
    </row>
    <row r="1439" spans="1:5" x14ac:dyDescent="0.15">
      <c r="A1439" t="s">
        <v>4911</v>
      </c>
      <c r="B1439" t="s">
        <v>5889</v>
      </c>
      <c r="C1439" t="s">
        <v>4409</v>
      </c>
      <c r="D1439" t="s">
        <v>4253</v>
      </c>
      <c r="E1439" t="s">
        <v>3826</v>
      </c>
    </row>
    <row r="1440" spans="1:5" x14ac:dyDescent="0.15">
      <c r="A1440" t="s">
        <v>6714</v>
      </c>
      <c r="B1440" t="s">
        <v>5891</v>
      </c>
      <c r="C1440" t="s">
        <v>4410</v>
      </c>
      <c r="D1440" t="s">
        <v>4253</v>
      </c>
      <c r="E1440" t="s">
        <v>4382</v>
      </c>
    </row>
    <row r="1441" spans="1:5" x14ac:dyDescent="0.15">
      <c r="A1441" t="s">
        <v>3097</v>
      </c>
      <c r="B1441" t="s">
        <v>2706</v>
      </c>
      <c r="C1441" t="s">
        <v>4412</v>
      </c>
      <c r="D1441" t="s">
        <v>4253</v>
      </c>
      <c r="E1441" t="s">
        <v>4047</v>
      </c>
    </row>
    <row r="1442" spans="1:5" x14ac:dyDescent="0.15">
      <c r="A1442" t="s">
        <v>4197</v>
      </c>
      <c r="B1442" t="s">
        <v>267</v>
      </c>
      <c r="C1442" t="s">
        <v>4413</v>
      </c>
      <c r="D1442" t="s">
        <v>4253</v>
      </c>
      <c r="E1442" t="s">
        <v>1760</v>
      </c>
    </row>
    <row r="1443" spans="1:5" x14ac:dyDescent="0.15">
      <c r="A1443" t="s">
        <v>6896</v>
      </c>
      <c r="B1443" t="s">
        <v>5893</v>
      </c>
      <c r="C1443" t="s">
        <v>2787</v>
      </c>
      <c r="D1443" t="s">
        <v>4253</v>
      </c>
      <c r="E1443" t="s">
        <v>233</v>
      </c>
    </row>
    <row r="1444" spans="1:5" x14ac:dyDescent="0.15">
      <c r="A1444" t="s">
        <v>6897</v>
      </c>
      <c r="B1444" t="s">
        <v>5014</v>
      </c>
      <c r="C1444" t="s">
        <v>4415</v>
      </c>
      <c r="D1444" t="s">
        <v>4253</v>
      </c>
      <c r="E1444" t="s">
        <v>3214</v>
      </c>
    </row>
    <row r="1445" spans="1:5" x14ac:dyDescent="0.15">
      <c r="A1445" t="s">
        <v>5792</v>
      </c>
      <c r="B1445" t="s">
        <v>5894</v>
      </c>
      <c r="C1445" t="s">
        <v>2748</v>
      </c>
      <c r="D1445" t="s">
        <v>4253</v>
      </c>
      <c r="E1445" t="s">
        <v>4416</v>
      </c>
    </row>
    <row r="1446" spans="1:5" x14ac:dyDescent="0.15">
      <c r="A1446" t="s">
        <v>6898</v>
      </c>
      <c r="B1446" t="s">
        <v>5895</v>
      </c>
      <c r="C1446" t="s">
        <v>4417</v>
      </c>
      <c r="D1446" t="s">
        <v>4253</v>
      </c>
      <c r="E1446" t="s">
        <v>4419</v>
      </c>
    </row>
    <row r="1447" spans="1:5" x14ac:dyDescent="0.15">
      <c r="A1447" t="s">
        <v>6899</v>
      </c>
      <c r="B1447" t="s">
        <v>5896</v>
      </c>
      <c r="C1447" t="s">
        <v>1945</v>
      </c>
      <c r="D1447" t="s">
        <v>4253</v>
      </c>
      <c r="E1447" t="s">
        <v>4420</v>
      </c>
    </row>
    <row r="1448" spans="1:5" x14ac:dyDescent="0.15">
      <c r="A1448" t="s">
        <v>2556</v>
      </c>
      <c r="B1448" t="s">
        <v>5898</v>
      </c>
      <c r="C1448" t="s">
        <v>4350</v>
      </c>
      <c r="D1448" t="s">
        <v>4253</v>
      </c>
      <c r="E1448" t="s">
        <v>4421</v>
      </c>
    </row>
    <row r="1449" spans="1:5" x14ac:dyDescent="0.15">
      <c r="A1449" t="s">
        <v>6900</v>
      </c>
      <c r="B1449" t="s">
        <v>5899</v>
      </c>
      <c r="C1449" t="s">
        <v>2719</v>
      </c>
      <c r="D1449" t="s">
        <v>4253</v>
      </c>
      <c r="E1449" t="s">
        <v>4424</v>
      </c>
    </row>
    <row r="1450" spans="1:5" x14ac:dyDescent="0.15">
      <c r="A1450" t="s">
        <v>1928</v>
      </c>
      <c r="B1450" t="s">
        <v>5704</v>
      </c>
      <c r="C1450" t="s">
        <v>1572</v>
      </c>
      <c r="D1450" t="s">
        <v>4253</v>
      </c>
      <c r="E1450" t="s">
        <v>2023</v>
      </c>
    </row>
    <row r="1451" spans="1:5" x14ac:dyDescent="0.15">
      <c r="A1451" t="s">
        <v>6901</v>
      </c>
      <c r="B1451" t="s">
        <v>2956</v>
      </c>
      <c r="C1451" t="s">
        <v>4221</v>
      </c>
      <c r="D1451" t="s">
        <v>4253</v>
      </c>
      <c r="E1451" t="s">
        <v>562</v>
      </c>
    </row>
    <row r="1452" spans="1:5" x14ac:dyDescent="0.15">
      <c r="A1452" t="s">
        <v>1286</v>
      </c>
      <c r="B1452" t="s">
        <v>7094</v>
      </c>
      <c r="C1452" t="s">
        <v>6145</v>
      </c>
      <c r="D1452" t="s">
        <v>1286</v>
      </c>
    </row>
    <row r="1453" spans="1:5" x14ac:dyDescent="0.15">
      <c r="A1453" t="s">
        <v>6903</v>
      </c>
      <c r="B1453" t="s">
        <v>4890</v>
      </c>
      <c r="C1453" t="s">
        <v>4425</v>
      </c>
      <c r="D1453" t="s">
        <v>1286</v>
      </c>
      <c r="E1453" t="s">
        <v>4427</v>
      </c>
    </row>
    <row r="1454" spans="1:5" x14ac:dyDescent="0.15">
      <c r="A1454" t="s">
        <v>6904</v>
      </c>
      <c r="B1454" t="s">
        <v>1605</v>
      </c>
      <c r="C1454" t="s">
        <v>3822</v>
      </c>
      <c r="D1454" t="s">
        <v>1286</v>
      </c>
      <c r="E1454" t="s">
        <v>2141</v>
      </c>
    </row>
    <row r="1455" spans="1:5" x14ac:dyDescent="0.15">
      <c r="A1455" t="s">
        <v>6906</v>
      </c>
      <c r="B1455" t="s">
        <v>5900</v>
      </c>
      <c r="C1455" t="s">
        <v>3171</v>
      </c>
      <c r="D1455" t="s">
        <v>1286</v>
      </c>
      <c r="E1455" t="s">
        <v>4428</v>
      </c>
    </row>
    <row r="1456" spans="1:5" x14ac:dyDescent="0.15">
      <c r="A1456" t="s">
        <v>6907</v>
      </c>
      <c r="B1456" t="s">
        <v>5901</v>
      </c>
      <c r="C1456" t="s">
        <v>4172</v>
      </c>
      <c r="D1456" t="s">
        <v>1286</v>
      </c>
      <c r="E1456" t="s">
        <v>4429</v>
      </c>
    </row>
    <row r="1457" spans="1:5" x14ac:dyDescent="0.15">
      <c r="A1457" t="s">
        <v>6908</v>
      </c>
      <c r="B1457" t="s">
        <v>5902</v>
      </c>
      <c r="C1457" t="s">
        <v>2669</v>
      </c>
      <c r="D1457" t="s">
        <v>1286</v>
      </c>
      <c r="E1457" t="s">
        <v>4430</v>
      </c>
    </row>
    <row r="1458" spans="1:5" x14ac:dyDescent="0.15">
      <c r="A1458" t="s">
        <v>1294</v>
      </c>
      <c r="B1458" t="s">
        <v>5340</v>
      </c>
      <c r="C1458" t="s">
        <v>4431</v>
      </c>
      <c r="D1458" t="s">
        <v>1286</v>
      </c>
      <c r="E1458" t="s">
        <v>4434</v>
      </c>
    </row>
    <row r="1459" spans="1:5" x14ac:dyDescent="0.15">
      <c r="A1459" t="s">
        <v>6909</v>
      </c>
      <c r="B1459" t="s">
        <v>4266</v>
      </c>
      <c r="C1459" t="s">
        <v>4435</v>
      </c>
      <c r="D1459" t="s">
        <v>1286</v>
      </c>
      <c r="E1459" t="s">
        <v>4436</v>
      </c>
    </row>
    <row r="1460" spans="1:5" x14ac:dyDescent="0.15">
      <c r="A1460" t="s">
        <v>6292</v>
      </c>
      <c r="B1460" t="s">
        <v>2284</v>
      </c>
      <c r="C1460" t="s">
        <v>414</v>
      </c>
      <c r="D1460" t="s">
        <v>1286</v>
      </c>
      <c r="E1460" t="s">
        <v>1079</v>
      </c>
    </row>
    <row r="1461" spans="1:5" x14ac:dyDescent="0.15">
      <c r="A1461" t="s">
        <v>484</v>
      </c>
      <c r="B1461" t="s">
        <v>1098</v>
      </c>
      <c r="C1461" t="s">
        <v>4437</v>
      </c>
      <c r="D1461" t="s">
        <v>1286</v>
      </c>
      <c r="E1461" t="s">
        <v>3719</v>
      </c>
    </row>
    <row r="1462" spans="1:5" x14ac:dyDescent="0.15">
      <c r="A1462" t="s">
        <v>4640</v>
      </c>
      <c r="B1462" t="s">
        <v>4042</v>
      </c>
      <c r="C1462" t="s">
        <v>4439</v>
      </c>
      <c r="D1462" t="s">
        <v>1286</v>
      </c>
      <c r="E1462" t="s">
        <v>1620</v>
      </c>
    </row>
    <row r="1463" spans="1:5" x14ac:dyDescent="0.15">
      <c r="A1463" t="s">
        <v>6910</v>
      </c>
      <c r="B1463" t="s">
        <v>5904</v>
      </c>
      <c r="C1463" t="s">
        <v>4441</v>
      </c>
      <c r="D1463" t="s">
        <v>1286</v>
      </c>
      <c r="E1463" t="s">
        <v>1657</v>
      </c>
    </row>
    <row r="1464" spans="1:5" x14ac:dyDescent="0.15">
      <c r="A1464" t="s">
        <v>6911</v>
      </c>
      <c r="B1464" t="s">
        <v>5905</v>
      </c>
      <c r="C1464" t="s">
        <v>4442</v>
      </c>
      <c r="D1464" t="s">
        <v>1286</v>
      </c>
      <c r="E1464" t="s">
        <v>2974</v>
      </c>
    </row>
    <row r="1465" spans="1:5" x14ac:dyDescent="0.15">
      <c r="A1465" t="s">
        <v>6912</v>
      </c>
      <c r="B1465" t="s">
        <v>2736</v>
      </c>
      <c r="C1465" t="s">
        <v>3850</v>
      </c>
      <c r="D1465" t="s">
        <v>1286</v>
      </c>
      <c r="E1465" t="s">
        <v>4443</v>
      </c>
    </row>
    <row r="1466" spans="1:5" x14ac:dyDescent="0.15">
      <c r="A1466" t="s">
        <v>6913</v>
      </c>
      <c r="B1466" t="s">
        <v>3310</v>
      </c>
      <c r="C1466" t="s">
        <v>6146</v>
      </c>
      <c r="D1466" t="s">
        <v>1286</v>
      </c>
      <c r="E1466" t="s">
        <v>786</v>
      </c>
    </row>
    <row r="1467" spans="1:5" x14ac:dyDescent="0.15">
      <c r="A1467" t="s">
        <v>933</v>
      </c>
      <c r="B1467" t="s">
        <v>5119</v>
      </c>
      <c r="C1467" t="s">
        <v>3407</v>
      </c>
      <c r="D1467" t="s">
        <v>1286</v>
      </c>
      <c r="E1467" t="s">
        <v>1726</v>
      </c>
    </row>
    <row r="1468" spans="1:5" x14ac:dyDescent="0.15">
      <c r="A1468" t="s">
        <v>4993</v>
      </c>
      <c r="B1468" t="s">
        <v>682</v>
      </c>
      <c r="C1468" t="s">
        <v>2716</v>
      </c>
      <c r="D1468" t="s">
        <v>1286</v>
      </c>
      <c r="E1468" t="s">
        <v>4444</v>
      </c>
    </row>
    <row r="1469" spans="1:5" x14ac:dyDescent="0.15">
      <c r="A1469" t="s">
        <v>6914</v>
      </c>
      <c r="B1469" t="s">
        <v>5906</v>
      </c>
      <c r="C1469" t="s">
        <v>2820</v>
      </c>
      <c r="D1469" t="s">
        <v>1286</v>
      </c>
      <c r="E1469" t="s">
        <v>4447</v>
      </c>
    </row>
    <row r="1470" spans="1:5" x14ac:dyDescent="0.15">
      <c r="A1470" t="s">
        <v>804</v>
      </c>
      <c r="B1470" t="s">
        <v>5907</v>
      </c>
      <c r="C1470" t="s">
        <v>4026</v>
      </c>
      <c r="D1470" t="s">
        <v>1286</v>
      </c>
      <c r="E1470" t="s">
        <v>4450</v>
      </c>
    </row>
    <row r="1471" spans="1:5" x14ac:dyDescent="0.15">
      <c r="A1471" t="s">
        <v>6915</v>
      </c>
      <c r="B1471" t="s">
        <v>5909</v>
      </c>
      <c r="C1471" t="s">
        <v>489</v>
      </c>
      <c r="D1471" t="s">
        <v>1286</v>
      </c>
      <c r="E1471" t="s">
        <v>4145</v>
      </c>
    </row>
    <row r="1472" spans="1:5" x14ac:dyDescent="0.15">
      <c r="A1472" t="s">
        <v>6916</v>
      </c>
      <c r="B1472" t="s">
        <v>5911</v>
      </c>
      <c r="C1472" t="s">
        <v>13</v>
      </c>
      <c r="D1472" t="s">
        <v>1286</v>
      </c>
      <c r="E1472" t="s">
        <v>1665</v>
      </c>
    </row>
    <row r="1473" spans="1:5" x14ac:dyDescent="0.15">
      <c r="A1473" t="s">
        <v>3901</v>
      </c>
      <c r="B1473" t="s">
        <v>122</v>
      </c>
      <c r="C1473" t="s">
        <v>6147</v>
      </c>
      <c r="D1473" t="s">
        <v>3901</v>
      </c>
    </row>
    <row r="1474" spans="1:5" x14ac:dyDescent="0.15">
      <c r="A1474" t="s">
        <v>6918</v>
      </c>
      <c r="B1474" t="s">
        <v>5912</v>
      </c>
      <c r="C1474" t="s">
        <v>2897</v>
      </c>
      <c r="D1474" t="s">
        <v>3901</v>
      </c>
      <c r="E1474" t="s">
        <v>4451</v>
      </c>
    </row>
    <row r="1475" spans="1:5" x14ac:dyDescent="0.15">
      <c r="A1475" t="s">
        <v>6919</v>
      </c>
      <c r="B1475" t="s">
        <v>5914</v>
      </c>
      <c r="C1475" t="s">
        <v>4453</v>
      </c>
      <c r="D1475" t="s">
        <v>3901</v>
      </c>
      <c r="E1475" t="s">
        <v>3786</v>
      </c>
    </row>
    <row r="1476" spans="1:5" x14ac:dyDescent="0.15">
      <c r="A1476" t="s">
        <v>6920</v>
      </c>
      <c r="B1476" t="s">
        <v>260</v>
      </c>
      <c r="C1476" t="s">
        <v>4456</v>
      </c>
      <c r="D1476" t="s">
        <v>3901</v>
      </c>
      <c r="E1476" t="s">
        <v>2255</v>
      </c>
    </row>
    <row r="1477" spans="1:5" x14ac:dyDescent="0.15">
      <c r="A1477" t="s">
        <v>6921</v>
      </c>
      <c r="B1477" t="s">
        <v>3547</v>
      </c>
      <c r="C1477" t="s">
        <v>4458</v>
      </c>
      <c r="D1477" t="s">
        <v>3901</v>
      </c>
      <c r="E1477" t="s">
        <v>3039</v>
      </c>
    </row>
    <row r="1478" spans="1:5" x14ac:dyDescent="0.15">
      <c r="A1478" t="s">
        <v>6823</v>
      </c>
      <c r="B1478" t="s">
        <v>5915</v>
      </c>
      <c r="C1478" t="s">
        <v>3742</v>
      </c>
      <c r="D1478" t="s">
        <v>3901</v>
      </c>
      <c r="E1478" t="s">
        <v>1533</v>
      </c>
    </row>
    <row r="1479" spans="1:5" x14ac:dyDescent="0.15">
      <c r="A1479" t="s">
        <v>5373</v>
      </c>
      <c r="B1479" t="s">
        <v>5916</v>
      </c>
      <c r="C1479" t="s">
        <v>358</v>
      </c>
      <c r="D1479" t="s">
        <v>3901</v>
      </c>
      <c r="E1479" t="s">
        <v>4460</v>
      </c>
    </row>
    <row r="1480" spans="1:5" x14ac:dyDescent="0.15">
      <c r="A1480" t="s">
        <v>6923</v>
      </c>
      <c r="B1480" t="s">
        <v>5917</v>
      </c>
      <c r="C1480" t="s">
        <v>4462</v>
      </c>
      <c r="D1480" t="s">
        <v>3901</v>
      </c>
      <c r="E1480" t="s">
        <v>2368</v>
      </c>
    </row>
    <row r="1481" spans="1:5" x14ac:dyDescent="0.15">
      <c r="A1481" t="s">
        <v>5501</v>
      </c>
      <c r="B1481" t="s">
        <v>5918</v>
      </c>
      <c r="C1481" t="s">
        <v>4465</v>
      </c>
      <c r="D1481" t="s">
        <v>3901</v>
      </c>
      <c r="E1481" t="s">
        <v>1887</v>
      </c>
    </row>
    <row r="1482" spans="1:5" x14ac:dyDescent="0.15">
      <c r="A1482" t="s">
        <v>4630</v>
      </c>
      <c r="B1482" t="s">
        <v>5547</v>
      </c>
      <c r="C1482" t="s">
        <v>4466</v>
      </c>
      <c r="D1482" t="s">
        <v>3901</v>
      </c>
      <c r="E1482" t="s">
        <v>4467</v>
      </c>
    </row>
    <row r="1483" spans="1:5" x14ac:dyDescent="0.15">
      <c r="A1483" t="s">
        <v>6924</v>
      </c>
      <c r="B1483" t="s">
        <v>4454</v>
      </c>
      <c r="C1483" t="s">
        <v>1868</v>
      </c>
      <c r="D1483" t="s">
        <v>3901</v>
      </c>
      <c r="E1483" t="s">
        <v>4468</v>
      </c>
    </row>
    <row r="1484" spans="1:5" x14ac:dyDescent="0.15">
      <c r="A1484" t="s">
        <v>6925</v>
      </c>
      <c r="B1484" t="s">
        <v>5919</v>
      </c>
      <c r="C1484" t="s">
        <v>4469</v>
      </c>
      <c r="D1484" t="s">
        <v>3901</v>
      </c>
      <c r="E1484" t="s">
        <v>4470</v>
      </c>
    </row>
    <row r="1485" spans="1:5" x14ac:dyDescent="0.15">
      <c r="A1485" t="s">
        <v>2455</v>
      </c>
      <c r="B1485" t="s">
        <v>3477</v>
      </c>
      <c r="C1485" t="s">
        <v>4472</v>
      </c>
      <c r="D1485" t="s">
        <v>3901</v>
      </c>
      <c r="E1485" t="s">
        <v>1749</v>
      </c>
    </row>
    <row r="1486" spans="1:5" x14ac:dyDescent="0.15">
      <c r="A1486" t="s">
        <v>6926</v>
      </c>
      <c r="B1486" t="s">
        <v>5920</v>
      </c>
      <c r="C1486" t="s">
        <v>2912</v>
      </c>
      <c r="D1486" t="s">
        <v>3901</v>
      </c>
      <c r="E1486" t="s">
        <v>4473</v>
      </c>
    </row>
    <row r="1487" spans="1:5" x14ac:dyDescent="0.15">
      <c r="A1487" t="s">
        <v>4508</v>
      </c>
      <c r="B1487" t="s">
        <v>3743</v>
      </c>
      <c r="C1487" t="s">
        <v>3489</v>
      </c>
      <c r="D1487" t="s">
        <v>3901</v>
      </c>
      <c r="E1487" t="s">
        <v>1569</v>
      </c>
    </row>
    <row r="1488" spans="1:5" x14ac:dyDescent="0.15">
      <c r="A1488" t="s">
        <v>6180</v>
      </c>
      <c r="B1488" t="s">
        <v>1298</v>
      </c>
      <c r="C1488" t="s">
        <v>4477</v>
      </c>
      <c r="D1488" t="s">
        <v>3901</v>
      </c>
      <c r="E1488" t="s">
        <v>3366</v>
      </c>
    </row>
    <row r="1489" spans="1:5" x14ac:dyDescent="0.15">
      <c r="A1489" t="s">
        <v>6927</v>
      </c>
      <c r="B1489" t="s">
        <v>2319</v>
      </c>
      <c r="C1489" t="s">
        <v>3723</v>
      </c>
      <c r="D1489" t="s">
        <v>3901</v>
      </c>
      <c r="E1489" t="s">
        <v>3714</v>
      </c>
    </row>
    <row r="1490" spans="1:5" x14ac:dyDescent="0.15">
      <c r="A1490" t="s">
        <v>6928</v>
      </c>
      <c r="B1490" t="s">
        <v>5425</v>
      </c>
      <c r="C1490" t="s">
        <v>2133</v>
      </c>
      <c r="D1490" t="s">
        <v>3901</v>
      </c>
      <c r="E1490" t="s">
        <v>4479</v>
      </c>
    </row>
    <row r="1491" spans="1:5" x14ac:dyDescent="0.15">
      <c r="A1491" t="s">
        <v>6929</v>
      </c>
      <c r="B1491" t="s">
        <v>5921</v>
      </c>
      <c r="C1491" t="s">
        <v>4480</v>
      </c>
      <c r="D1491" t="s">
        <v>3901</v>
      </c>
      <c r="E1491" t="s">
        <v>4484</v>
      </c>
    </row>
    <row r="1492" spans="1:5" x14ac:dyDescent="0.15">
      <c r="A1492" t="s">
        <v>6638</v>
      </c>
      <c r="B1492" t="s">
        <v>5922</v>
      </c>
      <c r="C1492" t="s">
        <v>4487</v>
      </c>
      <c r="D1492" t="s">
        <v>3901</v>
      </c>
      <c r="E1492" t="s">
        <v>4489</v>
      </c>
    </row>
    <row r="1493" spans="1:5" x14ac:dyDescent="0.15">
      <c r="A1493" t="s">
        <v>3255</v>
      </c>
      <c r="B1493" t="s">
        <v>506</v>
      </c>
      <c r="C1493" t="s">
        <v>1080</v>
      </c>
      <c r="D1493" t="s">
        <v>3901</v>
      </c>
      <c r="E1493" t="s">
        <v>4491</v>
      </c>
    </row>
    <row r="1494" spans="1:5" x14ac:dyDescent="0.15">
      <c r="A1494" t="s">
        <v>6930</v>
      </c>
      <c r="B1494" t="s">
        <v>5923</v>
      </c>
      <c r="C1494" t="s">
        <v>4493</v>
      </c>
      <c r="D1494" t="s">
        <v>3901</v>
      </c>
      <c r="E1494" t="s">
        <v>3005</v>
      </c>
    </row>
    <row r="1495" spans="1:5" x14ac:dyDescent="0.15">
      <c r="A1495" t="s">
        <v>5283</v>
      </c>
      <c r="B1495" t="s">
        <v>278</v>
      </c>
      <c r="C1495" t="s">
        <v>2445</v>
      </c>
      <c r="D1495" t="s">
        <v>3901</v>
      </c>
      <c r="E1495" t="s">
        <v>2173</v>
      </c>
    </row>
    <row r="1496" spans="1:5" x14ac:dyDescent="0.15">
      <c r="A1496" t="s">
        <v>6931</v>
      </c>
      <c r="B1496" t="s">
        <v>5924</v>
      </c>
      <c r="C1496" t="s">
        <v>4496</v>
      </c>
      <c r="D1496" t="s">
        <v>3901</v>
      </c>
      <c r="E1496" t="s">
        <v>1849</v>
      </c>
    </row>
    <row r="1497" spans="1:5" x14ac:dyDescent="0.15">
      <c r="A1497" t="s">
        <v>6932</v>
      </c>
      <c r="B1497" t="s">
        <v>1946</v>
      </c>
      <c r="C1497" t="s">
        <v>4499</v>
      </c>
      <c r="D1497" t="s">
        <v>3901</v>
      </c>
      <c r="E1497" t="s">
        <v>4501</v>
      </c>
    </row>
    <row r="1498" spans="1:5" x14ac:dyDescent="0.15">
      <c r="A1498" t="s">
        <v>6383</v>
      </c>
      <c r="B1498" t="s">
        <v>5925</v>
      </c>
      <c r="C1498" t="s">
        <v>4503</v>
      </c>
      <c r="D1498" t="s">
        <v>3901</v>
      </c>
      <c r="E1498" t="s">
        <v>4505</v>
      </c>
    </row>
    <row r="1499" spans="1:5" x14ac:dyDescent="0.15">
      <c r="A1499" t="s">
        <v>4399</v>
      </c>
      <c r="B1499" t="s">
        <v>5927</v>
      </c>
      <c r="C1499" t="s">
        <v>1097</v>
      </c>
      <c r="D1499" t="s">
        <v>3901</v>
      </c>
      <c r="E1499" t="s">
        <v>977</v>
      </c>
    </row>
    <row r="1500" spans="1:5" x14ac:dyDescent="0.15">
      <c r="A1500" t="s">
        <v>6933</v>
      </c>
      <c r="B1500" t="s">
        <v>649</v>
      </c>
      <c r="C1500" t="s">
        <v>2993</v>
      </c>
      <c r="D1500" t="s">
        <v>3901</v>
      </c>
      <c r="E1500" t="s">
        <v>4507</v>
      </c>
    </row>
    <row r="1501" spans="1:5" x14ac:dyDescent="0.15">
      <c r="A1501" t="s">
        <v>6934</v>
      </c>
      <c r="B1501" t="s">
        <v>5928</v>
      </c>
      <c r="C1501" t="s">
        <v>4510</v>
      </c>
      <c r="D1501" t="s">
        <v>3901</v>
      </c>
      <c r="E1501" t="s">
        <v>4167</v>
      </c>
    </row>
    <row r="1502" spans="1:5" x14ac:dyDescent="0.15">
      <c r="A1502" t="s">
        <v>6935</v>
      </c>
      <c r="B1502" t="s">
        <v>5929</v>
      </c>
      <c r="C1502" t="s">
        <v>433</v>
      </c>
      <c r="D1502" t="s">
        <v>3901</v>
      </c>
      <c r="E1502" t="s">
        <v>4511</v>
      </c>
    </row>
    <row r="1503" spans="1:5" x14ac:dyDescent="0.15">
      <c r="A1503" t="s">
        <v>6936</v>
      </c>
      <c r="B1503" t="s">
        <v>2998</v>
      </c>
      <c r="C1503" t="s">
        <v>4512</v>
      </c>
      <c r="D1503" t="s">
        <v>3901</v>
      </c>
      <c r="E1503" t="s">
        <v>4514</v>
      </c>
    </row>
    <row r="1504" spans="1:5" x14ac:dyDescent="0.15">
      <c r="A1504" t="s">
        <v>6937</v>
      </c>
      <c r="B1504" t="s">
        <v>2827</v>
      </c>
      <c r="C1504" t="s">
        <v>2694</v>
      </c>
      <c r="D1504" t="s">
        <v>3901</v>
      </c>
      <c r="E1504" t="s">
        <v>1182</v>
      </c>
    </row>
    <row r="1505" spans="1:5" x14ac:dyDescent="0.15">
      <c r="A1505" t="s">
        <v>6938</v>
      </c>
      <c r="B1505" t="s">
        <v>5930</v>
      </c>
      <c r="C1505" t="s">
        <v>4304</v>
      </c>
      <c r="D1505" t="s">
        <v>3901</v>
      </c>
      <c r="E1505" t="s">
        <v>2911</v>
      </c>
    </row>
    <row r="1506" spans="1:5" x14ac:dyDescent="0.15">
      <c r="A1506" t="s">
        <v>6939</v>
      </c>
      <c r="B1506" t="s">
        <v>5563</v>
      </c>
      <c r="C1506" t="s">
        <v>3376</v>
      </c>
      <c r="D1506" t="s">
        <v>3901</v>
      </c>
      <c r="E1506" t="s">
        <v>3011</v>
      </c>
    </row>
    <row r="1507" spans="1:5" x14ac:dyDescent="0.15">
      <c r="A1507" t="s">
        <v>6102</v>
      </c>
      <c r="B1507" t="s">
        <v>5931</v>
      </c>
      <c r="C1507" t="s">
        <v>4516</v>
      </c>
      <c r="D1507" t="s">
        <v>3901</v>
      </c>
      <c r="E1507" t="s">
        <v>4518</v>
      </c>
    </row>
    <row r="1508" spans="1:5" x14ac:dyDescent="0.15">
      <c r="A1508" t="s">
        <v>4519</v>
      </c>
      <c r="B1508" t="s">
        <v>3193</v>
      </c>
      <c r="C1508" t="s">
        <v>6148</v>
      </c>
      <c r="D1508" t="s">
        <v>4519</v>
      </c>
    </row>
    <row r="1509" spans="1:5" x14ac:dyDescent="0.15">
      <c r="A1509" t="s">
        <v>1937</v>
      </c>
      <c r="B1509" t="s">
        <v>51</v>
      </c>
      <c r="C1509" t="s">
        <v>2661</v>
      </c>
      <c r="D1509" t="s">
        <v>4519</v>
      </c>
      <c r="E1509" t="s">
        <v>4517</v>
      </c>
    </row>
    <row r="1510" spans="1:5" x14ac:dyDescent="0.15">
      <c r="A1510" t="s">
        <v>6940</v>
      </c>
      <c r="B1510" t="s">
        <v>5932</v>
      </c>
      <c r="C1510" t="s">
        <v>1926</v>
      </c>
      <c r="D1510" t="s">
        <v>4519</v>
      </c>
      <c r="E1510" t="s">
        <v>2583</v>
      </c>
    </row>
    <row r="1511" spans="1:5" x14ac:dyDescent="0.15">
      <c r="A1511" t="s">
        <v>6941</v>
      </c>
      <c r="B1511" t="s">
        <v>5933</v>
      </c>
      <c r="C1511" t="s">
        <v>4520</v>
      </c>
      <c r="D1511" t="s">
        <v>4519</v>
      </c>
      <c r="E1511" t="s">
        <v>4523</v>
      </c>
    </row>
    <row r="1512" spans="1:5" x14ac:dyDescent="0.15">
      <c r="A1512" t="s">
        <v>1127</v>
      </c>
      <c r="B1512" t="s">
        <v>5934</v>
      </c>
      <c r="C1512" t="s">
        <v>3137</v>
      </c>
      <c r="D1512" t="s">
        <v>4519</v>
      </c>
      <c r="E1512" t="s">
        <v>3731</v>
      </c>
    </row>
    <row r="1513" spans="1:5" x14ac:dyDescent="0.15">
      <c r="A1513" t="s">
        <v>3529</v>
      </c>
      <c r="B1513" t="s">
        <v>5935</v>
      </c>
      <c r="C1513" t="s">
        <v>4524</v>
      </c>
      <c r="D1513" t="s">
        <v>4519</v>
      </c>
      <c r="E1513" t="s">
        <v>4174</v>
      </c>
    </row>
    <row r="1514" spans="1:5" x14ac:dyDescent="0.15">
      <c r="A1514" t="s">
        <v>1715</v>
      </c>
      <c r="B1514" t="s">
        <v>2903</v>
      </c>
      <c r="C1514" t="s">
        <v>711</v>
      </c>
      <c r="D1514" t="s">
        <v>4519</v>
      </c>
      <c r="E1514" t="s">
        <v>4525</v>
      </c>
    </row>
    <row r="1515" spans="1:5" x14ac:dyDescent="0.15">
      <c r="A1515" t="s">
        <v>5962</v>
      </c>
      <c r="B1515" t="s">
        <v>352</v>
      </c>
      <c r="C1515" t="s">
        <v>4059</v>
      </c>
      <c r="D1515" t="s">
        <v>4519</v>
      </c>
      <c r="E1515" t="s">
        <v>4529</v>
      </c>
    </row>
    <row r="1516" spans="1:5" x14ac:dyDescent="0.15">
      <c r="A1516" t="s">
        <v>6493</v>
      </c>
      <c r="B1516" t="s">
        <v>5936</v>
      </c>
      <c r="C1516" t="s">
        <v>4530</v>
      </c>
      <c r="D1516" t="s">
        <v>4519</v>
      </c>
      <c r="E1516" t="s">
        <v>4535</v>
      </c>
    </row>
    <row r="1517" spans="1:5" x14ac:dyDescent="0.15">
      <c r="A1517" t="s">
        <v>6465</v>
      </c>
      <c r="B1517" t="s">
        <v>2154</v>
      </c>
      <c r="C1517" t="s">
        <v>1413</v>
      </c>
      <c r="D1517" t="s">
        <v>4519</v>
      </c>
      <c r="E1517" t="s">
        <v>540</v>
      </c>
    </row>
    <row r="1518" spans="1:5" x14ac:dyDescent="0.15">
      <c r="A1518" t="s">
        <v>345</v>
      </c>
      <c r="B1518" t="s">
        <v>4611</v>
      </c>
      <c r="C1518" t="s">
        <v>4388</v>
      </c>
      <c r="D1518" t="s">
        <v>4519</v>
      </c>
      <c r="E1518" t="s">
        <v>1372</v>
      </c>
    </row>
    <row r="1519" spans="1:5" x14ac:dyDescent="0.15">
      <c r="A1519" t="s">
        <v>6942</v>
      </c>
      <c r="B1519" t="s">
        <v>5670</v>
      </c>
      <c r="C1519" t="s">
        <v>3327</v>
      </c>
      <c r="D1519" t="s">
        <v>4519</v>
      </c>
      <c r="E1519" t="s">
        <v>4053</v>
      </c>
    </row>
    <row r="1520" spans="1:5" x14ac:dyDescent="0.15">
      <c r="A1520" t="s">
        <v>6943</v>
      </c>
      <c r="B1520" t="s">
        <v>743</v>
      </c>
      <c r="C1520" t="s">
        <v>4537</v>
      </c>
      <c r="D1520" t="s">
        <v>4519</v>
      </c>
      <c r="E1520" t="s">
        <v>1262</v>
      </c>
    </row>
    <row r="1521" spans="1:5" x14ac:dyDescent="0.15">
      <c r="A1521" t="s">
        <v>6944</v>
      </c>
      <c r="B1521" t="s">
        <v>4023</v>
      </c>
      <c r="C1521" t="s">
        <v>4538</v>
      </c>
      <c r="D1521" t="s">
        <v>4519</v>
      </c>
      <c r="E1521" t="s">
        <v>3774</v>
      </c>
    </row>
    <row r="1522" spans="1:5" x14ac:dyDescent="0.15">
      <c r="A1522" t="s">
        <v>1721</v>
      </c>
      <c r="B1522" t="s">
        <v>5903</v>
      </c>
      <c r="C1522" t="s">
        <v>613</v>
      </c>
      <c r="D1522" t="s">
        <v>4519</v>
      </c>
      <c r="E1522" t="s">
        <v>4539</v>
      </c>
    </row>
    <row r="1523" spans="1:5" x14ac:dyDescent="0.15">
      <c r="A1523" t="s">
        <v>6945</v>
      </c>
      <c r="B1523" t="s">
        <v>5937</v>
      </c>
      <c r="C1523" t="s">
        <v>4540</v>
      </c>
      <c r="D1523" t="s">
        <v>4519</v>
      </c>
      <c r="E1523" t="s">
        <v>4543</v>
      </c>
    </row>
    <row r="1524" spans="1:5" x14ac:dyDescent="0.15">
      <c r="A1524" t="s">
        <v>6729</v>
      </c>
      <c r="B1524" t="s">
        <v>313</v>
      </c>
      <c r="C1524" t="s">
        <v>4545</v>
      </c>
      <c r="D1524" t="s">
        <v>4519</v>
      </c>
      <c r="E1524" t="s">
        <v>1048</v>
      </c>
    </row>
    <row r="1525" spans="1:5" x14ac:dyDescent="0.15">
      <c r="A1525" t="s">
        <v>6946</v>
      </c>
      <c r="B1525" t="s">
        <v>5938</v>
      </c>
      <c r="C1525" t="s">
        <v>142</v>
      </c>
      <c r="D1525" t="s">
        <v>4519</v>
      </c>
      <c r="E1525" t="s">
        <v>4546</v>
      </c>
    </row>
    <row r="1526" spans="1:5" x14ac:dyDescent="0.15">
      <c r="A1526" t="s">
        <v>1313</v>
      </c>
      <c r="B1526" t="s">
        <v>4689</v>
      </c>
      <c r="C1526" t="s">
        <v>2205</v>
      </c>
      <c r="D1526" t="s">
        <v>4519</v>
      </c>
      <c r="E1526" t="s">
        <v>399</v>
      </c>
    </row>
    <row r="1527" spans="1:5" x14ac:dyDescent="0.15">
      <c r="A1527" t="s">
        <v>6947</v>
      </c>
      <c r="B1527" t="s">
        <v>812</v>
      </c>
      <c r="C1527" t="s">
        <v>4448</v>
      </c>
      <c r="D1527" t="s">
        <v>4519</v>
      </c>
      <c r="E1527" t="s">
        <v>3436</v>
      </c>
    </row>
    <row r="1528" spans="1:5" x14ac:dyDescent="0.15">
      <c r="A1528" t="s">
        <v>4056</v>
      </c>
      <c r="B1528" t="s">
        <v>5939</v>
      </c>
      <c r="C1528" t="s">
        <v>1607</v>
      </c>
      <c r="D1528" t="s">
        <v>4519</v>
      </c>
      <c r="E1528" t="s">
        <v>3249</v>
      </c>
    </row>
    <row r="1529" spans="1:5" x14ac:dyDescent="0.15">
      <c r="A1529" t="s">
        <v>2458</v>
      </c>
      <c r="B1529" t="s">
        <v>5940</v>
      </c>
      <c r="C1529" t="s">
        <v>2138</v>
      </c>
      <c r="D1529" t="s">
        <v>4519</v>
      </c>
      <c r="E1529" t="s">
        <v>1548</v>
      </c>
    </row>
    <row r="1530" spans="1:5" x14ac:dyDescent="0.15">
      <c r="A1530" t="s">
        <v>2850</v>
      </c>
      <c r="B1530" t="s">
        <v>5941</v>
      </c>
      <c r="C1530" t="s">
        <v>4547</v>
      </c>
      <c r="D1530" t="s">
        <v>4519</v>
      </c>
      <c r="E1530" t="s">
        <v>390</v>
      </c>
    </row>
    <row r="1531" spans="1:5" x14ac:dyDescent="0.15">
      <c r="A1531" t="s">
        <v>6948</v>
      </c>
      <c r="B1531" t="s">
        <v>1729</v>
      </c>
      <c r="C1531" t="s">
        <v>330</v>
      </c>
      <c r="D1531" t="s">
        <v>4519</v>
      </c>
      <c r="E1531" t="s">
        <v>4548</v>
      </c>
    </row>
    <row r="1532" spans="1:5" x14ac:dyDescent="0.15">
      <c r="A1532" t="s">
        <v>797</v>
      </c>
      <c r="B1532" t="s">
        <v>364</v>
      </c>
      <c r="C1532" t="s">
        <v>4551</v>
      </c>
      <c r="D1532" t="s">
        <v>4519</v>
      </c>
      <c r="E1532" t="s">
        <v>4268</v>
      </c>
    </row>
    <row r="1533" spans="1:5" x14ac:dyDescent="0.15">
      <c r="A1533" t="s">
        <v>3835</v>
      </c>
      <c r="B1533" t="s">
        <v>5942</v>
      </c>
      <c r="C1533" t="s">
        <v>468</v>
      </c>
      <c r="D1533" t="s">
        <v>4519</v>
      </c>
      <c r="E1533" t="s">
        <v>4552</v>
      </c>
    </row>
    <row r="1534" spans="1:5" x14ac:dyDescent="0.15">
      <c r="A1534" t="s">
        <v>4959</v>
      </c>
      <c r="B1534" t="s">
        <v>3465</v>
      </c>
      <c r="C1534" t="s">
        <v>4553</v>
      </c>
      <c r="D1534" t="s">
        <v>4519</v>
      </c>
      <c r="E1534" t="s">
        <v>4554</v>
      </c>
    </row>
    <row r="1535" spans="1:5" x14ac:dyDescent="0.15">
      <c r="A1535" t="s">
        <v>1090</v>
      </c>
      <c r="B1535" t="s">
        <v>5943</v>
      </c>
      <c r="C1535" t="s">
        <v>4556</v>
      </c>
      <c r="D1535" t="s">
        <v>4519</v>
      </c>
      <c r="E1535" t="s">
        <v>4557</v>
      </c>
    </row>
    <row r="1536" spans="1:5" x14ac:dyDescent="0.15">
      <c r="A1536" t="s">
        <v>687</v>
      </c>
      <c r="B1536" t="s">
        <v>5944</v>
      </c>
      <c r="C1536" t="s">
        <v>4558</v>
      </c>
      <c r="D1536" t="s">
        <v>4519</v>
      </c>
      <c r="E1536" t="s">
        <v>4561</v>
      </c>
    </row>
    <row r="1537" spans="1:5" x14ac:dyDescent="0.15">
      <c r="A1537" t="s">
        <v>6949</v>
      </c>
      <c r="B1537" t="s">
        <v>4205</v>
      </c>
      <c r="C1537" t="s">
        <v>6150</v>
      </c>
      <c r="D1537" t="s">
        <v>6151</v>
      </c>
      <c r="E1537" t="s">
        <v>6152</v>
      </c>
    </row>
    <row r="1538" spans="1:5" x14ac:dyDescent="0.15">
      <c r="A1538" t="s">
        <v>2634</v>
      </c>
      <c r="B1538" t="s">
        <v>5945</v>
      </c>
      <c r="C1538" t="s">
        <v>4562</v>
      </c>
      <c r="D1538" t="s">
        <v>4519</v>
      </c>
      <c r="E1538" t="s">
        <v>4564</v>
      </c>
    </row>
    <row r="1539" spans="1:5" x14ac:dyDescent="0.15">
      <c r="A1539" t="s">
        <v>1130</v>
      </c>
      <c r="B1539" t="s">
        <v>5946</v>
      </c>
      <c r="C1539" t="s">
        <v>3114</v>
      </c>
      <c r="D1539" t="s">
        <v>4519</v>
      </c>
      <c r="E1539" t="s">
        <v>3372</v>
      </c>
    </row>
    <row r="1540" spans="1:5" x14ac:dyDescent="0.15">
      <c r="A1540" t="s">
        <v>945</v>
      </c>
      <c r="B1540" t="s">
        <v>4187</v>
      </c>
      <c r="C1540" t="s">
        <v>2240</v>
      </c>
      <c r="D1540" t="s">
        <v>4519</v>
      </c>
      <c r="E1540" t="s">
        <v>4568</v>
      </c>
    </row>
    <row r="1541" spans="1:5" x14ac:dyDescent="0.15">
      <c r="A1541" t="s">
        <v>6950</v>
      </c>
      <c r="B1541" t="s">
        <v>5948</v>
      </c>
      <c r="C1541" t="s">
        <v>3776</v>
      </c>
      <c r="D1541" t="s">
        <v>4519</v>
      </c>
      <c r="E1541" t="s">
        <v>4569</v>
      </c>
    </row>
    <row r="1542" spans="1:5" x14ac:dyDescent="0.15">
      <c r="A1542" t="s">
        <v>5770</v>
      </c>
      <c r="B1542" t="s">
        <v>5950</v>
      </c>
      <c r="C1542" t="s">
        <v>4570</v>
      </c>
      <c r="D1542" t="s">
        <v>4519</v>
      </c>
      <c r="E1542" t="s">
        <v>4571</v>
      </c>
    </row>
    <row r="1543" spans="1:5" x14ac:dyDescent="0.15">
      <c r="A1543" t="s">
        <v>6951</v>
      </c>
      <c r="B1543" t="s">
        <v>5951</v>
      </c>
      <c r="C1543" t="s">
        <v>4573</v>
      </c>
      <c r="D1543" t="s">
        <v>4519</v>
      </c>
      <c r="E1543" t="s">
        <v>119</v>
      </c>
    </row>
    <row r="1544" spans="1:5" x14ac:dyDescent="0.15">
      <c r="A1544" t="s">
        <v>6952</v>
      </c>
      <c r="B1544" t="s">
        <v>5651</v>
      </c>
      <c r="C1544" t="s">
        <v>1157</v>
      </c>
      <c r="D1544" t="s">
        <v>4519</v>
      </c>
      <c r="E1544" t="s">
        <v>4575</v>
      </c>
    </row>
    <row r="1545" spans="1:5" x14ac:dyDescent="0.15">
      <c r="A1545" t="s">
        <v>6953</v>
      </c>
      <c r="B1545" t="s">
        <v>2231</v>
      </c>
      <c r="C1545" t="s">
        <v>2370</v>
      </c>
      <c r="D1545" t="s">
        <v>4519</v>
      </c>
      <c r="E1545" t="s">
        <v>4577</v>
      </c>
    </row>
    <row r="1546" spans="1:5" x14ac:dyDescent="0.15">
      <c r="A1546" t="s">
        <v>708</v>
      </c>
      <c r="B1546" t="s">
        <v>5952</v>
      </c>
      <c r="C1546" t="s">
        <v>4579</v>
      </c>
      <c r="D1546" t="s">
        <v>4519</v>
      </c>
      <c r="E1546" t="s">
        <v>3715</v>
      </c>
    </row>
    <row r="1547" spans="1:5" x14ac:dyDescent="0.15">
      <c r="A1547" t="s">
        <v>6954</v>
      </c>
      <c r="B1547" t="s">
        <v>5953</v>
      </c>
      <c r="C1547" t="s">
        <v>2799</v>
      </c>
      <c r="D1547" t="s">
        <v>4519</v>
      </c>
      <c r="E1547" t="s">
        <v>2222</v>
      </c>
    </row>
    <row r="1548" spans="1:5" x14ac:dyDescent="0.15">
      <c r="A1548" t="s">
        <v>6085</v>
      </c>
      <c r="B1548" t="s">
        <v>5954</v>
      </c>
      <c r="C1548" t="s">
        <v>4580</v>
      </c>
      <c r="D1548" t="s">
        <v>4519</v>
      </c>
      <c r="E1548" t="s">
        <v>954</v>
      </c>
    </row>
    <row r="1549" spans="1:5" x14ac:dyDescent="0.15">
      <c r="A1549" t="s">
        <v>6841</v>
      </c>
      <c r="B1549" t="s">
        <v>5955</v>
      </c>
      <c r="C1549" t="s">
        <v>4581</v>
      </c>
      <c r="D1549" t="s">
        <v>4519</v>
      </c>
      <c r="E1549" t="s">
        <v>2806</v>
      </c>
    </row>
    <row r="1550" spans="1:5" x14ac:dyDescent="0.15">
      <c r="A1550" t="s">
        <v>6749</v>
      </c>
      <c r="B1550" t="s">
        <v>1717</v>
      </c>
      <c r="C1550" t="s">
        <v>4583</v>
      </c>
      <c r="D1550" t="s">
        <v>4519</v>
      </c>
      <c r="E1550" t="s">
        <v>4585</v>
      </c>
    </row>
    <row r="1551" spans="1:5" x14ac:dyDescent="0.15">
      <c r="A1551" t="s">
        <v>6955</v>
      </c>
      <c r="B1551" t="s">
        <v>3205</v>
      </c>
      <c r="C1551" t="s">
        <v>4586</v>
      </c>
      <c r="D1551" t="s">
        <v>4519</v>
      </c>
      <c r="E1551" t="s">
        <v>4302</v>
      </c>
    </row>
    <row r="1552" spans="1:5" x14ac:dyDescent="0.15">
      <c r="A1552" t="s">
        <v>6956</v>
      </c>
      <c r="B1552" t="s">
        <v>5956</v>
      </c>
      <c r="C1552" t="s">
        <v>4587</v>
      </c>
      <c r="D1552" t="s">
        <v>4519</v>
      </c>
      <c r="E1552" t="s">
        <v>3944</v>
      </c>
    </row>
    <row r="1553" spans="1:5" x14ac:dyDescent="0.15">
      <c r="A1553" t="s">
        <v>6957</v>
      </c>
      <c r="B1553" t="s">
        <v>2507</v>
      </c>
      <c r="C1553" t="s">
        <v>1883</v>
      </c>
      <c r="D1553" t="s">
        <v>4519</v>
      </c>
      <c r="E1553" t="s">
        <v>4589</v>
      </c>
    </row>
    <row r="1554" spans="1:5" x14ac:dyDescent="0.15">
      <c r="A1554" t="s">
        <v>4867</v>
      </c>
      <c r="B1554" t="s">
        <v>3424</v>
      </c>
      <c r="C1554" t="s">
        <v>4590</v>
      </c>
      <c r="D1554" t="s">
        <v>4519</v>
      </c>
      <c r="E1554" t="s">
        <v>4592</v>
      </c>
    </row>
    <row r="1555" spans="1:5" x14ac:dyDescent="0.15">
      <c r="A1555" t="s">
        <v>2922</v>
      </c>
      <c r="B1555" t="s">
        <v>5957</v>
      </c>
      <c r="C1555" t="s">
        <v>4593</v>
      </c>
      <c r="D1555" t="s">
        <v>4519</v>
      </c>
      <c r="E1555" t="s">
        <v>4595</v>
      </c>
    </row>
    <row r="1556" spans="1:5" x14ac:dyDescent="0.15">
      <c r="A1556" t="s">
        <v>6149</v>
      </c>
      <c r="B1556" t="s">
        <v>7095</v>
      </c>
      <c r="C1556" t="s">
        <v>6153</v>
      </c>
      <c r="D1556" t="s">
        <v>4519</v>
      </c>
      <c r="E1556" t="s">
        <v>4149</v>
      </c>
    </row>
    <row r="1557" spans="1:5" x14ac:dyDescent="0.15">
      <c r="A1557" t="s">
        <v>6958</v>
      </c>
      <c r="B1557" t="s">
        <v>874</v>
      </c>
      <c r="C1557" t="s">
        <v>2834</v>
      </c>
      <c r="D1557" t="s">
        <v>4519</v>
      </c>
      <c r="E1557" t="s">
        <v>1617</v>
      </c>
    </row>
    <row r="1558" spans="1:5" x14ac:dyDescent="0.15">
      <c r="A1558" t="s">
        <v>6959</v>
      </c>
      <c r="B1558" t="s">
        <v>1448</v>
      </c>
      <c r="C1558" t="s">
        <v>1884</v>
      </c>
      <c r="D1558" t="s">
        <v>4519</v>
      </c>
      <c r="E1558" t="s">
        <v>4596</v>
      </c>
    </row>
    <row r="1559" spans="1:5" x14ac:dyDescent="0.15">
      <c r="A1559" t="s">
        <v>6960</v>
      </c>
      <c r="B1559" t="s">
        <v>5958</v>
      </c>
      <c r="C1559" t="s">
        <v>4426</v>
      </c>
      <c r="D1559" t="s">
        <v>4519</v>
      </c>
      <c r="E1559" t="s">
        <v>4597</v>
      </c>
    </row>
    <row r="1560" spans="1:5" x14ac:dyDescent="0.15">
      <c r="A1560" t="s">
        <v>2992</v>
      </c>
      <c r="B1560" t="s">
        <v>7096</v>
      </c>
      <c r="C1560" t="s">
        <v>4291</v>
      </c>
      <c r="D1560" t="s">
        <v>4519</v>
      </c>
      <c r="E1560" t="s">
        <v>1789</v>
      </c>
    </row>
    <row r="1561" spans="1:5" x14ac:dyDescent="0.15">
      <c r="A1561" t="s">
        <v>1257</v>
      </c>
      <c r="B1561" t="s">
        <v>5959</v>
      </c>
      <c r="C1561" t="s">
        <v>1355</v>
      </c>
      <c r="D1561" t="s">
        <v>4519</v>
      </c>
      <c r="E1561" t="s">
        <v>3854</v>
      </c>
    </row>
    <row r="1562" spans="1:5" x14ac:dyDescent="0.15">
      <c r="A1562" t="s">
        <v>2855</v>
      </c>
      <c r="B1562" t="s">
        <v>5960</v>
      </c>
      <c r="C1562" t="s">
        <v>4600</v>
      </c>
      <c r="D1562" t="s">
        <v>4519</v>
      </c>
      <c r="E1562" t="s">
        <v>4602</v>
      </c>
    </row>
    <row r="1563" spans="1:5" x14ac:dyDescent="0.15">
      <c r="A1563" t="s">
        <v>5361</v>
      </c>
      <c r="B1563" t="s">
        <v>5961</v>
      </c>
      <c r="C1563" t="s">
        <v>4603</v>
      </c>
      <c r="D1563" t="s">
        <v>4519</v>
      </c>
      <c r="E1563" t="s">
        <v>2450</v>
      </c>
    </row>
    <row r="1564" spans="1:5" x14ac:dyDescent="0.15">
      <c r="A1564" t="s">
        <v>1280</v>
      </c>
      <c r="B1564" t="s">
        <v>5963</v>
      </c>
      <c r="C1564" t="s">
        <v>2784</v>
      </c>
      <c r="D1564" t="s">
        <v>4519</v>
      </c>
      <c r="E1564" t="s">
        <v>2100</v>
      </c>
    </row>
    <row r="1565" spans="1:5" x14ac:dyDescent="0.15">
      <c r="A1565" t="s">
        <v>6961</v>
      </c>
      <c r="B1565" t="s">
        <v>4591</v>
      </c>
      <c r="C1565" t="s">
        <v>4605</v>
      </c>
      <c r="D1565" t="s">
        <v>4519</v>
      </c>
      <c r="E1565" t="s">
        <v>4607</v>
      </c>
    </row>
    <row r="1566" spans="1:5" x14ac:dyDescent="0.15">
      <c r="A1566" t="s">
        <v>6962</v>
      </c>
      <c r="B1566" t="s">
        <v>5964</v>
      </c>
      <c r="C1566" t="s">
        <v>4608</v>
      </c>
      <c r="D1566" t="s">
        <v>4519</v>
      </c>
      <c r="E1566" t="s">
        <v>1591</v>
      </c>
    </row>
    <row r="1567" spans="1:5" x14ac:dyDescent="0.15">
      <c r="A1567" t="s">
        <v>4823</v>
      </c>
      <c r="B1567" t="s">
        <v>706</v>
      </c>
      <c r="C1567" t="s">
        <v>1568</v>
      </c>
      <c r="D1567" t="s">
        <v>4519</v>
      </c>
      <c r="E1567" t="s">
        <v>4610</v>
      </c>
    </row>
    <row r="1568" spans="1:5" x14ac:dyDescent="0.15">
      <c r="A1568" t="s">
        <v>6807</v>
      </c>
      <c r="B1568" t="s">
        <v>5965</v>
      </c>
      <c r="C1568" t="s">
        <v>2161</v>
      </c>
      <c r="D1568" t="s">
        <v>4519</v>
      </c>
      <c r="E1568" t="s">
        <v>3866</v>
      </c>
    </row>
    <row r="1569" spans="1:5" x14ac:dyDescent="0.15">
      <c r="A1569" t="s">
        <v>4613</v>
      </c>
      <c r="B1569" t="s">
        <v>7097</v>
      </c>
      <c r="C1569" t="s">
        <v>6154</v>
      </c>
      <c r="D1569" t="s">
        <v>4613</v>
      </c>
    </row>
    <row r="1570" spans="1:5" x14ac:dyDescent="0.15">
      <c r="A1570" t="s">
        <v>2573</v>
      </c>
      <c r="B1570" t="s">
        <v>3650</v>
      </c>
      <c r="C1570" t="s">
        <v>4612</v>
      </c>
      <c r="D1570" t="s">
        <v>4613</v>
      </c>
      <c r="E1570" t="s">
        <v>4615</v>
      </c>
    </row>
    <row r="1571" spans="1:5" x14ac:dyDescent="0.15">
      <c r="A1571" t="s">
        <v>3711</v>
      </c>
      <c r="B1571" t="s">
        <v>5513</v>
      </c>
      <c r="C1571" t="s">
        <v>4616</v>
      </c>
      <c r="D1571" t="s">
        <v>4613</v>
      </c>
      <c r="E1571" t="s">
        <v>4617</v>
      </c>
    </row>
    <row r="1572" spans="1:5" x14ac:dyDescent="0.15">
      <c r="A1572" t="s">
        <v>6963</v>
      </c>
      <c r="B1572" t="s">
        <v>5966</v>
      </c>
      <c r="C1572" t="s">
        <v>4620</v>
      </c>
      <c r="D1572" t="s">
        <v>4613</v>
      </c>
      <c r="E1572" t="s">
        <v>3961</v>
      </c>
    </row>
    <row r="1573" spans="1:5" x14ac:dyDescent="0.15">
      <c r="A1573" t="s">
        <v>6964</v>
      </c>
      <c r="B1573" t="s">
        <v>5967</v>
      </c>
      <c r="C1573" t="s">
        <v>4621</v>
      </c>
      <c r="D1573" t="s">
        <v>4613</v>
      </c>
      <c r="E1573" t="s">
        <v>4622</v>
      </c>
    </row>
    <row r="1574" spans="1:5" x14ac:dyDescent="0.15">
      <c r="A1574" t="s">
        <v>6965</v>
      </c>
      <c r="B1574" t="s">
        <v>5968</v>
      </c>
      <c r="C1574" t="s">
        <v>853</v>
      </c>
      <c r="D1574" t="s">
        <v>4613</v>
      </c>
      <c r="E1574" t="s">
        <v>4623</v>
      </c>
    </row>
    <row r="1575" spans="1:5" x14ac:dyDescent="0.15">
      <c r="A1575" t="s">
        <v>6966</v>
      </c>
      <c r="B1575" t="s">
        <v>4084</v>
      </c>
      <c r="C1575" t="s">
        <v>4624</v>
      </c>
      <c r="D1575" t="s">
        <v>4613</v>
      </c>
      <c r="E1575" t="s">
        <v>4627</v>
      </c>
    </row>
    <row r="1576" spans="1:5" x14ac:dyDescent="0.15">
      <c r="A1576" t="s">
        <v>6967</v>
      </c>
      <c r="B1576" t="s">
        <v>5969</v>
      </c>
      <c r="C1576" t="s">
        <v>1023</v>
      </c>
      <c r="D1576" t="s">
        <v>4613</v>
      </c>
      <c r="E1576" t="s">
        <v>4629</v>
      </c>
    </row>
    <row r="1577" spans="1:5" x14ac:dyDescent="0.15">
      <c r="A1577" t="s">
        <v>6968</v>
      </c>
      <c r="B1577" t="s">
        <v>5970</v>
      </c>
      <c r="C1577" t="s">
        <v>3706</v>
      </c>
      <c r="D1577" t="s">
        <v>4613</v>
      </c>
      <c r="E1577" t="s">
        <v>4631</v>
      </c>
    </row>
    <row r="1578" spans="1:5" x14ac:dyDescent="0.15">
      <c r="A1578" t="s">
        <v>1758</v>
      </c>
      <c r="B1578" t="s">
        <v>5971</v>
      </c>
      <c r="C1578" t="s">
        <v>2553</v>
      </c>
      <c r="D1578" t="s">
        <v>4613</v>
      </c>
      <c r="E1578" t="s">
        <v>2811</v>
      </c>
    </row>
    <row r="1579" spans="1:5" x14ac:dyDescent="0.15">
      <c r="A1579" t="s">
        <v>6969</v>
      </c>
      <c r="B1579" t="s">
        <v>5972</v>
      </c>
      <c r="C1579" t="s">
        <v>1480</v>
      </c>
      <c r="D1579" t="s">
        <v>4613</v>
      </c>
      <c r="E1579" t="s">
        <v>3191</v>
      </c>
    </row>
    <row r="1580" spans="1:5" x14ac:dyDescent="0.15">
      <c r="A1580" t="s">
        <v>2095</v>
      </c>
      <c r="B1580" t="s">
        <v>5660</v>
      </c>
      <c r="C1580" t="s">
        <v>1064</v>
      </c>
      <c r="D1580" t="s">
        <v>4613</v>
      </c>
      <c r="E1580" t="s">
        <v>3481</v>
      </c>
    </row>
    <row r="1581" spans="1:5" x14ac:dyDescent="0.15">
      <c r="A1581" t="s">
        <v>6376</v>
      </c>
      <c r="B1581" t="s">
        <v>5973</v>
      </c>
      <c r="C1581" t="s">
        <v>2597</v>
      </c>
      <c r="D1581" t="s">
        <v>4613</v>
      </c>
      <c r="E1581" t="s">
        <v>2858</v>
      </c>
    </row>
    <row r="1582" spans="1:5" x14ac:dyDescent="0.15">
      <c r="A1582" t="s">
        <v>6970</v>
      </c>
      <c r="B1582" t="s">
        <v>1974</v>
      </c>
      <c r="C1582" t="s">
        <v>4234</v>
      </c>
      <c r="D1582" t="s">
        <v>4613</v>
      </c>
      <c r="E1582" t="s">
        <v>1539</v>
      </c>
    </row>
    <row r="1583" spans="1:5" x14ac:dyDescent="0.15">
      <c r="A1583" t="s">
        <v>6971</v>
      </c>
      <c r="B1583" t="s">
        <v>5975</v>
      </c>
      <c r="C1583" t="s">
        <v>4632</v>
      </c>
      <c r="D1583" t="s">
        <v>4613</v>
      </c>
      <c r="E1583" t="s">
        <v>3654</v>
      </c>
    </row>
    <row r="1584" spans="1:5" x14ac:dyDescent="0.15">
      <c r="A1584" t="s">
        <v>3225</v>
      </c>
      <c r="B1584" t="s">
        <v>5881</v>
      </c>
      <c r="C1584" t="s">
        <v>3109</v>
      </c>
      <c r="D1584" t="s">
        <v>4613</v>
      </c>
      <c r="E1584" t="s">
        <v>2937</v>
      </c>
    </row>
    <row r="1585" spans="1:5" x14ac:dyDescent="0.15">
      <c r="A1585" t="s">
        <v>6972</v>
      </c>
      <c r="B1585" t="s">
        <v>5976</v>
      </c>
      <c r="C1585" t="s">
        <v>226</v>
      </c>
      <c r="D1585" t="s">
        <v>4613</v>
      </c>
      <c r="E1585" t="s">
        <v>3021</v>
      </c>
    </row>
    <row r="1586" spans="1:5" x14ac:dyDescent="0.15">
      <c r="A1586" t="s">
        <v>6973</v>
      </c>
      <c r="B1586" t="s">
        <v>1395</v>
      </c>
      <c r="C1586" t="s">
        <v>4633</v>
      </c>
      <c r="D1586" t="s">
        <v>4613</v>
      </c>
      <c r="E1586" t="s">
        <v>691</v>
      </c>
    </row>
    <row r="1587" spans="1:5" x14ac:dyDescent="0.15">
      <c r="A1587" t="s">
        <v>4528</v>
      </c>
      <c r="B1587" t="s">
        <v>5977</v>
      </c>
      <c r="C1587" t="s">
        <v>4634</v>
      </c>
      <c r="D1587" t="s">
        <v>4613</v>
      </c>
      <c r="E1587" t="s">
        <v>4637</v>
      </c>
    </row>
    <row r="1588" spans="1:5" x14ac:dyDescent="0.15">
      <c r="A1588" t="s">
        <v>5813</v>
      </c>
      <c r="B1588" t="s">
        <v>5979</v>
      </c>
      <c r="C1588" t="s">
        <v>4638</v>
      </c>
      <c r="D1588" t="s">
        <v>4613</v>
      </c>
      <c r="E1588" t="s">
        <v>2236</v>
      </c>
    </row>
    <row r="1589" spans="1:5" x14ac:dyDescent="0.15">
      <c r="A1589" t="s">
        <v>5552</v>
      </c>
      <c r="B1589" t="s">
        <v>5980</v>
      </c>
      <c r="C1589" t="s">
        <v>4639</v>
      </c>
      <c r="D1589" t="s">
        <v>4613</v>
      </c>
      <c r="E1589" t="s">
        <v>429</v>
      </c>
    </row>
    <row r="1590" spans="1:5" x14ac:dyDescent="0.15">
      <c r="A1590" t="s">
        <v>4642</v>
      </c>
      <c r="B1590" t="s">
        <v>7098</v>
      </c>
      <c r="C1590" t="s">
        <v>6155</v>
      </c>
      <c r="D1590" t="s">
        <v>4642</v>
      </c>
    </row>
    <row r="1591" spans="1:5" x14ac:dyDescent="0.15">
      <c r="A1591" t="s">
        <v>6600</v>
      </c>
      <c r="B1591" t="s">
        <v>5760</v>
      </c>
      <c r="C1591" t="s">
        <v>545</v>
      </c>
      <c r="D1591" t="s">
        <v>4642</v>
      </c>
      <c r="E1591" t="s">
        <v>889</v>
      </c>
    </row>
    <row r="1592" spans="1:5" x14ac:dyDescent="0.15">
      <c r="A1592" t="s">
        <v>5187</v>
      </c>
      <c r="B1592" t="s">
        <v>5981</v>
      </c>
      <c r="C1592" t="s">
        <v>4643</v>
      </c>
      <c r="D1592" t="s">
        <v>4642</v>
      </c>
      <c r="E1592" t="s">
        <v>764</v>
      </c>
    </row>
    <row r="1593" spans="1:5" x14ac:dyDescent="0.15">
      <c r="A1593" t="s">
        <v>3897</v>
      </c>
      <c r="B1593" t="s">
        <v>224</v>
      </c>
      <c r="C1593" t="s">
        <v>4195</v>
      </c>
      <c r="D1593" t="s">
        <v>4642</v>
      </c>
      <c r="E1593" t="s">
        <v>4644</v>
      </c>
    </row>
    <row r="1594" spans="1:5" x14ac:dyDescent="0.15">
      <c r="A1594" t="s">
        <v>5602</v>
      </c>
      <c r="B1594" t="s">
        <v>5984</v>
      </c>
      <c r="C1594" t="s">
        <v>940</v>
      </c>
      <c r="D1594" t="s">
        <v>4642</v>
      </c>
      <c r="E1594" t="s">
        <v>4646</v>
      </c>
    </row>
    <row r="1595" spans="1:5" x14ac:dyDescent="0.15">
      <c r="A1595" t="s">
        <v>4950</v>
      </c>
      <c r="B1595" t="s">
        <v>1318</v>
      </c>
      <c r="C1595" t="s">
        <v>3415</v>
      </c>
      <c r="D1595" t="s">
        <v>4642</v>
      </c>
      <c r="E1595" t="s">
        <v>4648</v>
      </c>
    </row>
    <row r="1596" spans="1:5" x14ac:dyDescent="0.15">
      <c r="A1596" t="s">
        <v>6974</v>
      </c>
      <c r="B1596" t="s">
        <v>71</v>
      </c>
      <c r="C1596" t="s">
        <v>3539</v>
      </c>
      <c r="D1596" t="s">
        <v>4642</v>
      </c>
      <c r="E1596" t="s">
        <v>1508</v>
      </c>
    </row>
    <row r="1597" spans="1:5" x14ac:dyDescent="0.15">
      <c r="A1597" t="s">
        <v>3855</v>
      </c>
      <c r="B1597" t="s">
        <v>77</v>
      </c>
      <c r="C1597" t="s">
        <v>4636</v>
      </c>
      <c r="D1597" t="s">
        <v>4642</v>
      </c>
      <c r="E1597" t="s">
        <v>4649</v>
      </c>
    </row>
    <row r="1598" spans="1:5" x14ac:dyDescent="0.15">
      <c r="A1598" t="s">
        <v>5057</v>
      </c>
      <c r="B1598" t="s">
        <v>5986</v>
      </c>
      <c r="C1598" t="s">
        <v>401</v>
      </c>
      <c r="D1598" t="s">
        <v>4642</v>
      </c>
      <c r="E1598" t="s">
        <v>4650</v>
      </c>
    </row>
    <row r="1599" spans="1:5" x14ac:dyDescent="0.15">
      <c r="A1599" t="s">
        <v>6975</v>
      </c>
      <c r="B1599" t="s">
        <v>5987</v>
      </c>
      <c r="C1599" t="s">
        <v>3364</v>
      </c>
      <c r="D1599" t="s">
        <v>4642</v>
      </c>
      <c r="E1599" t="s">
        <v>1301</v>
      </c>
    </row>
    <row r="1600" spans="1:5" x14ac:dyDescent="0.15">
      <c r="A1600" t="s">
        <v>6685</v>
      </c>
      <c r="B1600" t="s">
        <v>5155</v>
      </c>
      <c r="C1600" t="s">
        <v>4651</v>
      </c>
      <c r="D1600" t="s">
        <v>4642</v>
      </c>
      <c r="E1600" t="s">
        <v>2478</v>
      </c>
    </row>
    <row r="1601" spans="1:5" x14ac:dyDescent="0.15">
      <c r="A1601" t="s">
        <v>6976</v>
      </c>
      <c r="B1601" t="s">
        <v>2678</v>
      </c>
      <c r="C1601" t="s">
        <v>4653</v>
      </c>
      <c r="D1601" t="s">
        <v>4642</v>
      </c>
      <c r="E1601" t="s">
        <v>3728</v>
      </c>
    </row>
    <row r="1602" spans="1:5" x14ac:dyDescent="0.15">
      <c r="A1602" t="s">
        <v>769</v>
      </c>
      <c r="B1602" t="s">
        <v>5988</v>
      </c>
      <c r="C1602" t="s">
        <v>4654</v>
      </c>
      <c r="D1602" t="s">
        <v>4642</v>
      </c>
      <c r="E1602" t="s">
        <v>2079</v>
      </c>
    </row>
    <row r="1603" spans="1:5" x14ac:dyDescent="0.15">
      <c r="A1603" t="s">
        <v>6977</v>
      </c>
      <c r="B1603" t="s">
        <v>5989</v>
      </c>
      <c r="C1603" t="s">
        <v>144</v>
      </c>
      <c r="D1603" t="s">
        <v>4642</v>
      </c>
      <c r="E1603" t="s">
        <v>4418</v>
      </c>
    </row>
    <row r="1604" spans="1:5" x14ac:dyDescent="0.15">
      <c r="A1604" t="s">
        <v>3045</v>
      </c>
      <c r="B1604" t="s">
        <v>1054</v>
      </c>
      <c r="C1604" t="s">
        <v>4655</v>
      </c>
      <c r="D1604" t="s">
        <v>4642</v>
      </c>
      <c r="E1604" t="s">
        <v>4657</v>
      </c>
    </row>
    <row r="1605" spans="1:5" x14ac:dyDescent="0.15">
      <c r="A1605" t="s">
        <v>5947</v>
      </c>
      <c r="B1605" t="s">
        <v>5990</v>
      </c>
      <c r="C1605" t="s">
        <v>4658</v>
      </c>
      <c r="D1605" t="s">
        <v>4642</v>
      </c>
      <c r="E1605" t="s">
        <v>4659</v>
      </c>
    </row>
    <row r="1606" spans="1:5" x14ac:dyDescent="0.15">
      <c r="A1606" t="s">
        <v>6978</v>
      </c>
      <c r="B1606" t="s">
        <v>5553</v>
      </c>
      <c r="C1606" t="s">
        <v>4661</v>
      </c>
      <c r="D1606" t="s">
        <v>4642</v>
      </c>
      <c r="E1606" t="s">
        <v>380</v>
      </c>
    </row>
    <row r="1607" spans="1:5" x14ac:dyDescent="0.15">
      <c r="A1607" t="s">
        <v>6207</v>
      </c>
      <c r="B1607" t="s">
        <v>5991</v>
      </c>
      <c r="C1607" t="s">
        <v>3127</v>
      </c>
      <c r="D1607" t="s">
        <v>4642</v>
      </c>
      <c r="E1607" t="s">
        <v>4663</v>
      </c>
    </row>
    <row r="1608" spans="1:5" x14ac:dyDescent="0.15">
      <c r="A1608" t="s">
        <v>6979</v>
      </c>
      <c r="B1608" t="s">
        <v>5992</v>
      </c>
      <c r="C1608" t="s">
        <v>4665</v>
      </c>
      <c r="D1608" t="s">
        <v>4642</v>
      </c>
      <c r="E1608" t="s">
        <v>4666</v>
      </c>
    </row>
    <row r="1609" spans="1:5" x14ac:dyDescent="0.15">
      <c r="A1609" t="s">
        <v>6980</v>
      </c>
      <c r="B1609" t="s">
        <v>5993</v>
      </c>
      <c r="C1609" t="s">
        <v>262</v>
      </c>
      <c r="D1609" t="s">
        <v>4642</v>
      </c>
      <c r="E1609" t="s">
        <v>4670</v>
      </c>
    </row>
    <row r="1610" spans="1:5" x14ac:dyDescent="0.15">
      <c r="A1610" t="s">
        <v>6981</v>
      </c>
      <c r="B1610" t="s">
        <v>5995</v>
      </c>
      <c r="C1610" t="s">
        <v>1641</v>
      </c>
      <c r="D1610" t="s">
        <v>4642</v>
      </c>
      <c r="E1610" t="s">
        <v>4671</v>
      </c>
    </row>
    <row r="1611" spans="1:5" x14ac:dyDescent="0.15">
      <c r="A1611" t="s">
        <v>3732</v>
      </c>
      <c r="B1611" t="s">
        <v>2218</v>
      </c>
      <c r="C1611" t="s">
        <v>4463</v>
      </c>
      <c r="D1611" t="s">
        <v>4642</v>
      </c>
      <c r="E1611" t="s">
        <v>4673</v>
      </c>
    </row>
    <row r="1612" spans="1:5" x14ac:dyDescent="0.15">
      <c r="A1612" t="s">
        <v>4676</v>
      </c>
      <c r="B1612" t="s">
        <v>4231</v>
      </c>
      <c r="C1612" t="s">
        <v>6156</v>
      </c>
      <c r="D1612" t="s">
        <v>4676</v>
      </c>
    </row>
    <row r="1613" spans="1:5" x14ac:dyDescent="0.15">
      <c r="A1613" t="s">
        <v>5328</v>
      </c>
      <c r="B1613" t="s">
        <v>5996</v>
      </c>
      <c r="C1613" t="s">
        <v>4674</v>
      </c>
      <c r="D1613" t="s">
        <v>4676</v>
      </c>
      <c r="E1613" t="s">
        <v>2386</v>
      </c>
    </row>
    <row r="1614" spans="1:5" x14ac:dyDescent="0.15">
      <c r="A1614" t="s">
        <v>6982</v>
      </c>
      <c r="B1614" t="s">
        <v>5997</v>
      </c>
      <c r="C1614" t="s">
        <v>4677</v>
      </c>
      <c r="D1614" t="s">
        <v>4676</v>
      </c>
      <c r="E1614" t="s">
        <v>4678</v>
      </c>
    </row>
    <row r="1615" spans="1:5" x14ac:dyDescent="0.15">
      <c r="A1615" t="s">
        <v>6983</v>
      </c>
      <c r="B1615" t="s">
        <v>520</v>
      </c>
      <c r="C1615" t="s">
        <v>4680</v>
      </c>
      <c r="D1615" t="s">
        <v>4676</v>
      </c>
      <c r="E1615" t="s">
        <v>4683</v>
      </c>
    </row>
    <row r="1616" spans="1:5" x14ac:dyDescent="0.15">
      <c r="A1616" t="s">
        <v>6984</v>
      </c>
      <c r="B1616" t="s">
        <v>2817</v>
      </c>
      <c r="C1616" t="s">
        <v>1505</v>
      </c>
      <c r="D1616" t="s">
        <v>4676</v>
      </c>
      <c r="E1616" t="s">
        <v>3495</v>
      </c>
    </row>
    <row r="1617" spans="1:5" x14ac:dyDescent="0.15">
      <c r="A1617" t="s">
        <v>4549</v>
      </c>
      <c r="B1617" t="s">
        <v>5998</v>
      </c>
      <c r="C1617" t="s">
        <v>605</v>
      </c>
      <c r="D1617" t="s">
        <v>4676</v>
      </c>
      <c r="E1617" t="s">
        <v>3024</v>
      </c>
    </row>
    <row r="1618" spans="1:5" x14ac:dyDescent="0.15">
      <c r="A1618" t="s">
        <v>5459</v>
      </c>
      <c r="B1618" t="s">
        <v>5999</v>
      </c>
      <c r="C1618" t="s">
        <v>4685</v>
      </c>
      <c r="D1618" t="s">
        <v>4676</v>
      </c>
      <c r="E1618" t="s">
        <v>4687</v>
      </c>
    </row>
    <row r="1619" spans="1:5" x14ac:dyDescent="0.15">
      <c r="A1619" t="s">
        <v>1574</v>
      </c>
      <c r="B1619" t="s">
        <v>355</v>
      </c>
      <c r="C1619" t="s">
        <v>4690</v>
      </c>
      <c r="D1619" t="s">
        <v>4676</v>
      </c>
      <c r="E1619" t="s">
        <v>514</v>
      </c>
    </row>
    <row r="1620" spans="1:5" x14ac:dyDescent="0.15">
      <c r="A1620" t="s">
        <v>6985</v>
      </c>
      <c r="B1620" t="s">
        <v>6000</v>
      </c>
      <c r="C1620" t="s">
        <v>4693</v>
      </c>
      <c r="D1620" t="s">
        <v>4676</v>
      </c>
      <c r="E1620" t="s">
        <v>4694</v>
      </c>
    </row>
    <row r="1621" spans="1:5" x14ac:dyDescent="0.15">
      <c r="A1621" t="s">
        <v>6987</v>
      </c>
      <c r="B1621" t="s">
        <v>6001</v>
      </c>
      <c r="C1621" t="s">
        <v>4695</v>
      </c>
      <c r="D1621" t="s">
        <v>4676</v>
      </c>
      <c r="E1621" t="s">
        <v>4697</v>
      </c>
    </row>
    <row r="1622" spans="1:5" x14ac:dyDescent="0.15">
      <c r="A1622" t="s">
        <v>4968</v>
      </c>
      <c r="B1622" t="s">
        <v>3447</v>
      </c>
      <c r="C1622" t="s">
        <v>4698</v>
      </c>
      <c r="D1622" t="s">
        <v>4676</v>
      </c>
      <c r="E1622" t="s">
        <v>4446</v>
      </c>
    </row>
    <row r="1623" spans="1:5" x14ac:dyDescent="0.15">
      <c r="A1623" t="s">
        <v>6988</v>
      </c>
      <c r="B1623" t="s">
        <v>6002</v>
      </c>
      <c r="C1623" t="s">
        <v>3735</v>
      </c>
      <c r="D1623" t="s">
        <v>4676</v>
      </c>
      <c r="E1623" t="s">
        <v>4699</v>
      </c>
    </row>
    <row r="1624" spans="1:5" x14ac:dyDescent="0.15">
      <c r="A1624" t="s">
        <v>6989</v>
      </c>
      <c r="B1624" t="s">
        <v>4162</v>
      </c>
      <c r="C1624" t="s">
        <v>2803</v>
      </c>
      <c r="D1624" t="s">
        <v>4676</v>
      </c>
      <c r="E1624" t="s">
        <v>1931</v>
      </c>
    </row>
    <row r="1625" spans="1:5" x14ac:dyDescent="0.15">
      <c r="A1625" t="s">
        <v>5281</v>
      </c>
      <c r="B1625" t="s">
        <v>6003</v>
      </c>
      <c r="C1625" t="s">
        <v>4701</v>
      </c>
      <c r="D1625" t="s">
        <v>4676</v>
      </c>
      <c r="E1625" t="s">
        <v>4704</v>
      </c>
    </row>
    <row r="1626" spans="1:5" x14ac:dyDescent="0.15">
      <c r="A1626" t="s">
        <v>6990</v>
      </c>
      <c r="B1626" t="s">
        <v>6004</v>
      </c>
      <c r="C1626" t="s">
        <v>4705</v>
      </c>
      <c r="D1626" t="s">
        <v>4676</v>
      </c>
      <c r="E1626" t="s">
        <v>2392</v>
      </c>
    </row>
    <row r="1627" spans="1:5" x14ac:dyDescent="0.15">
      <c r="A1627" t="s">
        <v>6991</v>
      </c>
      <c r="B1627" t="s">
        <v>7099</v>
      </c>
      <c r="C1627" t="s">
        <v>1057</v>
      </c>
      <c r="D1627" t="s">
        <v>4676</v>
      </c>
      <c r="E1627" t="s">
        <v>1835</v>
      </c>
    </row>
    <row r="1628" spans="1:5" x14ac:dyDescent="0.15">
      <c r="A1628" t="s">
        <v>4982</v>
      </c>
      <c r="B1628" t="s">
        <v>6005</v>
      </c>
      <c r="C1628" t="s">
        <v>3607</v>
      </c>
      <c r="D1628" t="s">
        <v>4676</v>
      </c>
      <c r="E1628" t="s">
        <v>4706</v>
      </c>
    </row>
    <row r="1629" spans="1:5" x14ac:dyDescent="0.15">
      <c r="A1629" t="s">
        <v>5868</v>
      </c>
      <c r="B1629" t="s">
        <v>3906</v>
      </c>
      <c r="C1629" t="s">
        <v>3198</v>
      </c>
      <c r="D1629" t="s">
        <v>4676</v>
      </c>
      <c r="E1629" t="s">
        <v>185</v>
      </c>
    </row>
    <row r="1630" spans="1:5" x14ac:dyDescent="0.15">
      <c r="A1630" t="s">
        <v>5033</v>
      </c>
      <c r="B1630" t="s">
        <v>2859</v>
      </c>
      <c r="C1630" t="s">
        <v>1587</v>
      </c>
      <c r="D1630" t="s">
        <v>4676</v>
      </c>
      <c r="E1630" t="s">
        <v>4088</v>
      </c>
    </row>
    <row r="1631" spans="1:5" x14ac:dyDescent="0.15">
      <c r="A1631" t="s">
        <v>6992</v>
      </c>
      <c r="B1631" t="s">
        <v>6007</v>
      </c>
      <c r="C1631" t="s">
        <v>4664</v>
      </c>
      <c r="D1631" t="s">
        <v>4676</v>
      </c>
      <c r="E1631" t="s">
        <v>2936</v>
      </c>
    </row>
    <row r="1632" spans="1:5" x14ac:dyDescent="0.15">
      <c r="A1632" t="s">
        <v>6993</v>
      </c>
      <c r="B1632" t="s">
        <v>6008</v>
      </c>
      <c r="C1632" t="s">
        <v>4086</v>
      </c>
      <c r="D1632" t="s">
        <v>4676</v>
      </c>
      <c r="E1632" t="s">
        <v>919</v>
      </c>
    </row>
    <row r="1633" spans="1:5" x14ac:dyDescent="0.15">
      <c r="A1633" t="s">
        <v>2701</v>
      </c>
      <c r="B1633" t="s">
        <v>6009</v>
      </c>
      <c r="C1633" t="s">
        <v>4707</v>
      </c>
      <c r="D1633" t="s">
        <v>4676</v>
      </c>
      <c r="E1633" t="s">
        <v>4708</v>
      </c>
    </row>
    <row r="1634" spans="1:5" x14ac:dyDescent="0.15">
      <c r="A1634" t="s">
        <v>6994</v>
      </c>
      <c r="B1634" t="s">
        <v>6010</v>
      </c>
      <c r="C1634" t="s">
        <v>4709</v>
      </c>
      <c r="D1634" t="s">
        <v>4676</v>
      </c>
      <c r="E1634" t="s">
        <v>1502</v>
      </c>
    </row>
    <row r="1635" spans="1:5" x14ac:dyDescent="0.15">
      <c r="A1635" t="s">
        <v>6995</v>
      </c>
      <c r="B1635" t="s">
        <v>4258</v>
      </c>
      <c r="C1635" t="s">
        <v>738</v>
      </c>
      <c r="D1635" t="s">
        <v>4676</v>
      </c>
      <c r="E1635" t="s">
        <v>2046</v>
      </c>
    </row>
    <row r="1636" spans="1:5" x14ac:dyDescent="0.15">
      <c r="A1636" t="s">
        <v>6047</v>
      </c>
      <c r="B1636" t="s">
        <v>4619</v>
      </c>
      <c r="C1636" t="s">
        <v>4710</v>
      </c>
      <c r="D1636" t="s">
        <v>4676</v>
      </c>
      <c r="E1636" t="s">
        <v>4711</v>
      </c>
    </row>
    <row r="1637" spans="1:5" x14ac:dyDescent="0.15">
      <c r="A1637" t="s">
        <v>607</v>
      </c>
      <c r="B1637" t="s">
        <v>7100</v>
      </c>
      <c r="C1637" t="s">
        <v>6158</v>
      </c>
      <c r="D1637" t="s">
        <v>4676</v>
      </c>
      <c r="E1637" t="s">
        <v>3406</v>
      </c>
    </row>
    <row r="1638" spans="1:5" x14ac:dyDescent="0.15">
      <c r="A1638" t="s">
        <v>6996</v>
      </c>
      <c r="B1638" t="s">
        <v>6011</v>
      </c>
      <c r="C1638" t="s">
        <v>4712</v>
      </c>
      <c r="D1638" t="s">
        <v>4676</v>
      </c>
      <c r="E1638" t="s">
        <v>3355</v>
      </c>
    </row>
    <row r="1639" spans="1:5" x14ac:dyDescent="0.15">
      <c r="A1639" t="s">
        <v>6997</v>
      </c>
      <c r="B1639" t="s">
        <v>162</v>
      </c>
      <c r="C1639" t="s">
        <v>2578</v>
      </c>
      <c r="D1639" t="s">
        <v>4676</v>
      </c>
      <c r="E1639" t="s">
        <v>4191</v>
      </c>
    </row>
    <row r="1640" spans="1:5" x14ac:dyDescent="0.15">
      <c r="A1640" t="s">
        <v>4461</v>
      </c>
      <c r="B1640" t="s">
        <v>1491</v>
      </c>
      <c r="C1640" t="s">
        <v>4714</v>
      </c>
      <c r="D1640" t="s">
        <v>4676</v>
      </c>
      <c r="E1640" t="s">
        <v>4716</v>
      </c>
    </row>
    <row r="1641" spans="1:5" x14ac:dyDescent="0.15">
      <c r="A1641" t="s">
        <v>6998</v>
      </c>
      <c r="B1641" t="s">
        <v>4628</v>
      </c>
      <c r="C1641" t="s">
        <v>2647</v>
      </c>
      <c r="D1641" t="s">
        <v>4676</v>
      </c>
      <c r="E1641" t="s">
        <v>4311</v>
      </c>
    </row>
    <row r="1642" spans="1:5" x14ac:dyDescent="0.15">
      <c r="A1642" t="s">
        <v>6328</v>
      </c>
      <c r="B1642" t="s">
        <v>6012</v>
      </c>
      <c r="C1642" t="s">
        <v>4273</v>
      </c>
      <c r="D1642" t="s">
        <v>4676</v>
      </c>
      <c r="E1642" t="s">
        <v>4247</v>
      </c>
    </row>
    <row r="1643" spans="1:5" x14ac:dyDescent="0.15">
      <c r="A1643" t="s">
        <v>6999</v>
      </c>
      <c r="B1643" t="s">
        <v>6016</v>
      </c>
      <c r="C1643" t="s">
        <v>4186</v>
      </c>
      <c r="D1643" t="s">
        <v>4676</v>
      </c>
      <c r="E1643" t="s">
        <v>3903</v>
      </c>
    </row>
    <row r="1644" spans="1:5" x14ac:dyDescent="0.15">
      <c r="A1644" t="s">
        <v>7000</v>
      </c>
      <c r="B1644" t="s">
        <v>4475</v>
      </c>
      <c r="C1644" t="s">
        <v>17</v>
      </c>
      <c r="D1644" t="s">
        <v>4676</v>
      </c>
      <c r="E1644" t="s">
        <v>1356</v>
      </c>
    </row>
    <row r="1645" spans="1:5" x14ac:dyDescent="0.15">
      <c r="A1645" t="s">
        <v>1073</v>
      </c>
      <c r="B1645" t="s">
        <v>6019</v>
      </c>
      <c r="C1645" t="s">
        <v>3623</v>
      </c>
      <c r="D1645" t="s">
        <v>4676</v>
      </c>
      <c r="E1645" t="s">
        <v>1437</v>
      </c>
    </row>
    <row r="1646" spans="1:5" x14ac:dyDescent="0.15">
      <c r="A1646" t="s">
        <v>3937</v>
      </c>
      <c r="B1646" t="s">
        <v>630</v>
      </c>
      <c r="C1646" t="s">
        <v>4717</v>
      </c>
      <c r="D1646" t="s">
        <v>4676</v>
      </c>
      <c r="E1646" t="s">
        <v>4718</v>
      </c>
    </row>
    <row r="1647" spans="1:5" x14ac:dyDescent="0.15">
      <c r="A1647" t="s">
        <v>2514</v>
      </c>
      <c r="B1647" t="s">
        <v>6020</v>
      </c>
      <c r="C1647" t="s">
        <v>1685</v>
      </c>
      <c r="D1647" t="s">
        <v>4676</v>
      </c>
      <c r="E1647" t="s">
        <v>4719</v>
      </c>
    </row>
    <row r="1648" spans="1:5" x14ac:dyDescent="0.15">
      <c r="A1648" t="s">
        <v>5256</v>
      </c>
      <c r="B1648" t="s">
        <v>6022</v>
      </c>
      <c r="C1648" t="s">
        <v>2675</v>
      </c>
      <c r="D1648" t="s">
        <v>4676</v>
      </c>
      <c r="E1648" t="s">
        <v>2593</v>
      </c>
    </row>
    <row r="1649" spans="1:5" x14ac:dyDescent="0.15">
      <c r="A1649" t="s">
        <v>5118</v>
      </c>
      <c r="B1649" t="s">
        <v>1264</v>
      </c>
      <c r="C1649" t="s">
        <v>815</v>
      </c>
      <c r="D1649" t="s">
        <v>4676</v>
      </c>
      <c r="E1649" t="s">
        <v>4721</v>
      </c>
    </row>
    <row r="1650" spans="1:5" x14ac:dyDescent="0.15">
      <c r="A1650" t="s">
        <v>4672</v>
      </c>
      <c r="B1650" t="s">
        <v>6023</v>
      </c>
      <c r="C1650" t="s">
        <v>3015</v>
      </c>
      <c r="D1650" t="s">
        <v>4676</v>
      </c>
      <c r="E1650" t="s">
        <v>4559</v>
      </c>
    </row>
    <row r="1651" spans="1:5" x14ac:dyDescent="0.15">
      <c r="A1651" t="s">
        <v>7001</v>
      </c>
      <c r="B1651" t="s">
        <v>6025</v>
      </c>
      <c r="C1651" t="s">
        <v>219</v>
      </c>
      <c r="D1651" t="s">
        <v>4676</v>
      </c>
      <c r="E1651" t="s">
        <v>2232</v>
      </c>
    </row>
    <row r="1652" spans="1:5" x14ac:dyDescent="0.15">
      <c r="A1652" t="s">
        <v>1357</v>
      </c>
      <c r="B1652" t="s">
        <v>3631</v>
      </c>
      <c r="C1652" t="s">
        <v>4725</v>
      </c>
      <c r="D1652" t="s">
        <v>4676</v>
      </c>
      <c r="E1652" t="s">
        <v>4728</v>
      </c>
    </row>
    <row r="1653" spans="1:5" x14ac:dyDescent="0.15">
      <c r="A1653" t="s">
        <v>7002</v>
      </c>
      <c r="B1653" t="s">
        <v>6027</v>
      </c>
      <c r="C1653" t="s">
        <v>4730</v>
      </c>
      <c r="D1653" t="s">
        <v>4676</v>
      </c>
      <c r="E1653" t="s">
        <v>4506</v>
      </c>
    </row>
    <row r="1654" spans="1:5" x14ac:dyDescent="0.15">
      <c r="A1654" t="s">
        <v>7003</v>
      </c>
      <c r="B1654" t="s">
        <v>6028</v>
      </c>
      <c r="C1654" t="s">
        <v>3635</v>
      </c>
      <c r="D1654" t="s">
        <v>4676</v>
      </c>
      <c r="E1654" t="s">
        <v>3081</v>
      </c>
    </row>
    <row r="1655" spans="1:5" x14ac:dyDescent="0.15">
      <c r="A1655" t="s">
        <v>4899</v>
      </c>
      <c r="B1655" t="s">
        <v>5070</v>
      </c>
      <c r="C1655" t="s">
        <v>4731</v>
      </c>
      <c r="D1655" t="s">
        <v>4676</v>
      </c>
      <c r="E1655" t="s">
        <v>4732</v>
      </c>
    </row>
    <row r="1656" spans="1:5" x14ac:dyDescent="0.15">
      <c r="A1656" t="s">
        <v>4077</v>
      </c>
      <c r="B1656" t="s">
        <v>363</v>
      </c>
      <c r="C1656" t="s">
        <v>4733</v>
      </c>
      <c r="D1656" t="s">
        <v>4676</v>
      </c>
      <c r="E1656" t="s">
        <v>2129</v>
      </c>
    </row>
    <row r="1657" spans="1:5" x14ac:dyDescent="0.15">
      <c r="A1657" t="s">
        <v>2337</v>
      </c>
      <c r="B1657" t="s">
        <v>6029</v>
      </c>
      <c r="C1657" t="s">
        <v>4734</v>
      </c>
      <c r="D1657" t="s">
        <v>4676</v>
      </c>
      <c r="E1657" t="s">
        <v>936</v>
      </c>
    </row>
    <row r="1658" spans="1:5" x14ac:dyDescent="0.15">
      <c r="A1658" t="s">
        <v>564</v>
      </c>
      <c r="B1658" t="s">
        <v>5665</v>
      </c>
      <c r="C1658" t="s">
        <v>5221</v>
      </c>
      <c r="D1658" t="s">
        <v>564</v>
      </c>
    </row>
    <row r="1659" spans="1:5" x14ac:dyDescent="0.15">
      <c r="A1659" t="s">
        <v>4310</v>
      </c>
      <c r="B1659" t="s">
        <v>2497</v>
      </c>
      <c r="C1659" t="s">
        <v>4735</v>
      </c>
      <c r="D1659" t="s">
        <v>564</v>
      </c>
      <c r="E1659" t="s">
        <v>287</v>
      </c>
    </row>
    <row r="1660" spans="1:5" x14ac:dyDescent="0.15">
      <c r="A1660" t="s">
        <v>7004</v>
      </c>
      <c r="B1660" t="s">
        <v>4364</v>
      </c>
      <c r="C1660" t="s">
        <v>121</v>
      </c>
      <c r="D1660" t="s">
        <v>564</v>
      </c>
      <c r="E1660" t="s">
        <v>4737</v>
      </c>
    </row>
    <row r="1661" spans="1:5" x14ac:dyDescent="0.15">
      <c r="A1661" t="s">
        <v>2882</v>
      </c>
      <c r="B1661" t="s">
        <v>1601</v>
      </c>
      <c r="C1661" t="s">
        <v>4738</v>
      </c>
      <c r="D1661" t="s">
        <v>564</v>
      </c>
      <c r="E1661" t="s">
        <v>4739</v>
      </c>
    </row>
    <row r="1662" spans="1:5" x14ac:dyDescent="0.15">
      <c r="A1662" t="s">
        <v>1872</v>
      </c>
      <c r="B1662" t="s">
        <v>6030</v>
      </c>
      <c r="C1662" t="s">
        <v>2629</v>
      </c>
      <c r="D1662" t="s">
        <v>564</v>
      </c>
      <c r="E1662" t="s">
        <v>4740</v>
      </c>
    </row>
    <row r="1663" spans="1:5" x14ac:dyDescent="0.15">
      <c r="A1663" t="s">
        <v>246</v>
      </c>
      <c r="B1663" t="s">
        <v>6031</v>
      </c>
      <c r="C1663" t="s">
        <v>4675</v>
      </c>
      <c r="D1663" t="s">
        <v>564</v>
      </c>
      <c r="E1663" t="s">
        <v>126</v>
      </c>
    </row>
    <row r="1664" spans="1:5" x14ac:dyDescent="0.15">
      <c r="A1664" t="s">
        <v>5496</v>
      </c>
      <c r="B1664" t="s">
        <v>4779</v>
      </c>
      <c r="C1664" t="s">
        <v>4744</v>
      </c>
      <c r="D1664" t="s">
        <v>564</v>
      </c>
      <c r="E1664" t="s">
        <v>4745</v>
      </c>
    </row>
    <row r="1665" spans="1:5" x14ac:dyDescent="0.15">
      <c r="A1665" t="s">
        <v>3652</v>
      </c>
      <c r="B1665" t="s">
        <v>1956</v>
      </c>
      <c r="C1665" t="s">
        <v>3124</v>
      </c>
      <c r="D1665" t="s">
        <v>564</v>
      </c>
      <c r="E1665" t="s">
        <v>4143</v>
      </c>
    </row>
    <row r="1666" spans="1:5" x14ac:dyDescent="0.15">
      <c r="A1666" t="s">
        <v>7005</v>
      </c>
      <c r="B1666" t="s">
        <v>6033</v>
      </c>
      <c r="C1666" t="s">
        <v>992</v>
      </c>
      <c r="D1666" t="s">
        <v>564</v>
      </c>
      <c r="E1666" t="s">
        <v>852</v>
      </c>
    </row>
    <row r="1667" spans="1:5" x14ac:dyDescent="0.15">
      <c r="A1667" t="s">
        <v>7006</v>
      </c>
      <c r="B1667" t="s">
        <v>4838</v>
      </c>
      <c r="C1667" t="s">
        <v>4746</v>
      </c>
      <c r="D1667" t="s">
        <v>564</v>
      </c>
      <c r="E1667" t="s">
        <v>4747</v>
      </c>
    </row>
    <row r="1668" spans="1:5" x14ac:dyDescent="0.15">
      <c r="A1668" t="s">
        <v>7007</v>
      </c>
      <c r="B1668" t="s">
        <v>5859</v>
      </c>
      <c r="C1668" t="s">
        <v>4749</v>
      </c>
      <c r="D1668" t="s">
        <v>564</v>
      </c>
      <c r="E1668" t="s">
        <v>1834</v>
      </c>
    </row>
    <row r="1669" spans="1:5" x14ac:dyDescent="0.15">
      <c r="A1669" t="s">
        <v>7008</v>
      </c>
      <c r="B1669" t="s">
        <v>2187</v>
      </c>
      <c r="C1669" t="s">
        <v>4750</v>
      </c>
      <c r="D1669" t="s">
        <v>564</v>
      </c>
      <c r="E1669" t="s">
        <v>4752</v>
      </c>
    </row>
    <row r="1670" spans="1:5" x14ac:dyDescent="0.15">
      <c r="A1670" t="s">
        <v>7010</v>
      </c>
      <c r="B1670" t="s">
        <v>6034</v>
      </c>
      <c r="C1670" t="s">
        <v>4345</v>
      </c>
      <c r="D1670" t="s">
        <v>564</v>
      </c>
      <c r="E1670" t="s">
        <v>1341</v>
      </c>
    </row>
    <row r="1671" spans="1:5" x14ac:dyDescent="0.15">
      <c r="A1671" t="s">
        <v>6917</v>
      </c>
      <c r="B1671" t="s">
        <v>3685</v>
      </c>
      <c r="C1671" t="s">
        <v>4754</v>
      </c>
      <c r="D1671" t="s">
        <v>564</v>
      </c>
      <c r="E1671" t="s">
        <v>4757</v>
      </c>
    </row>
    <row r="1672" spans="1:5" x14ac:dyDescent="0.15">
      <c r="A1672" t="s">
        <v>6545</v>
      </c>
      <c r="B1672" t="s">
        <v>5285</v>
      </c>
      <c r="C1672" t="s">
        <v>4758</v>
      </c>
      <c r="D1672" t="s">
        <v>564</v>
      </c>
      <c r="E1672" t="s">
        <v>4759</v>
      </c>
    </row>
    <row r="1673" spans="1:5" x14ac:dyDescent="0.15">
      <c r="A1673" t="s">
        <v>6796</v>
      </c>
      <c r="B1673" t="s">
        <v>6035</v>
      </c>
      <c r="C1673" t="s">
        <v>4396</v>
      </c>
      <c r="D1673" t="s">
        <v>564</v>
      </c>
      <c r="E1673" t="s">
        <v>4761</v>
      </c>
    </row>
    <row r="1674" spans="1:5" x14ac:dyDescent="0.15">
      <c r="A1674" t="s">
        <v>7011</v>
      </c>
      <c r="B1674" t="s">
        <v>4317</v>
      </c>
      <c r="C1674" t="s">
        <v>4763</v>
      </c>
      <c r="D1674" t="s">
        <v>564</v>
      </c>
      <c r="E1674" t="s">
        <v>4236</v>
      </c>
    </row>
    <row r="1675" spans="1:5" x14ac:dyDescent="0.15">
      <c r="A1675" t="s">
        <v>5399</v>
      </c>
      <c r="B1675" t="s">
        <v>5276</v>
      </c>
      <c r="C1675" t="s">
        <v>4660</v>
      </c>
      <c r="D1675" t="s">
        <v>564</v>
      </c>
      <c r="E1675" t="s">
        <v>4766</v>
      </c>
    </row>
    <row r="1676" spans="1:5" x14ac:dyDescent="0.15">
      <c r="A1676" t="s">
        <v>7012</v>
      </c>
      <c r="B1676" t="s">
        <v>4795</v>
      </c>
      <c r="C1676" t="s">
        <v>1649</v>
      </c>
      <c r="D1676" t="s">
        <v>564</v>
      </c>
      <c r="E1676" t="s">
        <v>2522</v>
      </c>
    </row>
    <row r="1677" spans="1:5" x14ac:dyDescent="0.15">
      <c r="A1677" t="s">
        <v>757</v>
      </c>
      <c r="B1677" t="s">
        <v>2340</v>
      </c>
      <c r="C1677" t="s">
        <v>6159</v>
      </c>
      <c r="D1677" t="s">
        <v>757</v>
      </c>
    </row>
    <row r="1678" spans="1:5" x14ac:dyDescent="0.15">
      <c r="A1678" t="s">
        <v>2248</v>
      </c>
      <c r="B1678" t="s">
        <v>4522</v>
      </c>
      <c r="C1678" t="s">
        <v>2588</v>
      </c>
      <c r="D1678" t="s">
        <v>757</v>
      </c>
      <c r="E1678" t="s">
        <v>1316</v>
      </c>
    </row>
    <row r="1679" spans="1:5" x14ac:dyDescent="0.15">
      <c r="A1679" t="s">
        <v>6922</v>
      </c>
      <c r="B1679" t="s">
        <v>6036</v>
      </c>
      <c r="C1679" t="s">
        <v>293</v>
      </c>
      <c r="D1679" t="s">
        <v>757</v>
      </c>
      <c r="E1679" t="s">
        <v>1344</v>
      </c>
    </row>
    <row r="1680" spans="1:5" x14ac:dyDescent="0.15">
      <c r="A1680" t="s">
        <v>7013</v>
      </c>
      <c r="B1680" t="s">
        <v>6038</v>
      </c>
      <c r="C1680" t="s">
        <v>3764</v>
      </c>
      <c r="D1680" t="s">
        <v>757</v>
      </c>
      <c r="E1680" t="s">
        <v>4432</v>
      </c>
    </row>
    <row r="1681" spans="1:5" x14ac:dyDescent="0.15">
      <c r="A1681" t="s">
        <v>7014</v>
      </c>
      <c r="B1681" t="s">
        <v>6039</v>
      </c>
      <c r="C1681" t="s">
        <v>4767</v>
      </c>
      <c r="D1681" t="s">
        <v>757</v>
      </c>
      <c r="E1681" t="s">
        <v>4768</v>
      </c>
    </row>
    <row r="1682" spans="1:5" x14ac:dyDescent="0.15">
      <c r="A1682" t="s">
        <v>5690</v>
      </c>
      <c r="B1682" t="s">
        <v>6041</v>
      </c>
      <c r="C1682" t="s">
        <v>2812</v>
      </c>
      <c r="D1682" t="s">
        <v>757</v>
      </c>
      <c r="E1682" t="s">
        <v>2417</v>
      </c>
    </row>
    <row r="1683" spans="1:5" x14ac:dyDescent="0.15">
      <c r="A1683" t="s">
        <v>2114</v>
      </c>
      <c r="B1683" t="s">
        <v>4139</v>
      </c>
      <c r="C1683" t="s">
        <v>4770</v>
      </c>
      <c r="D1683" t="s">
        <v>757</v>
      </c>
      <c r="E1683" t="s">
        <v>2807</v>
      </c>
    </row>
    <row r="1684" spans="1:5" x14ac:dyDescent="0.15">
      <c r="A1684" t="s">
        <v>2525</v>
      </c>
      <c r="B1684" t="s">
        <v>2260</v>
      </c>
      <c r="C1684" t="s">
        <v>4772</v>
      </c>
      <c r="D1684" t="s">
        <v>757</v>
      </c>
      <c r="E1684" t="s">
        <v>4773</v>
      </c>
    </row>
    <row r="1685" spans="1:5" x14ac:dyDescent="0.15">
      <c r="A1685" t="s">
        <v>5613</v>
      </c>
      <c r="B1685" t="s">
        <v>3870</v>
      </c>
      <c r="C1685" t="s">
        <v>4776</v>
      </c>
      <c r="D1685" t="s">
        <v>757</v>
      </c>
      <c r="E1685" t="s">
        <v>4777</v>
      </c>
    </row>
    <row r="1686" spans="1:5" x14ac:dyDescent="0.15">
      <c r="A1686" t="s">
        <v>7015</v>
      </c>
      <c r="B1686" t="s">
        <v>4882</v>
      </c>
      <c r="C1686" t="s">
        <v>4780</v>
      </c>
      <c r="D1686" t="s">
        <v>757</v>
      </c>
      <c r="E1686" t="s">
        <v>4781</v>
      </c>
    </row>
    <row r="1687" spans="1:5" x14ac:dyDescent="0.15">
      <c r="A1687" t="s">
        <v>7016</v>
      </c>
      <c r="B1687" t="s">
        <v>3378</v>
      </c>
      <c r="C1687" t="s">
        <v>4782</v>
      </c>
      <c r="D1687" t="s">
        <v>757</v>
      </c>
      <c r="E1687" t="s">
        <v>4783</v>
      </c>
    </row>
    <row r="1688" spans="1:5" x14ac:dyDescent="0.15">
      <c r="A1688" t="s">
        <v>3658</v>
      </c>
      <c r="B1688" t="s">
        <v>6042</v>
      </c>
      <c r="C1688" t="s">
        <v>2266</v>
      </c>
      <c r="D1688" t="s">
        <v>757</v>
      </c>
      <c r="E1688" t="s">
        <v>1810</v>
      </c>
    </row>
    <row r="1689" spans="1:5" x14ac:dyDescent="0.15">
      <c r="A1689" t="s">
        <v>2997</v>
      </c>
      <c r="B1689" t="s">
        <v>6043</v>
      </c>
      <c r="C1689" t="s">
        <v>2081</v>
      </c>
      <c r="D1689" t="s">
        <v>757</v>
      </c>
      <c r="E1689" t="s">
        <v>3385</v>
      </c>
    </row>
    <row r="1690" spans="1:5" x14ac:dyDescent="0.15">
      <c r="A1690" t="s">
        <v>2887</v>
      </c>
      <c r="B1690" t="s">
        <v>6045</v>
      </c>
      <c r="C1690" t="s">
        <v>3981</v>
      </c>
      <c r="D1690" t="s">
        <v>757</v>
      </c>
      <c r="E1690" t="s">
        <v>4785</v>
      </c>
    </row>
    <row r="1691" spans="1:5" x14ac:dyDescent="0.15">
      <c r="A1691" t="s">
        <v>7017</v>
      </c>
      <c r="B1691" t="s">
        <v>6046</v>
      </c>
      <c r="C1691" t="s">
        <v>4788</v>
      </c>
      <c r="D1691" t="s">
        <v>757</v>
      </c>
      <c r="E1691" t="s">
        <v>4789</v>
      </c>
    </row>
    <row r="1692" spans="1:5" x14ac:dyDescent="0.15">
      <c r="A1692" t="s">
        <v>4110</v>
      </c>
      <c r="B1692" t="s">
        <v>2536</v>
      </c>
      <c r="C1692" t="s">
        <v>4793</v>
      </c>
      <c r="D1692" t="s">
        <v>757</v>
      </c>
      <c r="E1692" t="s">
        <v>4011</v>
      </c>
    </row>
    <row r="1693" spans="1:5" x14ac:dyDescent="0.15">
      <c r="A1693" t="s">
        <v>7018</v>
      </c>
      <c r="B1693" t="s">
        <v>6048</v>
      </c>
      <c r="C1693" t="s">
        <v>4794</v>
      </c>
      <c r="D1693" t="s">
        <v>757</v>
      </c>
      <c r="E1693" t="s">
        <v>3902</v>
      </c>
    </row>
    <row r="1694" spans="1:5" x14ac:dyDescent="0.15">
      <c r="A1694" t="s">
        <v>201</v>
      </c>
      <c r="B1694" t="s">
        <v>5201</v>
      </c>
      <c r="C1694" t="s">
        <v>1970</v>
      </c>
      <c r="D1694" t="s">
        <v>757</v>
      </c>
      <c r="E1694" t="s">
        <v>498</v>
      </c>
    </row>
    <row r="1695" spans="1:5" x14ac:dyDescent="0.15">
      <c r="A1695" t="s">
        <v>7019</v>
      </c>
      <c r="B1695" t="s">
        <v>2350</v>
      </c>
      <c r="C1695" t="s">
        <v>3978</v>
      </c>
      <c r="D1695" t="s">
        <v>757</v>
      </c>
      <c r="E1695" t="s">
        <v>496</v>
      </c>
    </row>
    <row r="1696" spans="1:5" x14ac:dyDescent="0.15">
      <c r="A1696" t="s">
        <v>7020</v>
      </c>
      <c r="B1696" t="s">
        <v>2734</v>
      </c>
      <c r="C1696" t="s">
        <v>3519</v>
      </c>
      <c r="D1696" t="s">
        <v>757</v>
      </c>
      <c r="E1696" t="s">
        <v>4796</v>
      </c>
    </row>
    <row r="1697" spans="1:5" x14ac:dyDescent="0.15">
      <c r="A1697" t="s">
        <v>7021</v>
      </c>
      <c r="B1697" t="s">
        <v>6049</v>
      </c>
      <c r="C1697" t="s">
        <v>4544</v>
      </c>
      <c r="D1697" t="s">
        <v>757</v>
      </c>
      <c r="E1697" t="s">
        <v>4609</v>
      </c>
    </row>
    <row r="1698" spans="1:5" x14ac:dyDescent="0.15">
      <c r="A1698" t="s">
        <v>0</v>
      </c>
      <c r="B1698" t="s">
        <v>2566</v>
      </c>
      <c r="C1698" t="s">
        <v>3261</v>
      </c>
      <c r="D1698" t="s">
        <v>757</v>
      </c>
      <c r="E1698" t="s">
        <v>4652</v>
      </c>
    </row>
    <row r="1699" spans="1:5" x14ac:dyDescent="0.15">
      <c r="A1699" t="s">
        <v>6902</v>
      </c>
      <c r="B1699" t="s">
        <v>6050</v>
      </c>
      <c r="C1699" t="s">
        <v>4797</v>
      </c>
      <c r="D1699" t="s">
        <v>757</v>
      </c>
      <c r="E1699" t="s">
        <v>2011</v>
      </c>
    </row>
    <row r="1700" spans="1:5" x14ac:dyDescent="0.15">
      <c r="A1700" t="s">
        <v>549</v>
      </c>
      <c r="B1700" t="s">
        <v>7101</v>
      </c>
      <c r="C1700" t="s">
        <v>6160</v>
      </c>
      <c r="D1700" t="s">
        <v>757</v>
      </c>
      <c r="E1700" t="s">
        <v>1214</v>
      </c>
    </row>
    <row r="1701" spans="1:5" x14ac:dyDescent="0.15">
      <c r="A1701" t="s">
        <v>7022</v>
      </c>
      <c r="B1701" t="s">
        <v>5139</v>
      </c>
      <c r="C1701" t="s">
        <v>1955</v>
      </c>
      <c r="D1701" t="s">
        <v>757</v>
      </c>
      <c r="E1701" t="s">
        <v>3330</v>
      </c>
    </row>
    <row r="1702" spans="1:5" x14ac:dyDescent="0.15">
      <c r="A1702" t="s">
        <v>7023</v>
      </c>
      <c r="B1702" t="s">
        <v>4019</v>
      </c>
      <c r="C1702" t="s">
        <v>2180</v>
      </c>
      <c r="D1702" t="s">
        <v>757</v>
      </c>
      <c r="E1702" t="s">
        <v>4799</v>
      </c>
    </row>
    <row r="1703" spans="1:5" x14ac:dyDescent="0.15">
      <c r="A1703" t="s">
        <v>2130</v>
      </c>
      <c r="B1703" t="s">
        <v>6051</v>
      </c>
      <c r="C1703" t="s">
        <v>3311</v>
      </c>
      <c r="D1703" t="s">
        <v>757</v>
      </c>
      <c r="E1703" t="s">
        <v>4801</v>
      </c>
    </row>
    <row r="1704" spans="1:5" x14ac:dyDescent="0.15">
      <c r="A1704" t="s">
        <v>4803</v>
      </c>
      <c r="B1704" t="s">
        <v>5800</v>
      </c>
      <c r="C1704" t="s">
        <v>4016</v>
      </c>
      <c r="D1704" t="s">
        <v>4803</v>
      </c>
    </row>
    <row r="1705" spans="1:5" x14ac:dyDescent="0.15">
      <c r="A1705" t="s">
        <v>1123</v>
      </c>
      <c r="B1705" t="s">
        <v>6052</v>
      </c>
      <c r="C1705" t="s">
        <v>4802</v>
      </c>
      <c r="D1705" t="s">
        <v>4803</v>
      </c>
      <c r="E1705" t="s">
        <v>538</v>
      </c>
    </row>
    <row r="1706" spans="1:5" x14ac:dyDescent="0.15">
      <c r="A1706" t="s">
        <v>3468</v>
      </c>
      <c r="B1706" t="s">
        <v>3729</v>
      </c>
      <c r="C1706" t="s">
        <v>1559</v>
      </c>
      <c r="D1706" t="s">
        <v>4803</v>
      </c>
      <c r="E1706" t="s">
        <v>4804</v>
      </c>
    </row>
    <row r="1707" spans="1:5" x14ac:dyDescent="0.15">
      <c r="A1707" t="s">
        <v>3077</v>
      </c>
      <c r="B1707" t="s">
        <v>6053</v>
      </c>
      <c r="C1707" t="s">
        <v>2963</v>
      </c>
      <c r="D1707" t="s">
        <v>4803</v>
      </c>
      <c r="E1707" t="s">
        <v>385</v>
      </c>
    </row>
    <row r="1708" spans="1:5" x14ac:dyDescent="0.15">
      <c r="A1708" t="s">
        <v>7024</v>
      </c>
      <c r="B1708" t="s">
        <v>2988</v>
      </c>
      <c r="C1708" t="s">
        <v>3638</v>
      </c>
      <c r="D1708" t="s">
        <v>4803</v>
      </c>
      <c r="E1708" t="s">
        <v>130</v>
      </c>
    </row>
    <row r="1709" spans="1:5" x14ac:dyDescent="0.15">
      <c r="A1709" t="s">
        <v>7025</v>
      </c>
      <c r="B1709" t="s">
        <v>6054</v>
      </c>
      <c r="C1709" t="s">
        <v>4806</v>
      </c>
      <c r="D1709" t="s">
        <v>4803</v>
      </c>
      <c r="E1709" t="s">
        <v>3133</v>
      </c>
    </row>
    <row r="1710" spans="1:5" x14ac:dyDescent="0.15">
      <c r="A1710" t="s">
        <v>7026</v>
      </c>
      <c r="B1710" t="s">
        <v>4100</v>
      </c>
      <c r="C1710" t="s">
        <v>4807</v>
      </c>
      <c r="D1710" t="s">
        <v>4803</v>
      </c>
      <c r="E1710" t="s">
        <v>1422</v>
      </c>
    </row>
    <row r="1711" spans="1:5" x14ac:dyDescent="0.15">
      <c r="A1711" t="s">
        <v>2094</v>
      </c>
      <c r="B1711" t="s">
        <v>3180</v>
      </c>
      <c r="C1711" t="s">
        <v>4809</v>
      </c>
      <c r="D1711" t="s">
        <v>4803</v>
      </c>
      <c r="E1711" t="s">
        <v>46</v>
      </c>
    </row>
    <row r="1712" spans="1:5" x14ac:dyDescent="0.15">
      <c r="A1712" t="s">
        <v>7027</v>
      </c>
      <c r="B1712" t="s">
        <v>6055</v>
      </c>
      <c r="C1712" t="s">
        <v>2916</v>
      </c>
      <c r="D1712" t="s">
        <v>4803</v>
      </c>
      <c r="E1712" t="s">
        <v>4811</v>
      </c>
    </row>
    <row r="1713" spans="1:5" x14ac:dyDescent="0.15">
      <c r="A1713" t="s">
        <v>7028</v>
      </c>
      <c r="B1713" t="s">
        <v>5595</v>
      </c>
      <c r="C1713" t="s">
        <v>2351</v>
      </c>
      <c r="D1713" t="s">
        <v>4803</v>
      </c>
      <c r="E1713" t="s">
        <v>2237</v>
      </c>
    </row>
    <row r="1714" spans="1:5" x14ac:dyDescent="0.15">
      <c r="A1714" t="s">
        <v>2465</v>
      </c>
      <c r="B1714" t="s">
        <v>4846</v>
      </c>
      <c r="C1714" t="s">
        <v>2298</v>
      </c>
      <c r="D1714" t="s">
        <v>4803</v>
      </c>
      <c r="E1714" t="s">
        <v>4812</v>
      </c>
    </row>
    <row r="1715" spans="1:5" x14ac:dyDescent="0.15">
      <c r="A1715" t="s">
        <v>7029</v>
      </c>
      <c r="B1715" t="s">
        <v>6057</v>
      </c>
      <c r="C1715" t="s">
        <v>4226</v>
      </c>
      <c r="D1715" t="s">
        <v>4803</v>
      </c>
      <c r="E1715" t="s">
        <v>4769</v>
      </c>
    </row>
    <row r="1716" spans="1:5" x14ac:dyDescent="0.15">
      <c r="A1716" t="s">
        <v>7030</v>
      </c>
      <c r="B1716" t="s">
        <v>2987</v>
      </c>
      <c r="C1716" t="s">
        <v>1307</v>
      </c>
      <c r="D1716" t="s">
        <v>4803</v>
      </c>
      <c r="E1716" t="s">
        <v>4457</v>
      </c>
    </row>
    <row r="1717" spans="1:5" x14ac:dyDescent="0.15">
      <c r="A1717" t="s">
        <v>7031</v>
      </c>
      <c r="B1717" t="s">
        <v>6058</v>
      </c>
      <c r="C1717" t="s">
        <v>2009</v>
      </c>
      <c r="D1717" t="s">
        <v>4803</v>
      </c>
      <c r="E1717" t="s">
        <v>4040</v>
      </c>
    </row>
    <row r="1718" spans="1:5" x14ac:dyDescent="0.15">
      <c r="A1718" t="s">
        <v>7032</v>
      </c>
      <c r="B1718" t="s">
        <v>2769</v>
      </c>
      <c r="C1718" t="s">
        <v>4813</v>
      </c>
      <c r="D1718" t="s">
        <v>4803</v>
      </c>
      <c r="E1718" t="s">
        <v>4815</v>
      </c>
    </row>
    <row r="1719" spans="1:5" x14ac:dyDescent="0.15">
      <c r="A1719" t="s">
        <v>1203</v>
      </c>
      <c r="B1719" t="s">
        <v>5128</v>
      </c>
      <c r="C1719" t="s">
        <v>4818</v>
      </c>
      <c r="D1719" t="s">
        <v>4803</v>
      </c>
      <c r="E1719" t="s">
        <v>4819</v>
      </c>
    </row>
    <row r="1720" spans="1:5" x14ac:dyDescent="0.15">
      <c r="A1720" t="s">
        <v>3019</v>
      </c>
      <c r="B1720" t="s">
        <v>6059</v>
      </c>
      <c r="C1720" t="s">
        <v>3836</v>
      </c>
      <c r="D1720" t="s">
        <v>4803</v>
      </c>
      <c r="E1720" t="s">
        <v>1621</v>
      </c>
    </row>
    <row r="1721" spans="1:5" x14ac:dyDescent="0.15">
      <c r="A1721" t="s">
        <v>7033</v>
      </c>
      <c r="B1721" t="s">
        <v>3781</v>
      </c>
      <c r="C1721" t="s">
        <v>4820</v>
      </c>
      <c r="D1721" t="s">
        <v>4803</v>
      </c>
      <c r="E1721" t="s">
        <v>4822</v>
      </c>
    </row>
    <row r="1722" spans="1:5" x14ac:dyDescent="0.15">
      <c r="A1722" t="s">
        <v>3762</v>
      </c>
      <c r="B1722" t="s">
        <v>754</v>
      </c>
      <c r="C1722" t="s">
        <v>3095</v>
      </c>
      <c r="D1722" t="s">
        <v>4803</v>
      </c>
      <c r="E1722" t="s">
        <v>4824</v>
      </c>
    </row>
    <row r="1723" spans="1:5" x14ac:dyDescent="0.15">
      <c r="A1723" t="s">
        <v>7034</v>
      </c>
      <c r="B1723" t="s">
        <v>6060</v>
      </c>
      <c r="C1723" t="s">
        <v>952</v>
      </c>
      <c r="D1723" t="s">
        <v>4803</v>
      </c>
      <c r="E1723" t="s">
        <v>131</v>
      </c>
    </row>
    <row r="1724" spans="1:5" x14ac:dyDescent="0.15">
      <c r="A1724" t="s">
        <v>7035</v>
      </c>
      <c r="B1724" t="s">
        <v>763</v>
      </c>
      <c r="C1724" t="s">
        <v>3307</v>
      </c>
      <c r="D1724" t="s">
        <v>4803</v>
      </c>
      <c r="E1724" t="s">
        <v>4825</v>
      </c>
    </row>
    <row r="1725" spans="1:5" x14ac:dyDescent="0.15">
      <c r="A1725" t="s">
        <v>2322</v>
      </c>
      <c r="B1725" t="s">
        <v>6061</v>
      </c>
      <c r="C1725" t="s">
        <v>4827</v>
      </c>
      <c r="D1725" t="s">
        <v>4803</v>
      </c>
      <c r="E1725" t="s">
        <v>4828</v>
      </c>
    </row>
    <row r="1726" spans="1:5" x14ac:dyDescent="0.15">
      <c r="A1726" t="s">
        <v>7036</v>
      </c>
      <c r="B1726" t="s">
        <v>6062</v>
      </c>
      <c r="C1726" t="s">
        <v>4829</v>
      </c>
      <c r="D1726" t="s">
        <v>4803</v>
      </c>
      <c r="E1726" t="s">
        <v>2321</v>
      </c>
    </row>
    <row r="1727" spans="1:5" x14ac:dyDescent="0.15">
      <c r="A1727" t="s">
        <v>4985</v>
      </c>
      <c r="B1727" t="s">
        <v>2483</v>
      </c>
      <c r="C1727" t="s">
        <v>4832</v>
      </c>
      <c r="D1727" t="s">
        <v>4803</v>
      </c>
      <c r="E1727" t="s">
        <v>2953</v>
      </c>
    </row>
    <row r="1728" spans="1:5" x14ac:dyDescent="0.15">
      <c r="A1728" t="s">
        <v>7037</v>
      </c>
      <c r="B1728" t="s">
        <v>2107</v>
      </c>
      <c r="C1728" t="s">
        <v>4833</v>
      </c>
      <c r="D1728" t="s">
        <v>4803</v>
      </c>
      <c r="E1728" t="s">
        <v>1971</v>
      </c>
    </row>
    <row r="1729" spans="1:5" x14ac:dyDescent="0.15">
      <c r="A1729" t="s">
        <v>7038</v>
      </c>
      <c r="B1729" t="s">
        <v>1486</v>
      </c>
      <c r="C1729" t="s">
        <v>1056</v>
      </c>
      <c r="D1729" t="s">
        <v>4803</v>
      </c>
      <c r="E1729" t="s">
        <v>3380</v>
      </c>
    </row>
    <row r="1730" spans="1:5" x14ac:dyDescent="0.15">
      <c r="A1730" t="s">
        <v>7039</v>
      </c>
      <c r="B1730" t="s">
        <v>1869</v>
      </c>
      <c r="C1730" t="s">
        <v>4834</v>
      </c>
      <c r="D1730" t="s">
        <v>4803</v>
      </c>
      <c r="E1730" t="s">
        <v>4835</v>
      </c>
    </row>
    <row r="1731" spans="1:5" x14ac:dyDescent="0.15">
      <c r="A1731" t="s">
        <v>7040</v>
      </c>
      <c r="B1731" t="s">
        <v>6063</v>
      </c>
      <c r="C1731" t="s">
        <v>54</v>
      </c>
      <c r="D1731" t="s">
        <v>4803</v>
      </c>
      <c r="E1731" t="s">
        <v>3571</v>
      </c>
    </row>
    <row r="1732" spans="1:5" x14ac:dyDescent="0.15">
      <c r="A1732" t="s">
        <v>6622</v>
      </c>
      <c r="B1732" t="s">
        <v>40</v>
      </c>
      <c r="C1732" t="s">
        <v>686</v>
      </c>
      <c r="D1732" t="s">
        <v>4803</v>
      </c>
      <c r="E1732" t="s">
        <v>4839</v>
      </c>
    </row>
    <row r="1733" spans="1:5" x14ac:dyDescent="0.15">
      <c r="A1733" t="s">
        <v>4684</v>
      </c>
      <c r="B1733" t="s">
        <v>6064</v>
      </c>
      <c r="C1733" t="s">
        <v>3082</v>
      </c>
      <c r="D1733" t="s">
        <v>4803</v>
      </c>
      <c r="E1733" t="s">
        <v>4840</v>
      </c>
    </row>
    <row r="1734" spans="1:5" x14ac:dyDescent="0.15">
      <c r="A1734" t="s">
        <v>7041</v>
      </c>
      <c r="B1734" t="s">
        <v>307</v>
      </c>
      <c r="C1734" t="s">
        <v>4361</v>
      </c>
      <c r="D1734" t="s">
        <v>4803</v>
      </c>
      <c r="E1734" t="s">
        <v>2062</v>
      </c>
    </row>
    <row r="1735" spans="1:5" x14ac:dyDescent="0.15">
      <c r="A1735" t="s">
        <v>2949</v>
      </c>
      <c r="B1735" t="s">
        <v>6065</v>
      </c>
      <c r="C1735" t="s">
        <v>4843</v>
      </c>
      <c r="D1735" t="s">
        <v>4803</v>
      </c>
      <c r="E1735" t="s">
        <v>4844</v>
      </c>
    </row>
    <row r="1736" spans="1:5" x14ac:dyDescent="0.15">
      <c r="A1736" t="s">
        <v>344</v>
      </c>
      <c r="B1736" t="s">
        <v>4106</v>
      </c>
      <c r="C1736" t="s">
        <v>937</v>
      </c>
      <c r="D1736" t="s">
        <v>4803</v>
      </c>
      <c r="E1736" t="s">
        <v>4180</v>
      </c>
    </row>
    <row r="1737" spans="1:5" x14ac:dyDescent="0.15">
      <c r="A1737" t="s">
        <v>7042</v>
      </c>
      <c r="B1737" t="s">
        <v>781</v>
      </c>
      <c r="C1737" t="s">
        <v>4845</v>
      </c>
      <c r="D1737" t="s">
        <v>4803</v>
      </c>
      <c r="E1737" t="s">
        <v>4848</v>
      </c>
    </row>
    <row r="1738" spans="1:5" x14ac:dyDescent="0.15">
      <c r="A1738" t="s">
        <v>7043</v>
      </c>
      <c r="B1738" t="s">
        <v>4054</v>
      </c>
      <c r="C1738" t="s">
        <v>4849</v>
      </c>
      <c r="D1738" t="s">
        <v>4803</v>
      </c>
      <c r="E1738" t="s">
        <v>4850</v>
      </c>
    </row>
    <row r="1739" spans="1:5" x14ac:dyDescent="0.15">
      <c r="A1739" t="s">
        <v>7044</v>
      </c>
      <c r="B1739" t="s">
        <v>6066</v>
      </c>
      <c r="C1739" t="s">
        <v>1727</v>
      </c>
      <c r="D1739" t="s">
        <v>4803</v>
      </c>
      <c r="E1739" t="s">
        <v>107</v>
      </c>
    </row>
    <row r="1740" spans="1:5" x14ac:dyDescent="0.15">
      <c r="A1740" t="s">
        <v>1192</v>
      </c>
      <c r="B1740" t="s">
        <v>5082</v>
      </c>
      <c r="C1740" t="s">
        <v>4851</v>
      </c>
      <c r="D1740" t="s">
        <v>4803</v>
      </c>
      <c r="E1740" t="s">
        <v>4852</v>
      </c>
    </row>
    <row r="1741" spans="1:5" x14ac:dyDescent="0.15">
      <c r="A1741" t="s">
        <v>3532</v>
      </c>
      <c r="B1741" t="s">
        <v>6067</v>
      </c>
      <c r="C1741" t="s">
        <v>4184</v>
      </c>
      <c r="D1741" t="s">
        <v>4803</v>
      </c>
      <c r="E1741" t="s">
        <v>4853</v>
      </c>
    </row>
    <row r="1742" spans="1:5" x14ac:dyDescent="0.15">
      <c r="A1742" t="s">
        <v>4109</v>
      </c>
      <c r="B1742" t="s">
        <v>199</v>
      </c>
      <c r="C1742" t="s">
        <v>4855</v>
      </c>
      <c r="D1742" t="s">
        <v>4803</v>
      </c>
      <c r="E1742" t="s">
        <v>4856</v>
      </c>
    </row>
    <row r="1743" spans="1:5" x14ac:dyDescent="0.15">
      <c r="A1743" t="s">
        <v>7045</v>
      </c>
      <c r="B1743" t="s">
        <v>3033</v>
      </c>
      <c r="C1743" t="s">
        <v>4858</v>
      </c>
      <c r="D1743" t="s">
        <v>4803</v>
      </c>
      <c r="E1743" t="s">
        <v>541</v>
      </c>
    </row>
    <row r="1744" spans="1:5" x14ac:dyDescent="0.15">
      <c r="A1744" t="s">
        <v>338</v>
      </c>
      <c r="B1744" t="s">
        <v>6068</v>
      </c>
      <c r="C1744" t="s">
        <v>4859</v>
      </c>
      <c r="D1744" t="s">
        <v>4803</v>
      </c>
      <c r="E1744" t="s">
        <v>4861</v>
      </c>
    </row>
    <row r="1745" spans="1:5" x14ac:dyDescent="0.15">
      <c r="A1745" t="s">
        <v>7046</v>
      </c>
      <c r="B1745" t="s">
        <v>4533</v>
      </c>
      <c r="C1745" t="s">
        <v>4863</v>
      </c>
      <c r="D1745" t="s">
        <v>4803</v>
      </c>
      <c r="E1745" t="s">
        <v>4563</v>
      </c>
    </row>
    <row r="1746" spans="1:5" x14ac:dyDescent="0.15">
      <c r="A1746" t="s">
        <v>2217</v>
      </c>
      <c r="B1746" t="s">
        <v>6070</v>
      </c>
      <c r="C1746" t="s">
        <v>2584</v>
      </c>
      <c r="D1746" t="s">
        <v>4803</v>
      </c>
      <c r="E1746" t="s">
        <v>4866</v>
      </c>
    </row>
    <row r="1747" spans="1:5" x14ac:dyDescent="0.15">
      <c r="A1747" t="s">
        <v>4942</v>
      </c>
      <c r="B1747" t="s">
        <v>6071</v>
      </c>
      <c r="C1747" t="s">
        <v>4868</v>
      </c>
      <c r="D1747" t="s">
        <v>4803</v>
      </c>
      <c r="E1747" t="s">
        <v>3390</v>
      </c>
    </row>
    <row r="1748" spans="1:5" x14ac:dyDescent="0.15">
      <c r="A1748" t="s">
        <v>4464</v>
      </c>
      <c r="B1748" t="s">
        <v>145</v>
      </c>
      <c r="C1748" t="s">
        <v>3857</v>
      </c>
      <c r="D1748" t="s">
        <v>4464</v>
      </c>
    </row>
    <row r="1749" spans="1:5" x14ac:dyDescent="0.15">
      <c r="A1749" t="s">
        <v>2867</v>
      </c>
      <c r="B1749" t="s">
        <v>6073</v>
      </c>
      <c r="C1749" t="s">
        <v>4869</v>
      </c>
      <c r="D1749" t="s">
        <v>4464</v>
      </c>
      <c r="E1749" t="s">
        <v>4601</v>
      </c>
    </row>
    <row r="1750" spans="1:5" x14ac:dyDescent="0.15">
      <c r="A1750" t="s">
        <v>7047</v>
      </c>
      <c r="B1750" t="s">
        <v>6074</v>
      </c>
      <c r="C1750" t="s">
        <v>4871</v>
      </c>
      <c r="D1750" t="s">
        <v>4464</v>
      </c>
      <c r="E1750" t="s">
        <v>869</v>
      </c>
    </row>
    <row r="1751" spans="1:5" x14ac:dyDescent="0.15">
      <c r="A1751" t="s">
        <v>4864</v>
      </c>
      <c r="B1751" t="s">
        <v>6075</v>
      </c>
      <c r="C1751" t="s">
        <v>4017</v>
      </c>
      <c r="D1751" t="s">
        <v>4464</v>
      </c>
      <c r="E1751" t="s">
        <v>4872</v>
      </c>
    </row>
    <row r="1752" spans="1:5" x14ac:dyDescent="0.15">
      <c r="A1752" t="s">
        <v>7048</v>
      </c>
      <c r="B1752" t="s">
        <v>6077</v>
      </c>
      <c r="C1752" t="s">
        <v>4498</v>
      </c>
      <c r="D1752" t="s">
        <v>4464</v>
      </c>
      <c r="E1752" t="s">
        <v>3416</v>
      </c>
    </row>
    <row r="1753" spans="1:5" x14ac:dyDescent="0.15">
      <c r="A1753" t="s">
        <v>1778</v>
      </c>
      <c r="B1753" t="s">
        <v>6079</v>
      </c>
      <c r="C1753" t="s">
        <v>1932</v>
      </c>
      <c r="D1753" t="s">
        <v>4464</v>
      </c>
      <c r="E1753" t="s">
        <v>4873</v>
      </c>
    </row>
    <row r="1754" spans="1:5" x14ac:dyDescent="0.15">
      <c r="A1754" t="s">
        <v>4765</v>
      </c>
      <c r="B1754" t="s">
        <v>2538</v>
      </c>
      <c r="C1754" t="s">
        <v>2967</v>
      </c>
      <c r="D1754" t="s">
        <v>4464</v>
      </c>
      <c r="E1754" t="s">
        <v>1855</v>
      </c>
    </row>
    <row r="1755" spans="1:5" x14ac:dyDescent="0.15">
      <c r="A1755" t="s">
        <v>2946</v>
      </c>
      <c r="B1755" t="s">
        <v>6080</v>
      </c>
      <c r="C1755" t="s">
        <v>2941</v>
      </c>
      <c r="D1755" t="s">
        <v>4464</v>
      </c>
      <c r="E1755" t="s">
        <v>4574</v>
      </c>
    </row>
    <row r="1756" spans="1:5" x14ac:dyDescent="0.15">
      <c r="A1756" t="s">
        <v>7049</v>
      </c>
      <c r="B1756" t="s">
        <v>6081</v>
      </c>
      <c r="C1756" t="s">
        <v>3783</v>
      </c>
      <c r="D1756" t="s">
        <v>4464</v>
      </c>
      <c r="E1756" t="s">
        <v>4667</v>
      </c>
    </row>
    <row r="1757" spans="1:5" x14ac:dyDescent="0.15">
      <c r="A1757" t="s">
        <v>7050</v>
      </c>
      <c r="B1757" t="s">
        <v>6082</v>
      </c>
      <c r="C1757" t="s">
        <v>4874</v>
      </c>
      <c r="D1757" t="s">
        <v>4464</v>
      </c>
      <c r="E1757" t="s">
        <v>1324</v>
      </c>
    </row>
    <row r="1758" spans="1:5" x14ac:dyDescent="0.15">
      <c r="A1758" t="s">
        <v>2628</v>
      </c>
      <c r="B1758" t="s">
        <v>6083</v>
      </c>
      <c r="C1758" t="s">
        <v>3602</v>
      </c>
      <c r="D1758" t="s">
        <v>4464</v>
      </c>
      <c r="E1758" t="s">
        <v>3120</v>
      </c>
    </row>
    <row r="1759" spans="1:5" x14ac:dyDescent="0.15">
      <c r="A1759" t="s">
        <v>6760</v>
      </c>
      <c r="B1759" t="s">
        <v>6084</v>
      </c>
      <c r="C1759" t="s">
        <v>2488</v>
      </c>
      <c r="D1759" t="s">
        <v>4464</v>
      </c>
      <c r="E1759" t="s">
        <v>1019</v>
      </c>
    </row>
    <row r="1760" spans="1:5" x14ac:dyDescent="0.15">
      <c r="A1760" t="s">
        <v>7051</v>
      </c>
      <c r="B1760" t="s">
        <v>6086</v>
      </c>
      <c r="C1760" t="s">
        <v>859</v>
      </c>
      <c r="D1760" t="s">
        <v>4464</v>
      </c>
      <c r="E1760" t="s">
        <v>2697</v>
      </c>
    </row>
    <row r="1761" spans="1:5" x14ac:dyDescent="0.15">
      <c r="A1761" t="s">
        <v>1442</v>
      </c>
      <c r="B1761" t="s">
        <v>2570</v>
      </c>
      <c r="C1761" t="s">
        <v>4875</v>
      </c>
      <c r="D1761" t="s">
        <v>4464</v>
      </c>
      <c r="E1761" t="s">
        <v>4876</v>
      </c>
    </row>
    <row r="1762" spans="1:5" x14ac:dyDescent="0.15">
      <c r="A1762" t="s">
        <v>7052</v>
      </c>
      <c r="B1762" t="s">
        <v>6087</v>
      </c>
      <c r="C1762" t="s">
        <v>10</v>
      </c>
      <c r="D1762" t="s">
        <v>4464</v>
      </c>
      <c r="E1762" t="s">
        <v>1783</v>
      </c>
    </row>
    <row r="1763" spans="1:5" x14ac:dyDescent="0.15">
      <c r="A1763" t="s">
        <v>7053</v>
      </c>
      <c r="B1763" t="s">
        <v>6088</v>
      </c>
      <c r="C1763" t="s">
        <v>4243</v>
      </c>
      <c r="D1763" t="s">
        <v>4464</v>
      </c>
      <c r="E1763" t="s">
        <v>4878</v>
      </c>
    </row>
    <row r="1764" spans="1:5" x14ac:dyDescent="0.15">
      <c r="A1764" t="s">
        <v>7054</v>
      </c>
      <c r="B1764" t="s">
        <v>6090</v>
      </c>
      <c r="C1764" t="s">
        <v>3779</v>
      </c>
      <c r="D1764" t="s">
        <v>4464</v>
      </c>
      <c r="E1764" t="s">
        <v>3135</v>
      </c>
    </row>
    <row r="1765" spans="1:5" x14ac:dyDescent="0.15">
      <c r="A1765" t="s">
        <v>7055</v>
      </c>
      <c r="B1765" t="s">
        <v>1989</v>
      </c>
      <c r="C1765" t="s">
        <v>4526</v>
      </c>
      <c r="D1765" t="s">
        <v>4464</v>
      </c>
      <c r="E1765" t="s">
        <v>4880</v>
      </c>
    </row>
    <row r="1766" spans="1:5" x14ac:dyDescent="0.15">
      <c r="A1766" t="s">
        <v>7056</v>
      </c>
      <c r="B1766" t="s">
        <v>5519</v>
      </c>
      <c r="C1766" t="s">
        <v>2409</v>
      </c>
      <c r="D1766" t="s">
        <v>4464</v>
      </c>
      <c r="E1766" t="s">
        <v>1554</v>
      </c>
    </row>
    <row r="1767" spans="1:5" x14ac:dyDescent="0.15">
      <c r="A1767" t="s">
        <v>7057</v>
      </c>
      <c r="B1767" t="s">
        <v>6091</v>
      </c>
      <c r="C1767" t="s">
        <v>4881</v>
      </c>
      <c r="D1767" t="s">
        <v>4464</v>
      </c>
      <c r="E1767" t="s">
        <v>4883</v>
      </c>
    </row>
    <row r="1768" spans="1:5" x14ac:dyDescent="0.15">
      <c r="A1768" t="s">
        <v>3575</v>
      </c>
      <c r="B1768" t="s">
        <v>6093</v>
      </c>
      <c r="C1768" t="s">
        <v>4775</v>
      </c>
      <c r="D1768" t="s">
        <v>4464</v>
      </c>
      <c r="E1768" t="s">
        <v>993</v>
      </c>
    </row>
    <row r="1769" spans="1:5" x14ac:dyDescent="0.15">
      <c r="A1769" t="s">
        <v>7058</v>
      </c>
      <c r="B1769" t="s">
        <v>6094</v>
      </c>
      <c r="C1769" t="s">
        <v>4884</v>
      </c>
      <c r="D1769" t="s">
        <v>4464</v>
      </c>
      <c r="E1769" t="s">
        <v>4887</v>
      </c>
    </row>
    <row r="1770" spans="1:5" x14ac:dyDescent="0.15">
      <c r="A1770" t="s">
        <v>7059</v>
      </c>
      <c r="B1770" t="s">
        <v>6095</v>
      </c>
      <c r="C1770" t="s">
        <v>3965</v>
      </c>
      <c r="D1770" t="s">
        <v>4464</v>
      </c>
      <c r="E1770" t="s">
        <v>4729</v>
      </c>
    </row>
    <row r="1771" spans="1:5" x14ac:dyDescent="0.15">
      <c r="A1771" t="s">
        <v>6122</v>
      </c>
      <c r="B1771" t="s">
        <v>5242</v>
      </c>
      <c r="C1771" t="s">
        <v>4889</v>
      </c>
      <c r="D1771" t="s">
        <v>4464</v>
      </c>
      <c r="E1771" t="s">
        <v>2475</v>
      </c>
    </row>
    <row r="1772" spans="1:5" x14ac:dyDescent="0.15">
      <c r="A1772" t="s">
        <v>2796</v>
      </c>
      <c r="B1772" t="s">
        <v>5880</v>
      </c>
      <c r="C1772" t="s">
        <v>4891</v>
      </c>
      <c r="D1772" t="s">
        <v>4464</v>
      </c>
      <c r="E1772" t="s">
        <v>2456</v>
      </c>
    </row>
    <row r="1773" spans="1:5" x14ac:dyDescent="0.15">
      <c r="A1773" t="s">
        <v>7061</v>
      </c>
      <c r="B1773" t="s">
        <v>3332</v>
      </c>
      <c r="C1773" t="s">
        <v>2059</v>
      </c>
      <c r="D1773" t="s">
        <v>4464</v>
      </c>
      <c r="E1773" t="s">
        <v>4892</v>
      </c>
    </row>
    <row r="1774" spans="1:5" x14ac:dyDescent="0.15">
      <c r="A1774" t="s">
        <v>921</v>
      </c>
      <c r="B1774" t="s">
        <v>5844</v>
      </c>
      <c r="C1774" t="s">
        <v>4893</v>
      </c>
      <c r="D1774" t="s">
        <v>4464</v>
      </c>
      <c r="E1774" t="s">
        <v>4894</v>
      </c>
    </row>
    <row r="1775" spans="1:5" x14ac:dyDescent="0.15">
      <c r="A1775" t="s">
        <v>7062</v>
      </c>
      <c r="B1775" t="s">
        <v>6096</v>
      </c>
      <c r="C1775" t="s">
        <v>4895</v>
      </c>
      <c r="D1775" t="s">
        <v>4464</v>
      </c>
      <c r="E1775" t="s">
        <v>2720</v>
      </c>
    </row>
    <row r="1776" spans="1:5" x14ac:dyDescent="0.15">
      <c r="A1776" t="s">
        <v>7063</v>
      </c>
      <c r="B1776" t="s">
        <v>6097</v>
      </c>
      <c r="C1776" t="s">
        <v>4897</v>
      </c>
      <c r="D1776" t="s">
        <v>4464</v>
      </c>
      <c r="E1776" t="s">
        <v>2528</v>
      </c>
    </row>
    <row r="1777" spans="1:5" x14ac:dyDescent="0.15">
      <c r="A1777" t="s">
        <v>6905</v>
      </c>
      <c r="B1777" t="s">
        <v>3517</v>
      </c>
      <c r="C1777" t="s">
        <v>2621</v>
      </c>
      <c r="D1777" t="s">
        <v>4464</v>
      </c>
      <c r="E1777" t="s">
        <v>3535</v>
      </c>
    </row>
    <row r="1778" spans="1:5" x14ac:dyDescent="0.15">
      <c r="A1778" t="s">
        <v>7064</v>
      </c>
      <c r="B1778" t="s">
        <v>6098</v>
      </c>
      <c r="C1778" t="s">
        <v>1911</v>
      </c>
      <c r="D1778" t="s">
        <v>4464</v>
      </c>
      <c r="E1778" t="s">
        <v>2761</v>
      </c>
    </row>
    <row r="1779" spans="1:5" x14ac:dyDescent="0.15">
      <c r="A1779" t="s">
        <v>6024</v>
      </c>
      <c r="B1779" t="s">
        <v>2869</v>
      </c>
      <c r="C1779" t="s">
        <v>4898</v>
      </c>
      <c r="D1779" t="s">
        <v>4464</v>
      </c>
      <c r="E1779" t="s">
        <v>3891</v>
      </c>
    </row>
    <row r="1780" spans="1:5" x14ac:dyDescent="0.15">
      <c r="A1780" t="s">
        <v>523</v>
      </c>
      <c r="B1780" t="s">
        <v>6099</v>
      </c>
      <c r="C1780" t="s">
        <v>3710</v>
      </c>
      <c r="D1780" t="s">
        <v>4464</v>
      </c>
      <c r="E1780" t="s">
        <v>4902</v>
      </c>
    </row>
    <row r="1781" spans="1:5" x14ac:dyDescent="0.15">
      <c r="A1781" t="s">
        <v>2215</v>
      </c>
      <c r="B1781" t="s">
        <v>3878</v>
      </c>
      <c r="C1781" t="s">
        <v>882</v>
      </c>
      <c r="D1781" t="s">
        <v>4464</v>
      </c>
      <c r="E1781" t="s">
        <v>450</v>
      </c>
    </row>
    <row r="1782" spans="1:5" x14ac:dyDescent="0.15">
      <c r="A1782" t="s">
        <v>5853</v>
      </c>
      <c r="B1782" t="s">
        <v>4841</v>
      </c>
      <c r="C1782" t="s">
        <v>4083</v>
      </c>
      <c r="D1782" t="s">
        <v>4464</v>
      </c>
      <c r="E1782" t="s">
        <v>164</v>
      </c>
    </row>
    <row r="1783" spans="1:5" x14ac:dyDescent="0.15">
      <c r="A1783" t="s">
        <v>3788</v>
      </c>
      <c r="B1783" t="s">
        <v>5438</v>
      </c>
      <c r="C1783" t="s">
        <v>4904</v>
      </c>
      <c r="D1783" t="s">
        <v>4464</v>
      </c>
      <c r="E1783" t="s">
        <v>4905</v>
      </c>
    </row>
    <row r="1784" spans="1:5" x14ac:dyDescent="0.15">
      <c r="A1784" t="s">
        <v>7065</v>
      </c>
      <c r="B1784" t="s">
        <v>2980</v>
      </c>
      <c r="C1784" t="s">
        <v>4906</v>
      </c>
      <c r="D1784" t="s">
        <v>4464</v>
      </c>
      <c r="E1784" t="s">
        <v>4907</v>
      </c>
    </row>
    <row r="1785" spans="1:5" x14ac:dyDescent="0.15">
      <c r="A1785" t="s">
        <v>645</v>
      </c>
      <c r="B1785" t="s">
        <v>6015</v>
      </c>
      <c r="C1785" t="s">
        <v>4908</v>
      </c>
      <c r="D1785" t="s">
        <v>4464</v>
      </c>
      <c r="E1785" t="s">
        <v>4909</v>
      </c>
    </row>
    <row r="1786" spans="1:5" x14ac:dyDescent="0.15">
      <c r="A1786" t="s">
        <v>5248</v>
      </c>
      <c r="B1786" t="s">
        <v>3908</v>
      </c>
      <c r="C1786" t="s">
        <v>4910</v>
      </c>
      <c r="D1786" t="s">
        <v>4464</v>
      </c>
      <c r="E1786" t="s">
        <v>4912</v>
      </c>
    </row>
    <row r="1787" spans="1:5" x14ac:dyDescent="0.15">
      <c r="A1787" t="s">
        <v>7066</v>
      </c>
      <c r="B1787" t="s">
        <v>6101</v>
      </c>
      <c r="C1787" t="s">
        <v>3592</v>
      </c>
      <c r="D1787" t="s">
        <v>4464</v>
      </c>
      <c r="E1787" t="s">
        <v>4913</v>
      </c>
    </row>
    <row r="1788" spans="1:5" x14ac:dyDescent="0.15">
      <c r="A1788" t="s">
        <v>6006</v>
      </c>
      <c r="B1788" t="s">
        <v>161</v>
      </c>
      <c r="C1788" t="s">
        <v>1172</v>
      </c>
      <c r="D1788" t="s">
        <v>4464</v>
      </c>
      <c r="E1788" t="s">
        <v>2667</v>
      </c>
    </row>
    <row r="1789" spans="1:5" x14ac:dyDescent="0.15">
      <c r="A1789" t="s">
        <v>2430</v>
      </c>
      <c r="B1789" t="s">
        <v>2238</v>
      </c>
      <c r="C1789" t="s">
        <v>4914</v>
      </c>
      <c r="D1789" t="s">
        <v>4464</v>
      </c>
      <c r="E1789" t="s">
        <v>2228</v>
      </c>
    </row>
  </sheetData>
  <phoneticPr fontId="19"/>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B1:G24"/>
  <sheetViews>
    <sheetView workbookViewId="0">
      <selection activeCell="A82" sqref="A82"/>
    </sheetView>
  </sheetViews>
  <sheetFormatPr defaultRowHeight="13.5" x14ac:dyDescent="0.15"/>
  <cols>
    <col min="2" max="2" width="40" bestFit="1" customWidth="1"/>
    <col min="3" max="3" width="30.25" bestFit="1" customWidth="1"/>
    <col min="5" max="5" width="5.5" bestFit="1" customWidth="1"/>
    <col min="6" max="6" width="21.625" bestFit="1" customWidth="1"/>
    <col min="7" max="7" width="9.5" bestFit="1" customWidth="1"/>
  </cols>
  <sheetData>
    <row r="1" spans="2:7" ht="14.25" thickBot="1" x14ac:dyDescent="0.2"/>
    <row r="2" spans="2:7" x14ac:dyDescent="0.15">
      <c r="B2" s="39" t="s">
        <v>7282</v>
      </c>
      <c r="C2" s="55" t="s">
        <v>7260</v>
      </c>
      <c r="D2" s="40" t="s">
        <v>7286</v>
      </c>
      <c r="E2" s="55" t="s">
        <v>7282</v>
      </c>
      <c r="F2" s="55" t="s">
        <v>7497</v>
      </c>
      <c r="G2" s="40" t="s">
        <v>7286</v>
      </c>
    </row>
    <row r="3" spans="2:7" s="4" customFormat="1" ht="14.25" thickBot="1" x14ac:dyDescent="0.2">
      <c r="B3" s="53" t="s">
        <v>7189</v>
      </c>
      <c r="C3" s="56" t="s">
        <v>7285</v>
      </c>
      <c r="D3" s="41">
        <v>1</v>
      </c>
      <c r="E3" s="74" t="s">
        <v>7189</v>
      </c>
      <c r="F3" s="74" t="s">
        <v>7285</v>
      </c>
      <c r="G3" s="42">
        <v>1</v>
      </c>
    </row>
    <row r="4" spans="2:7" x14ac:dyDescent="0.15">
      <c r="B4" s="53" t="s">
        <v>7283</v>
      </c>
      <c r="C4" s="56" t="s">
        <v>7261</v>
      </c>
      <c r="D4" s="41">
        <v>2</v>
      </c>
    </row>
    <row r="5" spans="2:7" x14ac:dyDescent="0.15">
      <c r="B5" s="53" t="s">
        <v>7283</v>
      </c>
      <c r="C5" s="56" t="s">
        <v>7262</v>
      </c>
      <c r="D5" s="41">
        <v>3</v>
      </c>
    </row>
    <row r="6" spans="2:7" x14ac:dyDescent="0.15">
      <c r="B6" s="53" t="s">
        <v>7283</v>
      </c>
      <c r="C6" s="56" t="s">
        <v>7263</v>
      </c>
      <c r="D6" s="41">
        <v>4</v>
      </c>
    </row>
    <row r="7" spans="2:7" x14ac:dyDescent="0.15">
      <c r="B7" s="53" t="s">
        <v>7283</v>
      </c>
      <c r="C7" s="56" t="s">
        <v>7264</v>
      </c>
      <c r="D7" s="41">
        <v>5</v>
      </c>
    </row>
    <row r="8" spans="2:7" x14ac:dyDescent="0.15">
      <c r="B8" s="53" t="s">
        <v>7283</v>
      </c>
      <c r="C8" s="56" t="s">
        <v>7265</v>
      </c>
      <c r="D8" s="41">
        <v>6</v>
      </c>
    </row>
    <row r="9" spans="2:7" x14ac:dyDescent="0.15">
      <c r="B9" s="53" t="s">
        <v>7283</v>
      </c>
      <c r="C9" s="56" t="s">
        <v>7266</v>
      </c>
      <c r="D9" s="41">
        <v>7</v>
      </c>
    </row>
    <row r="10" spans="2:7" x14ac:dyDescent="0.15">
      <c r="B10" s="53" t="s">
        <v>7283</v>
      </c>
      <c r="C10" s="56" t="s">
        <v>7267</v>
      </c>
      <c r="D10" s="41">
        <v>8</v>
      </c>
    </row>
    <row r="11" spans="2:7" x14ac:dyDescent="0.15">
      <c r="B11" s="53" t="s">
        <v>7283</v>
      </c>
      <c r="C11" s="56" t="s">
        <v>7268</v>
      </c>
      <c r="D11" s="41">
        <v>9</v>
      </c>
    </row>
    <row r="12" spans="2:7" x14ac:dyDescent="0.15">
      <c r="B12" s="53" t="s">
        <v>7283</v>
      </c>
      <c r="C12" s="56" t="s">
        <v>7269</v>
      </c>
      <c r="D12" s="41">
        <v>10</v>
      </c>
    </row>
    <row r="13" spans="2:7" x14ac:dyDescent="0.15">
      <c r="B13" s="53" t="s">
        <v>7284</v>
      </c>
      <c r="C13" s="56" t="s">
        <v>7270</v>
      </c>
      <c r="D13" s="41">
        <v>11</v>
      </c>
    </row>
    <row r="14" spans="2:7" x14ac:dyDescent="0.15">
      <c r="B14" s="53" t="s">
        <v>7284</v>
      </c>
      <c r="C14" s="56" t="s">
        <v>7271</v>
      </c>
      <c r="D14" s="41">
        <v>12</v>
      </c>
    </row>
    <row r="15" spans="2:7" x14ac:dyDescent="0.15">
      <c r="B15" s="53" t="s">
        <v>7284</v>
      </c>
      <c r="C15" s="56" t="s">
        <v>7272</v>
      </c>
      <c r="D15" s="41">
        <v>13</v>
      </c>
    </row>
    <row r="16" spans="2:7" x14ac:dyDescent="0.15">
      <c r="B16" s="53" t="s">
        <v>7284</v>
      </c>
      <c r="C16" s="56" t="s">
        <v>7273</v>
      </c>
      <c r="D16" s="41">
        <v>14</v>
      </c>
    </row>
    <row r="17" spans="2:4" x14ac:dyDescent="0.15">
      <c r="B17" s="53" t="s">
        <v>7284</v>
      </c>
      <c r="C17" s="56" t="s">
        <v>7274</v>
      </c>
      <c r="D17" s="41">
        <v>15</v>
      </c>
    </row>
    <row r="18" spans="2:4" x14ac:dyDescent="0.15">
      <c r="B18" s="53" t="s">
        <v>7284</v>
      </c>
      <c r="C18" s="56" t="s">
        <v>7275</v>
      </c>
      <c r="D18" s="41">
        <v>16</v>
      </c>
    </row>
    <row r="19" spans="2:4" x14ac:dyDescent="0.15">
      <c r="B19" s="53" t="s">
        <v>7284</v>
      </c>
      <c r="C19" s="56" t="s">
        <v>7276</v>
      </c>
      <c r="D19" s="41">
        <v>17</v>
      </c>
    </row>
    <row r="20" spans="2:4" x14ac:dyDescent="0.15">
      <c r="B20" s="53" t="s">
        <v>7284</v>
      </c>
      <c r="C20" s="56" t="s">
        <v>7277</v>
      </c>
      <c r="D20" s="41">
        <v>18</v>
      </c>
    </row>
    <row r="21" spans="2:4" x14ac:dyDescent="0.15">
      <c r="B21" s="53" t="s">
        <v>7284</v>
      </c>
      <c r="C21" s="56" t="s">
        <v>7278</v>
      </c>
      <c r="D21" s="41">
        <v>19</v>
      </c>
    </row>
    <row r="22" spans="2:4" x14ac:dyDescent="0.15">
      <c r="B22" s="53" t="s">
        <v>7284</v>
      </c>
      <c r="C22" s="56" t="s">
        <v>7279</v>
      </c>
      <c r="D22" s="41">
        <v>20</v>
      </c>
    </row>
    <row r="23" spans="2:4" x14ac:dyDescent="0.15">
      <c r="B23" s="53" t="s">
        <v>7284</v>
      </c>
      <c r="C23" s="56" t="s">
        <v>7280</v>
      </c>
      <c r="D23" s="41">
        <v>21</v>
      </c>
    </row>
    <row r="24" spans="2:4" ht="14.25" thickBot="1" x14ac:dyDescent="0.2">
      <c r="B24" s="54" t="s">
        <v>7217</v>
      </c>
      <c r="C24" s="74" t="s">
        <v>7281</v>
      </c>
      <c r="D24" s="42">
        <v>22</v>
      </c>
    </row>
  </sheetData>
  <phoneticPr fontId="30"/>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dimension ref="A1:AQ58"/>
  <sheetViews>
    <sheetView showGridLines="0" view="pageBreakPreview" topLeftCell="A23" zoomScaleSheetLayoutView="100" workbookViewId="0">
      <selection activeCell="G42" sqref="G42"/>
    </sheetView>
  </sheetViews>
  <sheetFormatPr defaultRowHeight="13.5" x14ac:dyDescent="0.15"/>
  <cols>
    <col min="1" max="1" width="30.125" style="4" bestFit="1" customWidth="1"/>
    <col min="2" max="2" width="6.625" style="4" customWidth="1"/>
    <col min="3" max="3" width="15.75" customWidth="1"/>
    <col min="4" max="4" width="8.875" style="4"/>
    <col min="5" max="6" width="9" style="4"/>
    <col min="7" max="7" width="72" style="4" customWidth="1"/>
    <col min="8" max="8" width="8.875" style="4"/>
    <col min="9" max="9" width="16.5" style="4" customWidth="1"/>
    <col min="10" max="10" width="13" style="4" customWidth="1"/>
    <col min="11" max="11" width="26.5" customWidth="1"/>
    <col min="12" max="12" width="8" style="4" customWidth="1"/>
    <col min="13" max="13" width="40.625" style="4" bestFit="1" customWidth="1"/>
    <col min="14" max="14" width="14" style="4" customWidth="1"/>
    <col min="15" max="15" width="51.125" bestFit="1" customWidth="1"/>
    <col min="16" max="16" width="8.875" style="4"/>
    <col min="17" max="17" width="25.5" style="4" bestFit="1" customWidth="1"/>
    <col min="18" max="18" width="13.25" style="4" customWidth="1"/>
    <col min="19" max="19" width="21.625" style="4" customWidth="1"/>
    <col min="20" max="22" width="8.875" style="4"/>
    <col min="24" max="24" width="8.875" style="4"/>
    <col min="25" max="25" width="9" style="4"/>
    <col min="26" max="26" width="8.875" style="4"/>
    <col min="27" max="27" width="23.875" bestFit="1" customWidth="1"/>
    <col min="28" max="28" width="6.25" customWidth="1"/>
    <col min="29" max="29" width="6.25" style="4" customWidth="1"/>
    <col min="32" max="32" width="51.875" bestFit="1" customWidth="1"/>
    <col min="33" max="33" width="12.5" customWidth="1"/>
    <col min="36" max="36" width="76.25" bestFit="1" customWidth="1"/>
    <col min="38" max="38" width="47.375" bestFit="1" customWidth="1"/>
    <col min="39" max="39" width="9" customWidth="1"/>
    <col min="40" max="40" width="30.5" customWidth="1"/>
  </cols>
  <sheetData>
    <row r="1" spans="1:43" ht="15.75" customHeight="1" x14ac:dyDescent="0.15">
      <c r="A1" s="39" t="s">
        <v>7195</v>
      </c>
      <c r="B1" s="40"/>
      <c r="C1" s="465" t="s">
        <v>7491</v>
      </c>
      <c r="D1" s="466"/>
      <c r="E1" s="511" t="s">
        <v>7240</v>
      </c>
      <c r="F1" s="466"/>
      <c r="G1" s="465" t="s">
        <v>7242</v>
      </c>
      <c r="H1" s="466"/>
      <c r="I1" s="465" t="s">
        <v>7243</v>
      </c>
      <c r="J1" s="466"/>
      <c r="K1" s="512" t="s">
        <v>7244</v>
      </c>
      <c r="L1" s="513"/>
      <c r="M1" s="516" t="s">
        <v>7150</v>
      </c>
      <c r="N1" s="516"/>
      <c r="O1" s="465" t="s">
        <v>7205</v>
      </c>
      <c r="P1" s="466"/>
      <c r="Q1" s="511" t="s">
        <v>7141</v>
      </c>
      <c r="R1" s="466"/>
      <c r="S1" s="465" t="s">
        <v>7107</v>
      </c>
      <c r="T1" s="466"/>
      <c r="U1" s="465" t="s">
        <v>7144</v>
      </c>
      <c r="V1" s="466"/>
      <c r="W1" s="481" t="s">
        <v>7118</v>
      </c>
      <c r="X1" s="482"/>
      <c r="Y1" s="481" t="s">
        <v>7117</v>
      </c>
      <c r="Z1" s="482"/>
      <c r="AA1" s="189" t="s">
        <v>7248</v>
      </c>
      <c r="AB1" s="190"/>
      <c r="AC1" s="55"/>
      <c r="AD1" s="518" t="s">
        <v>7133</v>
      </c>
      <c r="AE1" s="519"/>
      <c r="AF1" s="59" t="s">
        <v>7143</v>
      </c>
      <c r="AG1" s="465" t="s">
        <v>7148</v>
      </c>
      <c r="AH1" s="466"/>
      <c r="AJ1" s="39" t="s">
        <v>7250</v>
      </c>
      <c r="AK1" s="40"/>
      <c r="AL1" s="84" t="s">
        <v>7287</v>
      </c>
      <c r="AM1" s="85"/>
      <c r="AN1" s="85" t="s">
        <v>7288</v>
      </c>
      <c r="AO1" s="85"/>
      <c r="AP1" s="56" t="s">
        <v>7431</v>
      </c>
      <c r="AQ1" s="56"/>
    </row>
    <row r="2" spans="1:43" ht="15.75" customHeight="1" thickBot="1" x14ac:dyDescent="0.2">
      <c r="A2" s="53" t="s">
        <v>7236</v>
      </c>
      <c r="B2" s="41">
        <v>1</v>
      </c>
      <c r="C2" s="467" t="s">
        <v>7239</v>
      </c>
      <c r="D2" s="468">
        <v>1</v>
      </c>
      <c r="E2" s="477" t="s">
        <v>7241</v>
      </c>
      <c r="F2" s="470">
        <v>2</v>
      </c>
      <c r="G2" s="469" t="s">
        <v>7192</v>
      </c>
      <c r="H2" s="470">
        <v>2</v>
      </c>
      <c r="I2" s="469" t="s">
        <v>7241</v>
      </c>
      <c r="J2" s="470">
        <v>2</v>
      </c>
      <c r="K2" s="514" t="s">
        <v>7221</v>
      </c>
      <c r="L2" s="515">
        <v>1</v>
      </c>
      <c r="M2" s="477" t="s">
        <v>7131</v>
      </c>
      <c r="N2" s="477">
        <v>2</v>
      </c>
      <c r="O2" s="467" t="s">
        <v>7156</v>
      </c>
      <c r="P2" s="468">
        <v>1</v>
      </c>
      <c r="Q2" s="517" t="s">
        <v>7142</v>
      </c>
      <c r="R2" s="468">
        <v>1</v>
      </c>
      <c r="S2" s="467" t="s">
        <v>7142</v>
      </c>
      <c r="T2" s="468">
        <v>1</v>
      </c>
      <c r="U2" s="467" t="s">
        <v>7142</v>
      </c>
      <c r="V2" s="468">
        <v>1</v>
      </c>
      <c r="W2" s="483" t="s">
        <v>7179</v>
      </c>
      <c r="X2" s="484">
        <v>1</v>
      </c>
      <c r="Y2" s="483" t="s">
        <v>7179</v>
      </c>
      <c r="Z2" s="484">
        <v>1</v>
      </c>
      <c r="AA2" s="57" t="s">
        <v>7181</v>
      </c>
      <c r="AB2" s="191">
        <v>1</v>
      </c>
      <c r="AC2" s="56"/>
      <c r="AD2" s="520" t="s">
        <v>7164</v>
      </c>
      <c r="AE2" s="521">
        <v>1</v>
      </c>
      <c r="AF2" t="s">
        <v>6443</v>
      </c>
      <c r="AG2" s="467" t="s">
        <v>7181</v>
      </c>
      <c r="AH2" s="468">
        <v>1</v>
      </c>
      <c r="AJ2" s="54" t="s">
        <v>7251</v>
      </c>
      <c r="AK2" s="42">
        <v>2</v>
      </c>
      <c r="AL2" s="85" t="s">
        <v>7289</v>
      </c>
      <c r="AM2" s="85">
        <v>1</v>
      </c>
      <c r="AN2" s="85" t="s">
        <v>7293</v>
      </c>
      <c r="AO2" s="85">
        <v>1</v>
      </c>
      <c r="AP2" s="56" t="s">
        <v>7433</v>
      </c>
      <c r="AQ2" s="56">
        <v>1</v>
      </c>
    </row>
    <row r="3" spans="1:43" ht="15.75" customHeight="1" thickBot="1" x14ac:dyDescent="0.2">
      <c r="A3" s="54" t="s">
        <v>7474</v>
      </c>
      <c r="B3" s="42">
        <v>2</v>
      </c>
      <c r="C3" s="467" t="s">
        <v>7238</v>
      </c>
      <c r="D3" s="468">
        <v>2</v>
      </c>
      <c r="E3" s="56"/>
      <c r="F3" s="56"/>
      <c r="G3" s="53"/>
      <c r="H3" s="41"/>
      <c r="I3" s="56"/>
      <c r="J3" s="55"/>
      <c r="K3" s="182"/>
      <c r="L3" s="184"/>
      <c r="N3" s="55"/>
      <c r="O3" s="467" t="s">
        <v>7157</v>
      </c>
      <c r="P3" s="468">
        <v>2</v>
      </c>
      <c r="Q3" s="477" t="s">
        <v>7131</v>
      </c>
      <c r="R3" s="470">
        <v>2</v>
      </c>
      <c r="S3" s="469" t="s">
        <v>7131</v>
      </c>
      <c r="T3" s="470">
        <v>2</v>
      </c>
      <c r="U3" s="469" t="s">
        <v>7131</v>
      </c>
      <c r="V3" s="470">
        <v>2</v>
      </c>
      <c r="W3" s="483" t="s">
        <v>7165</v>
      </c>
      <c r="X3" s="484">
        <v>2</v>
      </c>
      <c r="Y3" s="483" t="s">
        <v>7165</v>
      </c>
      <c r="Z3" s="484">
        <v>2</v>
      </c>
      <c r="AA3" s="57" t="s">
        <v>7182</v>
      </c>
      <c r="AB3" s="191">
        <v>2</v>
      </c>
      <c r="AC3" s="56"/>
      <c r="AD3" s="520" t="s">
        <v>7165</v>
      </c>
      <c r="AE3" s="521">
        <v>2</v>
      </c>
      <c r="AF3" t="s">
        <v>7103</v>
      </c>
      <c r="AG3" s="467" t="s">
        <v>7182</v>
      </c>
      <c r="AH3" s="468">
        <v>2</v>
      </c>
      <c r="AJ3" s="56" t="s">
        <v>7451</v>
      </c>
      <c r="AK3" s="56"/>
      <c r="AL3" s="85" t="s">
        <v>7290</v>
      </c>
      <c r="AM3" s="85">
        <v>2</v>
      </c>
      <c r="AN3" s="85" t="s">
        <v>7294</v>
      </c>
      <c r="AO3" s="85">
        <v>2</v>
      </c>
      <c r="AP3" s="56" t="s">
        <v>7432</v>
      </c>
      <c r="AQ3" s="56">
        <v>2</v>
      </c>
    </row>
    <row r="4" spans="1:43" ht="15.75" customHeight="1" thickBot="1" x14ac:dyDescent="0.2">
      <c r="A4" s="189" t="s">
        <v>7475</v>
      </c>
      <c r="B4" s="40"/>
      <c r="C4" s="467" t="s">
        <v>7588</v>
      </c>
      <c r="D4" s="468">
        <v>3</v>
      </c>
      <c r="E4" s="56"/>
      <c r="F4" s="56"/>
      <c r="G4" s="56"/>
      <c r="H4" s="41"/>
      <c r="I4" s="56"/>
      <c r="J4" s="56"/>
      <c r="K4" s="182"/>
      <c r="L4" s="182"/>
      <c r="M4" s="58"/>
      <c r="N4" s="58"/>
      <c r="O4" s="467" t="s">
        <v>7161</v>
      </c>
      <c r="P4" s="468">
        <v>3</v>
      </c>
      <c r="Q4" s="181" t="s">
        <v>7190</v>
      </c>
      <c r="R4" s="190"/>
      <c r="S4" s="189" t="s">
        <v>7206</v>
      </c>
      <c r="T4" s="190"/>
      <c r="U4" s="57" t="s">
        <v>7247</v>
      </c>
      <c r="V4" s="101"/>
      <c r="W4" s="483" t="s">
        <v>7166</v>
      </c>
      <c r="X4" s="484">
        <v>3</v>
      </c>
      <c r="Y4" s="483" t="s">
        <v>7166</v>
      </c>
      <c r="Z4" s="484">
        <v>3</v>
      </c>
      <c r="AA4" s="192" t="s">
        <v>7183</v>
      </c>
      <c r="AB4" s="193">
        <v>3</v>
      </c>
      <c r="AC4" s="56"/>
      <c r="AD4" s="520" t="s">
        <v>7166</v>
      </c>
      <c r="AE4" s="521">
        <v>3</v>
      </c>
      <c r="AF4" t="s">
        <v>7104</v>
      </c>
      <c r="AG4" s="469" t="s">
        <v>7183</v>
      </c>
      <c r="AH4" s="470">
        <v>3</v>
      </c>
      <c r="AJ4" s="56" t="s">
        <v>7192</v>
      </c>
      <c r="AK4" s="56">
        <v>2</v>
      </c>
      <c r="AL4" s="85" t="s">
        <v>7291</v>
      </c>
      <c r="AM4" s="85">
        <v>3</v>
      </c>
      <c r="AN4" s="152" t="s">
        <v>7295</v>
      </c>
      <c r="AO4" s="85">
        <v>3</v>
      </c>
      <c r="AP4" s="56"/>
      <c r="AQ4" s="56"/>
    </row>
    <row r="5" spans="1:43" ht="15.75" customHeight="1" thickBot="1" x14ac:dyDescent="0.2">
      <c r="A5" s="54" t="s">
        <v>7236</v>
      </c>
      <c r="B5" s="42">
        <v>1</v>
      </c>
      <c r="C5" s="467" t="s">
        <v>7578</v>
      </c>
      <c r="D5" s="468">
        <v>4</v>
      </c>
      <c r="E5" s="56"/>
      <c r="F5" s="56"/>
      <c r="G5" s="56"/>
      <c r="H5" s="41"/>
      <c r="I5" s="56"/>
      <c r="J5" s="56"/>
      <c r="K5" s="182"/>
      <c r="L5" s="182"/>
      <c r="M5" s="58"/>
      <c r="N5" s="58"/>
      <c r="O5" s="467" t="s">
        <v>7158</v>
      </c>
      <c r="P5" s="468">
        <v>4</v>
      </c>
      <c r="Q5" s="480" t="s">
        <v>7189</v>
      </c>
      <c r="R5" s="193">
        <v>1</v>
      </c>
      <c r="S5" s="192" t="s">
        <v>7192</v>
      </c>
      <c r="T5" s="193">
        <v>2</v>
      </c>
      <c r="U5" s="192" t="s">
        <v>7189</v>
      </c>
      <c r="V5" s="193">
        <v>1</v>
      </c>
      <c r="W5" s="483" t="s">
        <v>7167</v>
      </c>
      <c r="X5" s="484">
        <v>4</v>
      </c>
      <c r="Y5" s="483" t="s">
        <v>7167</v>
      </c>
      <c r="Z5" s="484">
        <v>4</v>
      </c>
      <c r="AA5" s="189"/>
      <c r="AB5" s="181"/>
      <c r="AC5" s="56"/>
      <c r="AD5" s="520" t="s">
        <v>7167</v>
      </c>
      <c r="AE5" s="521">
        <v>4</v>
      </c>
      <c r="AF5" s="53"/>
      <c r="AG5" s="56"/>
      <c r="AH5" s="55"/>
      <c r="AJ5" s="39" t="s">
        <v>7423</v>
      </c>
      <c r="AK5" s="40"/>
      <c r="AL5" s="85" t="s">
        <v>7292</v>
      </c>
      <c r="AM5" s="152">
        <v>4</v>
      </c>
      <c r="AN5" s="152" t="s">
        <v>7296</v>
      </c>
      <c r="AO5" s="152">
        <v>4</v>
      </c>
      <c r="AP5" s="56"/>
      <c r="AQ5" s="56"/>
    </row>
    <row r="6" spans="1:43" ht="15.75" customHeight="1" thickBot="1" x14ac:dyDescent="0.2">
      <c r="A6" s="189" t="s">
        <v>7476</v>
      </c>
      <c r="B6" s="40"/>
      <c r="C6" s="467" t="s">
        <v>7589</v>
      </c>
      <c r="D6" s="468">
        <v>5</v>
      </c>
      <c r="E6" s="56"/>
      <c r="F6" s="56"/>
      <c r="G6" s="56"/>
      <c r="H6" s="41"/>
      <c r="I6" s="56"/>
      <c r="J6" s="56"/>
      <c r="K6" s="182"/>
      <c r="L6" s="182"/>
      <c r="M6" s="58"/>
      <c r="N6" s="58"/>
      <c r="O6" s="467" t="s">
        <v>7187</v>
      </c>
      <c r="P6" s="468">
        <v>5</v>
      </c>
      <c r="T6" s="55"/>
      <c r="U6" s="153"/>
      <c r="V6" s="87"/>
      <c r="W6" s="483" t="s">
        <v>7168</v>
      </c>
      <c r="X6" s="484">
        <v>5</v>
      </c>
      <c r="Y6" s="483" t="s">
        <v>7168</v>
      </c>
      <c r="Z6" s="484">
        <v>5</v>
      </c>
      <c r="AA6" s="57"/>
      <c r="AB6" s="59"/>
      <c r="AC6" s="56"/>
      <c r="AD6" s="520" t="s">
        <v>7168</v>
      </c>
      <c r="AE6" s="521">
        <v>5</v>
      </c>
      <c r="AF6" s="53"/>
      <c r="AG6" s="56"/>
      <c r="AH6" s="56"/>
      <c r="AJ6" s="54" t="s">
        <v>7422</v>
      </c>
      <c r="AK6" s="42">
        <v>2</v>
      </c>
      <c r="AL6" s="152"/>
      <c r="AM6" s="85"/>
      <c r="AN6" s="152" t="s">
        <v>7297</v>
      </c>
      <c r="AO6" s="152">
        <v>5</v>
      </c>
      <c r="AP6" s="56"/>
      <c r="AQ6" s="56"/>
    </row>
    <row r="7" spans="1:43" ht="15.75" customHeight="1" thickBot="1" x14ac:dyDescent="0.2">
      <c r="A7" s="54" t="s">
        <v>7474</v>
      </c>
      <c r="B7" s="42">
        <v>2</v>
      </c>
      <c r="C7" s="467" t="s">
        <v>7590</v>
      </c>
      <c r="D7" s="468">
        <v>6</v>
      </c>
      <c r="E7" s="56"/>
      <c r="F7" s="56"/>
      <c r="G7" s="56"/>
      <c r="H7" s="56"/>
      <c r="I7" s="56"/>
      <c r="J7" s="56"/>
      <c r="K7" s="182"/>
      <c r="L7" s="183"/>
      <c r="M7" s="58"/>
      <c r="N7" s="58"/>
      <c r="O7" s="467" t="s">
        <v>7159</v>
      </c>
      <c r="P7" s="468">
        <v>6</v>
      </c>
      <c r="T7" s="56"/>
      <c r="U7" s="152"/>
      <c r="V7" s="86"/>
      <c r="W7" s="483" t="s">
        <v>7169</v>
      </c>
      <c r="X7" s="484">
        <v>6</v>
      </c>
      <c r="Y7" s="483" t="s">
        <v>7169</v>
      </c>
      <c r="Z7" s="484">
        <v>6</v>
      </c>
      <c r="AA7" s="57"/>
      <c r="AB7" s="59"/>
      <c r="AC7" s="56"/>
      <c r="AD7" s="520" t="s">
        <v>7169</v>
      </c>
      <c r="AE7" s="521">
        <v>6</v>
      </c>
      <c r="AF7" s="53"/>
      <c r="AG7" s="56"/>
      <c r="AH7" s="56"/>
      <c r="AJ7" s="56"/>
      <c r="AK7" s="56"/>
      <c r="AL7" s="152"/>
      <c r="AM7" s="85"/>
      <c r="AN7" s="152" t="s">
        <v>7298</v>
      </c>
      <c r="AO7" s="152">
        <v>6</v>
      </c>
      <c r="AP7" s="56"/>
      <c r="AQ7" s="56"/>
    </row>
    <row r="8" spans="1:43" ht="15.75" customHeight="1" thickBot="1" x14ac:dyDescent="0.2">
      <c r="A8" s="39" t="s">
        <v>7479</v>
      </c>
      <c r="B8" s="40"/>
      <c r="C8" s="469" t="s">
        <v>7591</v>
      </c>
      <c r="D8" s="470">
        <v>7</v>
      </c>
      <c r="E8" s="56"/>
      <c r="F8" s="56"/>
      <c r="G8" s="56"/>
      <c r="H8" s="41"/>
      <c r="I8" s="56"/>
      <c r="J8" s="56"/>
      <c r="K8" s="182"/>
      <c r="L8" s="182"/>
      <c r="M8" s="58"/>
      <c r="N8" s="58"/>
      <c r="O8" s="467" t="s">
        <v>7188</v>
      </c>
      <c r="P8" s="468">
        <v>7</v>
      </c>
      <c r="T8" s="56"/>
      <c r="U8" s="153"/>
      <c r="V8" s="87"/>
      <c r="W8" s="483" t="s">
        <v>7170</v>
      </c>
      <c r="X8" s="484">
        <v>7</v>
      </c>
      <c r="Y8" s="483" t="s">
        <v>7170</v>
      </c>
      <c r="Z8" s="484">
        <v>7</v>
      </c>
      <c r="AA8" s="57"/>
      <c r="AB8" s="59"/>
      <c r="AC8" s="56"/>
      <c r="AD8" s="520" t="s">
        <v>7170</v>
      </c>
      <c r="AE8" s="521">
        <v>7</v>
      </c>
      <c r="AF8" s="53"/>
      <c r="AG8" s="56"/>
      <c r="AH8" s="56"/>
      <c r="AJ8" s="56"/>
      <c r="AK8" s="56"/>
      <c r="AL8" s="85"/>
      <c r="AM8" s="85"/>
      <c r="AN8" s="152"/>
      <c r="AO8" s="85"/>
      <c r="AP8" s="56"/>
      <c r="AQ8" s="56"/>
    </row>
    <row r="9" spans="1:43" ht="15.75" customHeight="1" thickBot="1" x14ac:dyDescent="0.2">
      <c r="A9" s="192" t="s">
        <v>7577</v>
      </c>
      <c r="B9" s="42">
        <v>3</v>
      </c>
      <c r="C9" s="471" t="s">
        <v>7592</v>
      </c>
      <c r="D9" s="472"/>
      <c r="E9" s="56"/>
      <c r="F9" s="56"/>
      <c r="G9" s="56"/>
      <c r="H9" s="56"/>
      <c r="I9" s="56"/>
      <c r="J9" s="56"/>
      <c r="K9" s="182"/>
      <c r="L9" s="183"/>
      <c r="M9" s="58"/>
      <c r="N9" s="58"/>
      <c r="O9" s="467" t="s">
        <v>7245</v>
      </c>
      <c r="P9" s="468">
        <v>8</v>
      </c>
      <c r="T9" s="56"/>
      <c r="U9" s="152"/>
      <c r="V9" s="86"/>
      <c r="W9" s="483" t="s">
        <v>7171</v>
      </c>
      <c r="X9" s="484">
        <v>8</v>
      </c>
      <c r="Y9" s="483" t="s">
        <v>7171</v>
      </c>
      <c r="Z9" s="484">
        <v>8</v>
      </c>
      <c r="AA9" s="57"/>
      <c r="AB9" s="59"/>
      <c r="AC9" s="56"/>
      <c r="AD9" s="520" t="s">
        <v>7171</v>
      </c>
      <c r="AE9" s="521">
        <v>8</v>
      </c>
      <c r="AF9" s="53"/>
      <c r="AG9" s="56"/>
      <c r="AH9" s="56"/>
      <c r="AJ9" s="56"/>
      <c r="AK9" s="56"/>
      <c r="AL9" s="152"/>
      <c r="AM9" s="85"/>
      <c r="AN9" s="85"/>
      <c r="AO9" s="85"/>
      <c r="AP9" s="56"/>
      <c r="AQ9" s="56"/>
    </row>
    <row r="10" spans="1:43" ht="15.75" customHeight="1" thickBot="1" x14ac:dyDescent="0.2">
      <c r="A10" s="39" t="s">
        <v>7483</v>
      </c>
      <c r="B10" s="40"/>
      <c r="C10" s="473" t="s">
        <v>7625</v>
      </c>
      <c r="D10" s="474">
        <v>3</v>
      </c>
      <c r="E10" s="56"/>
      <c r="F10" s="56"/>
      <c r="G10" s="56"/>
      <c r="H10" s="56"/>
      <c r="I10" s="56"/>
      <c r="J10" s="56"/>
      <c r="K10" s="182"/>
      <c r="L10" s="182"/>
      <c r="M10" s="58"/>
      <c r="N10" s="58"/>
      <c r="O10" s="469" t="s">
        <v>7246</v>
      </c>
      <c r="P10" s="468">
        <v>9</v>
      </c>
      <c r="W10" s="483" t="s">
        <v>7172</v>
      </c>
      <c r="X10" s="484">
        <v>9</v>
      </c>
      <c r="Y10" s="483" t="s">
        <v>7172</v>
      </c>
      <c r="Z10" s="484">
        <v>9</v>
      </c>
      <c r="AA10" s="57"/>
      <c r="AB10" s="59"/>
      <c r="AC10" s="56"/>
      <c r="AD10" s="520" t="s">
        <v>7172</v>
      </c>
      <c r="AE10" s="521">
        <v>9</v>
      </c>
      <c r="AF10" s="53"/>
      <c r="AG10" s="56"/>
      <c r="AH10" s="56"/>
      <c r="AJ10" s="56"/>
      <c r="AK10" s="56"/>
      <c r="AL10" s="152"/>
      <c r="AM10" s="85"/>
      <c r="AN10" s="152"/>
      <c r="AO10" s="85"/>
      <c r="AP10" s="56"/>
      <c r="AQ10" s="56"/>
    </row>
    <row r="11" spans="1:43" ht="15.75" customHeight="1" thickBot="1" x14ac:dyDescent="0.2">
      <c r="A11" s="53" t="s">
        <v>7474</v>
      </c>
      <c r="B11" s="41">
        <v>2</v>
      </c>
      <c r="C11" s="475" t="s">
        <v>7629</v>
      </c>
      <c r="D11" s="476">
        <v>5</v>
      </c>
      <c r="E11" s="56"/>
      <c r="F11" s="56"/>
      <c r="G11" s="56"/>
      <c r="H11" s="56"/>
      <c r="I11" s="56"/>
      <c r="J11" s="56"/>
      <c r="K11" s="182"/>
      <c r="L11" s="182"/>
      <c r="M11" s="58"/>
      <c r="N11" s="58"/>
      <c r="O11" s="189" t="s">
        <v>7477</v>
      </c>
      <c r="P11" s="190"/>
      <c r="W11" s="483" t="s">
        <v>7173</v>
      </c>
      <c r="X11" s="484">
        <v>10</v>
      </c>
      <c r="Y11" s="483" t="s">
        <v>7173</v>
      </c>
      <c r="Z11" s="484">
        <v>10</v>
      </c>
      <c r="AA11" s="57"/>
      <c r="AB11" s="59"/>
      <c r="AC11" s="56"/>
      <c r="AD11" s="520" t="s">
        <v>7230</v>
      </c>
      <c r="AE11" s="521">
        <v>10</v>
      </c>
      <c r="AF11" s="53"/>
      <c r="AG11" s="56"/>
      <c r="AH11" s="56"/>
      <c r="AJ11" s="56"/>
      <c r="AK11" s="56"/>
      <c r="AL11" s="85"/>
      <c r="AM11" s="85"/>
      <c r="AN11" s="152"/>
      <c r="AO11" s="85"/>
      <c r="AP11" s="56"/>
      <c r="AQ11" s="56"/>
    </row>
    <row r="12" spans="1:43" ht="15.75" customHeight="1" thickBot="1" x14ac:dyDescent="0.2">
      <c r="A12" s="54" t="s">
        <v>7577</v>
      </c>
      <c r="B12" s="42">
        <v>3</v>
      </c>
      <c r="C12" s="39" t="s">
        <v>7593</v>
      </c>
      <c r="D12" s="40"/>
      <c r="E12" s="56"/>
      <c r="F12" s="56"/>
      <c r="G12" s="56"/>
      <c r="H12" s="56"/>
      <c r="I12" s="56"/>
      <c r="J12" s="56"/>
      <c r="K12" s="182"/>
      <c r="L12" s="182"/>
      <c r="M12" s="58"/>
      <c r="N12" s="58"/>
      <c r="O12" s="192" t="s">
        <v>7189</v>
      </c>
      <c r="P12" s="193">
        <v>1</v>
      </c>
      <c r="W12" s="483" t="s">
        <v>7177</v>
      </c>
      <c r="X12" s="484">
        <v>11</v>
      </c>
      <c r="Y12" s="483" t="s">
        <v>7177</v>
      </c>
      <c r="Z12" s="484">
        <v>11</v>
      </c>
      <c r="AA12" s="57"/>
      <c r="AB12" s="59"/>
      <c r="AC12" s="56"/>
      <c r="AD12" s="520" t="s">
        <v>7174</v>
      </c>
      <c r="AE12" s="521">
        <v>11</v>
      </c>
      <c r="AJ12" s="56"/>
      <c r="AK12" s="56"/>
      <c r="AL12" s="152"/>
      <c r="AM12" s="85"/>
      <c r="AN12" s="152"/>
      <c r="AO12" s="85"/>
      <c r="AP12" s="56"/>
      <c r="AQ12" s="56"/>
    </row>
    <row r="13" spans="1:43" ht="15.75" customHeight="1" thickBot="1" x14ac:dyDescent="0.2">
      <c r="A13" s="465" t="s">
        <v>7490</v>
      </c>
      <c r="B13" s="466"/>
      <c r="C13" s="54" t="s">
        <v>7625</v>
      </c>
      <c r="D13" s="42">
        <v>3</v>
      </c>
      <c r="E13" s="56"/>
      <c r="F13" s="56"/>
      <c r="G13" s="56"/>
      <c r="H13" s="56"/>
      <c r="I13" s="56"/>
      <c r="J13" s="56"/>
      <c r="K13" s="182"/>
      <c r="L13" s="182"/>
      <c r="M13" s="58"/>
      <c r="N13" s="58"/>
      <c r="O13" s="59"/>
      <c r="P13" s="59"/>
      <c r="W13" s="485" t="s">
        <v>7178</v>
      </c>
      <c r="X13" s="484">
        <v>12</v>
      </c>
      <c r="Y13" s="485" t="s">
        <v>7178</v>
      </c>
      <c r="Z13" s="484">
        <v>12</v>
      </c>
      <c r="AA13" s="57"/>
      <c r="AB13" s="59"/>
      <c r="AC13" s="56"/>
      <c r="AD13" s="520" t="s">
        <v>7175</v>
      </c>
      <c r="AE13" s="521">
        <v>12</v>
      </c>
      <c r="AJ13" s="56"/>
      <c r="AK13" s="56"/>
      <c r="AL13" s="152"/>
      <c r="AM13" s="56"/>
      <c r="AN13" s="85"/>
      <c r="AO13" s="85"/>
      <c r="AP13" s="56"/>
      <c r="AQ13" s="56"/>
    </row>
    <row r="14" spans="1:43" ht="15.75" customHeight="1" thickBot="1" x14ac:dyDescent="0.2">
      <c r="A14" s="467" t="s">
        <v>7236</v>
      </c>
      <c r="B14" s="468">
        <v>1</v>
      </c>
      <c r="C14" s="39" t="s">
        <v>7594</v>
      </c>
      <c r="D14" s="40"/>
      <c r="E14" s="56"/>
      <c r="F14" s="56"/>
      <c r="G14" s="56"/>
      <c r="H14" s="56"/>
      <c r="I14" s="56"/>
      <c r="J14" s="56"/>
      <c r="K14" s="182"/>
      <c r="L14" s="182"/>
      <c r="M14" s="58"/>
      <c r="N14" s="58"/>
      <c r="O14" s="59"/>
      <c r="P14" s="59"/>
      <c r="V14" s="56"/>
      <c r="W14" s="486"/>
      <c r="X14" s="482"/>
      <c r="Y14" s="487" t="s">
        <v>7176</v>
      </c>
      <c r="Z14" s="482"/>
      <c r="AA14" s="57"/>
      <c r="AB14" s="59"/>
      <c r="AC14" s="41"/>
      <c r="AD14" s="522" t="s">
        <v>7180</v>
      </c>
      <c r="AE14" s="523">
        <v>13</v>
      </c>
      <c r="AJ14" s="56"/>
      <c r="AK14" s="56"/>
      <c r="AL14" s="152"/>
      <c r="AM14" s="56"/>
      <c r="AN14" s="85"/>
      <c r="AO14" s="85"/>
      <c r="AP14" s="56"/>
      <c r="AQ14" s="56"/>
    </row>
    <row r="15" spans="1:43" ht="15.75" customHeight="1" thickBot="1" x14ac:dyDescent="0.2">
      <c r="A15" s="467" t="s">
        <v>7474</v>
      </c>
      <c r="B15" s="468">
        <v>2</v>
      </c>
      <c r="C15" s="54" t="s">
        <v>7634</v>
      </c>
      <c r="D15" s="42">
        <v>5</v>
      </c>
      <c r="E15" s="56"/>
      <c r="F15" s="56"/>
      <c r="K15" s="102"/>
      <c r="M15" s="58"/>
      <c r="N15" s="58"/>
      <c r="O15" s="59"/>
      <c r="P15" s="59"/>
      <c r="V15" s="56"/>
      <c r="W15" s="488"/>
      <c r="X15" s="484"/>
      <c r="Y15" s="483" t="s">
        <v>7179</v>
      </c>
      <c r="Z15" s="484">
        <v>1</v>
      </c>
      <c r="AA15" s="57"/>
      <c r="AB15" s="59"/>
      <c r="AC15" s="56"/>
      <c r="AD15" s="6"/>
      <c r="AE15" s="56"/>
      <c r="AJ15" s="56"/>
      <c r="AK15" s="56"/>
      <c r="AL15" s="152"/>
      <c r="AM15" s="56"/>
      <c r="AN15" s="85"/>
      <c r="AO15" s="85"/>
      <c r="AP15" s="56"/>
      <c r="AQ15" s="56"/>
    </row>
    <row r="16" spans="1:43" ht="15.75" customHeight="1" thickBot="1" x14ac:dyDescent="0.2">
      <c r="A16" s="469" t="s">
        <v>7577</v>
      </c>
      <c r="B16" s="477">
        <v>3</v>
      </c>
      <c r="C16" s="39" t="s">
        <v>7493</v>
      </c>
      <c r="D16" s="40"/>
      <c r="K16" s="102"/>
      <c r="M16" s="9"/>
      <c r="N16" s="9"/>
      <c r="O16" s="59"/>
      <c r="P16" s="59"/>
      <c r="V16" s="56"/>
      <c r="W16" s="488"/>
      <c r="X16" s="484"/>
      <c r="Y16" s="483" t="s">
        <v>7165</v>
      </c>
      <c r="Z16" s="488">
        <v>2</v>
      </c>
      <c r="AA16" s="57"/>
      <c r="AB16" s="59"/>
      <c r="AC16" s="56"/>
      <c r="AD16" s="6"/>
      <c r="AE16" s="56"/>
      <c r="AJ16" s="56"/>
      <c r="AK16" s="56"/>
      <c r="AL16" s="56"/>
      <c r="AM16" s="56"/>
      <c r="AN16" s="85"/>
      <c r="AO16" s="85"/>
      <c r="AP16" s="56"/>
      <c r="AQ16" s="56"/>
    </row>
    <row r="17" spans="3:43" ht="15.75" customHeight="1" x14ac:dyDescent="0.15">
      <c r="C17" s="57" t="s">
        <v>7626</v>
      </c>
      <c r="D17" s="191">
        <v>1</v>
      </c>
      <c r="K17" s="102"/>
      <c r="M17" s="9"/>
      <c r="N17" s="9"/>
      <c r="O17" s="56"/>
      <c r="V17" s="56"/>
      <c r="W17" s="488"/>
      <c r="X17" s="484"/>
      <c r="Y17" s="483" t="s">
        <v>7166</v>
      </c>
      <c r="Z17" s="484">
        <v>3</v>
      </c>
      <c r="AA17" s="57"/>
      <c r="AB17" s="59"/>
      <c r="AC17" s="56"/>
      <c r="AD17" s="6"/>
      <c r="AE17" s="56"/>
      <c r="AJ17" s="56"/>
      <c r="AK17" s="56"/>
      <c r="AL17" s="56"/>
      <c r="AM17" s="56"/>
      <c r="AN17" s="152"/>
      <c r="AO17" s="85"/>
      <c r="AP17" s="56"/>
      <c r="AQ17" s="56"/>
    </row>
    <row r="18" spans="3:43" ht="15.75" customHeight="1" x14ac:dyDescent="0.15">
      <c r="C18" s="57" t="s">
        <v>7627</v>
      </c>
      <c r="D18" s="191">
        <v>2</v>
      </c>
      <c r="K18" s="102"/>
      <c r="M18" s="9"/>
      <c r="N18" s="9"/>
      <c r="V18" s="56"/>
      <c r="W18" s="488"/>
      <c r="X18" s="484"/>
      <c r="Y18" s="483" t="s">
        <v>7167</v>
      </c>
      <c r="Z18" s="488">
        <v>4</v>
      </c>
      <c r="AA18" s="57"/>
      <c r="AB18" s="59"/>
      <c r="AC18" s="56"/>
      <c r="AD18" s="6"/>
      <c r="AE18" s="56"/>
      <c r="AJ18" s="56"/>
      <c r="AK18" s="56"/>
      <c r="AL18" s="56"/>
      <c r="AM18" s="56"/>
      <c r="AN18" s="152"/>
      <c r="AO18" s="85"/>
      <c r="AP18" s="56"/>
      <c r="AQ18" s="56"/>
    </row>
    <row r="19" spans="3:43" ht="15.75" customHeight="1" thickBot="1" x14ac:dyDescent="0.2">
      <c r="C19" s="54" t="s">
        <v>7628</v>
      </c>
      <c r="D19" s="42">
        <v>4</v>
      </c>
      <c r="K19" s="102"/>
      <c r="M19" s="9"/>
      <c r="N19" s="9"/>
      <c r="V19" s="56"/>
      <c r="W19" s="488"/>
      <c r="X19" s="484"/>
      <c r="Y19" s="483" t="s">
        <v>7168</v>
      </c>
      <c r="Z19" s="484">
        <v>5</v>
      </c>
      <c r="AA19" s="57"/>
      <c r="AB19" s="59"/>
      <c r="AC19" s="56"/>
      <c r="AD19" s="6"/>
      <c r="AE19" s="56"/>
      <c r="AJ19" s="56"/>
      <c r="AK19" s="56"/>
      <c r="AL19" s="56"/>
      <c r="AM19" s="56"/>
      <c r="AN19" s="85"/>
      <c r="AO19" s="85"/>
      <c r="AP19" s="56"/>
      <c r="AQ19" s="56"/>
    </row>
    <row r="20" spans="3:43" ht="15.75" customHeight="1" x14ac:dyDescent="0.15">
      <c r="C20" s="39" t="s">
        <v>7494</v>
      </c>
      <c r="D20" s="40"/>
      <c r="M20" s="9"/>
      <c r="N20" s="9"/>
      <c r="V20" s="56"/>
      <c r="W20" s="488"/>
      <c r="X20" s="484"/>
      <c r="Y20" s="483" t="s">
        <v>7169</v>
      </c>
      <c r="Z20" s="488">
        <v>6</v>
      </c>
      <c r="AC20" s="56"/>
      <c r="AD20" s="6"/>
      <c r="AE20" s="56"/>
      <c r="AJ20" s="56"/>
      <c r="AK20" s="56"/>
      <c r="AM20" s="56"/>
      <c r="AN20" s="85"/>
      <c r="AO20" s="85"/>
      <c r="AP20" s="56"/>
      <c r="AQ20" s="56"/>
    </row>
    <row r="21" spans="3:43" ht="15.75" customHeight="1" thickBot="1" x14ac:dyDescent="0.2">
      <c r="C21" s="54" t="s">
        <v>7625</v>
      </c>
      <c r="D21" s="42">
        <v>3</v>
      </c>
      <c r="M21" s="9"/>
      <c r="N21" s="9"/>
      <c r="V21" s="56"/>
      <c r="W21" s="488"/>
      <c r="X21" s="484"/>
      <c r="Y21" s="483" t="s">
        <v>7170</v>
      </c>
      <c r="Z21" s="484">
        <v>7</v>
      </c>
      <c r="AC21" s="56"/>
      <c r="AD21" s="6"/>
      <c r="AE21" s="56"/>
      <c r="AN21" s="56"/>
      <c r="AO21" s="56"/>
      <c r="AP21" s="56"/>
      <c r="AQ21" s="56"/>
    </row>
    <row r="22" spans="3:43" ht="15.75" customHeight="1" x14ac:dyDescent="0.15">
      <c r="C22" s="39" t="s">
        <v>7579</v>
      </c>
      <c r="D22" s="40"/>
      <c r="M22" s="9"/>
      <c r="N22" s="9"/>
      <c r="V22" s="56"/>
      <c r="W22" s="488"/>
      <c r="X22" s="484"/>
      <c r="Y22" s="483" t="s">
        <v>7171</v>
      </c>
      <c r="Z22" s="488">
        <v>8</v>
      </c>
      <c r="AC22" s="56"/>
      <c r="AD22" s="6"/>
      <c r="AE22" s="56"/>
      <c r="AN22" s="56"/>
      <c r="AO22" s="56"/>
      <c r="AP22" s="56"/>
      <c r="AQ22" s="56"/>
    </row>
    <row r="23" spans="3:43" ht="15.75" customHeight="1" x14ac:dyDescent="0.15">
      <c r="C23" s="53" t="s">
        <v>7589</v>
      </c>
      <c r="D23" s="41">
        <v>5</v>
      </c>
      <c r="M23" s="9"/>
      <c r="N23" s="9"/>
      <c r="V23" s="56"/>
      <c r="W23" s="488"/>
      <c r="X23" s="484"/>
      <c r="Y23" s="483" t="s">
        <v>7172</v>
      </c>
      <c r="Z23" s="484">
        <v>9</v>
      </c>
      <c r="AC23" s="56"/>
      <c r="AD23" s="6"/>
      <c r="AE23" s="56"/>
      <c r="AN23" s="56"/>
      <c r="AO23" s="56"/>
      <c r="AP23" s="56"/>
      <c r="AQ23" s="56"/>
    </row>
    <row r="24" spans="3:43" ht="15.75" customHeight="1" x14ac:dyDescent="0.15">
      <c r="C24" s="53" t="s">
        <v>7590</v>
      </c>
      <c r="D24" s="41">
        <v>6</v>
      </c>
      <c r="M24" s="9"/>
      <c r="N24" s="9"/>
      <c r="V24" s="56"/>
      <c r="W24" s="488"/>
      <c r="X24" s="484"/>
      <c r="Y24" s="483" t="s">
        <v>7173</v>
      </c>
      <c r="Z24" s="488">
        <v>10</v>
      </c>
      <c r="AC24" s="56"/>
      <c r="AD24" s="6"/>
      <c r="AE24" s="56"/>
    </row>
    <row r="25" spans="3:43" ht="15.75" customHeight="1" thickBot="1" x14ac:dyDescent="0.2">
      <c r="C25" s="53" t="s">
        <v>7591</v>
      </c>
      <c r="D25" s="41">
        <v>7</v>
      </c>
      <c r="M25" s="9"/>
      <c r="N25" s="9"/>
      <c r="V25" s="56"/>
      <c r="W25" s="488"/>
      <c r="X25" s="484"/>
      <c r="Y25" s="483" t="s">
        <v>7177</v>
      </c>
      <c r="Z25" s="484">
        <v>11</v>
      </c>
      <c r="AC25" s="56"/>
      <c r="AD25" s="6"/>
      <c r="AE25" s="56"/>
      <c r="AM25" s="56"/>
    </row>
    <row r="26" spans="3:43" ht="15.75" customHeight="1" x14ac:dyDescent="0.15">
      <c r="C26" s="39" t="s">
        <v>7498</v>
      </c>
      <c r="D26" s="40"/>
      <c r="M26" s="9"/>
      <c r="N26" s="9"/>
      <c r="V26" s="56"/>
      <c r="W26" s="488"/>
      <c r="X26" s="484"/>
      <c r="Y26" s="483" t="s">
        <v>7178</v>
      </c>
      <c r="Z26" s="488">
        <v>12</v>
      </c>
      <c r="AC26" s="56"/>
      <c r="AD26" s="6"/>
      <c r="AE26" s="56"/>
    </row>
    <row r="27" spans="3:43" ht="15.75" customHeight="1" thickBot="1" x14ac:dyDescent="0.2">
      <c r="C27" s="54" t="s">
        <v>7626</v>
      </c>
      <c r="D27" s="42">
        <v>1</v>
      </c>
      <c r="M27" s="9"/>
      <c r="N27" s="9"/>
      <c r="V27" s="56"/>
      <c r="W27" s="488"/>
      <c r="X27" s="484"/>
      <c r="Y27" s="485" t="s">
        <v>7180</v>
      </c>
      <c r="Z27" s="489">
        <v>13</v>
      </c>
      <c r="AC27" s="56"/>
      <c r="AD27" s="6"/>
      <c r="AE27" s="56"/>
    </row>
    <row r="28" spans="3:43" ht="15.75" customHeight="1" x14ac:dyDescent="0.15">
      <c r="C28" s="189" t="s">
        <v>7499</v>
      </c>
      <c r="D28" s="40"/>
      <c r="M28" s="9"/>
      <c r="N28" s="9"/>
      <c r="V28" s="56"/>
      <c r="W28" s="94"/>
      <c r="X28" s="94"/>
      <c r="Y28" s="94"/>
      <c r="Z28" s="101"/>
      <c r="AC28" s="56"/>
      <c r="AD28" s="6"/>
      <c r="AE28" s="56"/>
    </row>
    <row r="29" spans="3:43" ht="15.75" customHeight="1" x14ac:dyDescent="0.15">
      <c r="C29" s="53" t="s">
        <v>7578</v>
      </c>
      <c r="D29" s="41">
        <v>4</v>
      </c>
      <c r="M29" s="9"/>
      <c r="N29" s="9"/>
      <c r="V29" s="56"/>
      <c r="W29" s="94"/>
      <c r="X29" s="94"/>
      <c r="Y29" s="94"/>
      <c r="Z29" s="101"/>
      <c r="AC29" s="56"/>
      <c r="AD29" s="6"/>
      <c r="AE29" s="56"/>
    </row>
    <row r="30" spans="3:43" ht="15.75" customHeight="1" x14ac:dyDescent="0.15">
      <c r="C30" s="53" t="s">
        <v>7589</v>
      </c>
      <c r="D30" s="41">
        <v>5</v>
      </c>
      <c r="M30" s="9"/>
      <c r="N30" s="9"/>
      <c r="V30" s="56"/>
      <c r="W30" s="194"/>
      <c r="X30" s="6"/>
      <c r="Y30" s="6"/>
      <c r="AC30" s="56"/>
      <c r="AD30" s="6"/>
      <c r="AE30" s="56"/>
    </row>
    <row r="31" spans="3:43" ht="15.75" customHeight="1" x14ac:dyDescent="0.15">
      <c r="C31" s="53" t="s">
        <v>7590</v>
      </c>
      <c r="D31" s="41">
        <v>6</v>
      </c>
      <c r="M31" s="9"/>
      <c r="N31" s="9"/>
      <c r="V31" s="56"/>
      <c r="W31" s="6"/>
      <c r="X31" s="94"/>
      <c r="Y31" s="6"/>
      <c r="AE31" s="56"/>
    </row>
    <row r="32" spans="3:43" ht="15.75" customHeight="1" thickBot="1" x14ac:dyDescent="0.2">
      <c r="C32" s="53" t="s">
        <v>7591</v>
      </c>
      <c r="D32" s="41">
        <v>7</v>
      </c>
      <c r="M32" s="9"/>
      <c r="N32" s="9"/>
      <c r="V32" s="56"/>
      <c r="W32" s="6"/>
      <c r="X32" s="94"/>
      <c r="Y32" s="6"/>
    </row>
    <row r="33" spans="3:25" ht="15.75" customHeight="1" x14ac:dyDescent="0.15">
      <c r="C33" s="189" t="s">
        <v>7623</v>
      </c>
      <c r="D33" s="40"/>
      <c r="M33" s="9"/>
      <c r="N33" s="9"/>
      <c r="V33" s="56"/>
      <c r="W33" s="6"/>
      <c r="X33" s="94"/>
      <c r="Y33" s="6"/>
    </row>
    <row r="34" spans="3:25" ht="15.75" customHeight="1" thickBot="1" x14ac:dyDescent="0.2">
      <c r="C34" s="192" t="s">
        <v>7624</v>
      </c>
      <c r="D34" s="193">
        <v>8</v>
      </c>
      <c r="V34" s="56"/>
      <c r="W34" s="6"/>
      <c r="X34" s="94"/>
      <c r="Y34" s="6"/>
    </row>
    <row r="35" spans="3:25" ht="15.75" customHeight="1" x14ac:dyDescent="0.15">
      <c r="C35" s="189" t="s">
        <v>7630</v>
      </c>
      <c r="D35" s="40"/>
      <c r="V35" s="56"/>
      <c r="W35" s="6"/>
      <c r="X35" s="94"/>
      <c r="Y35" s="6"/>
    </row>
    <row r="36" spans="3:25" ht="15.75" customHeight="1" x14ac:dyDescent="0.15">
      <c r="C36" s="53" t="s">
        <v>7631</v>
      </c>
      <c r="D36" s="191">
        <v>2</v>
      </c>
      <c r="V36" s="56"/>
      <c r="W36" s="6"/>
      <c r="X36" s="94"/>
      <c r="Y36" s="6"/>
    </row>
    <row r="37" spans="3:25" ht="15.75" customHeight="1" x14ac:dyDescent="0.15">
      <c r="C37" s="53" t="s">
        <v>7632</v>
      </c>
      <c r="D37" s="191">
        <v>3</v>
      </c>
      <c r="V37" s="56"/>
      <c r="W37" s="6"/>
      <c r="X37" s="94"/>
      <c r="Y37" s="6"/>
    </row>
    <row r="38" spans="3:25" ht="15.75" customHeight="1" thickBot="1" x14ac:dyDescent="0.2">
      <c r="C38" s="54" t="s">
        <v>7633</v>
      </c>
      <c r="D38" s="193">
        <v>5</v>
      </c>
      <c r="V38" s="56"/>
      <c r="W38" s="6"/>
      <c r="X38" s="94"/>
      <c r="Y38" s="6"/>
    </row>
    <row r="39" spans="3:25" ht="15.75" customHeight="1" x14ac:dyDescent="0.15">
      <c r="V39" s="56"/>
      <c r="W39" s="6"/>
      <c r="X39" s="94"/>
      <c r="Y39" s="6"/>
    </row>
    <row r="40" spans="3:25" ht="15.75" customHeight="1" x14ac:dyDescent="0.15">
      <c r="C40" s="840" t="s">
        <v>7670</v>
      </c>
      <c r="D40" s="841">
        <v>1</v>
      </c>
      <c r="V40" s="56"/>
      <c r="W40" s="6"/>
      <c r="X40" s="94"/>
      <c r="Y40" s="6"/>
    </row>
    <row r="41" spans="3:25" ht="15.75" customHeight="1" x14ac:dyDescent="0.15">
      <c r="C41" s="840" t="s">
        <v>7671</v>
      </c>
      <c r="D41" s="841">
        <v>2</v>
      </c>
      <c r="V41" s="56"/>
      <c r="W41" s="6"/>
      <c r="X41" s="94"/>
    </row>
    <row r="42" spans="3:25" ht="15.75" customHeight="1" x14ac:dyDescent="0.15">
      <c r="C42" s="840" t="s">
        <v>7672</v>
      </c>
      <c r="D42" s="841">
        <v>3</v>
      </c>
      <c r="V42" s="56"/>
      <c r="W42" s="6"/>
      <c r="X42" s="94"/>
    </row>
    <row r="43" spans="3:25" ht="15.75" customHeight="1" x14ac:dyDescent="0.15">
      <c r="C43" s="840" t="s">
        <v>7673</v>
      </c>
      <c r="D43" s="841">
        <v>4</v>
      </c>
      <c r="V43" s="56"/>
      <c r="W43" s="6"/>
      <c r="X43" s="94"/>
    </row>
    <row r="44" spans="3:25" ht="15.75" customHeight="1" x14ac:dyDescent="0.15">
      <c r="C44" s="840" t="s">
        <v>7633</v>
      </c>
      <c r="D44" s="841">
        <v>5</v>
      </c>
      <c r="V44" s="56"/>
      <c r="W44" s="6"/>
      <c r="X44" s="94"/>
    </row>
    <row r="45" spans="3:25" ht="17.25" x14ac:dyDescent="0.15">
      <c r="C45" s="840" t="s">
        <v>7674</v>
      </c>
      <c r="D45" s="841">
        <v>6</v>
      </c>
      <c r="V45" s="56"/>
      <c r="W45" s="6"/>
      <c r="X45" s="94"/>
    </row>
    <row r="46" spans="3:25" ht="17.25" x14ac:dyDescent="0.15">
      <c r="C46" s="840" t="s">
        <v>7675</v>
      </c>
      <c r="D46" s="841">
        <v>7</v>
      </c>
      <c r="V46" s="56"/>
      <c r="W46" s="6"/>
      <c r="X46" s="94"/>
    </row>
    <row r="47" spans="3:25" ht="17.25" x14ac:dyDescent="0.15">
      <c r="C47" s="840" t="s">
        <v>7624</v>
      </c>
      <c r="D47" s="840">
        <v>8</v>
      </c>
      <c r="V47" s="56"/>
      <c r="W47" s="6"/>
      <c r="X47" s="94"/>
    </row>
    <row r="48" spans="3:25" ht="17.25" x14ac:dyDescent="0.15">
      <c r="V48" s="56"/>
      <c r="W48" s="6"/>
      <c r="X48" s="94"/>
    </row>
    <row r="49" spans="22:24" ht="17.25" x14ac:dyDescent="0.15">
      <c r="V49" s="56"/>
      <c r="W49" s="6"/>
      <c r="X49" s="94"/>
    </row>
    <row r="50" spans="22:24" ht="17.25" x14ac:dyDescent="0.15">
      <c r="V50" s="56"/>
      <c r="W50" s="6"/>
      <c r="X50" s="94"/>
    </row>
    <row r="51" spans="22:24" ht="17.25" x14ac:dyDescent="0.15">
      <c r="V51" s="56"/>
      <c r="W51" s="6"/>
      <c r="X51" s="94"/>
    </row>
    <row r="52" spans="22:24" ht="17.25" x14ac:dyDescent="0.15">
      <c r="V52" s="56"/>
      <c r="W52" s="6"/>
      <c r="X52" s="94"/>
    </row>
    <row r="53" spans="22:24" ht="17.25" x14ac:dyDescent="0.15">
      <c r="V53" s="56"/>
      <c r="W53" s="6"/>
      <c r="X53" s="94"/>
    </row>
    <row r="54" spans="22:24" ht="17.25" x14ac:dyDescent="0.15">
      <c r="V54" s="56"/>
      <c r="W54" s="6"/>
      <c r="X54" s="94"/>
    </row>
    <row r="55" spans="22:24" ht="17.25" x14ac:dyDescent="0.15">
      <c r="V55" s="56"/>
      <c r="W55" s="6"/>
      <c r="X55" s="94"/>
    </row>
    <row r="56" spans="22:24" ht="17.25" x14ac:dyDescent="0.15">
      <c r="V56" s="56"/>
      <c r="W56" s="6"/>
      <c r="X56" s="94"/>
    </row>
    <row r="57" spans="22:24" ht="17.25" x14ac:dyDescent="0.15">
      <c r="V57" s="56"/>
      <c r="W57" s="6"/>
      <c r="X57" s="94"/>
    </row>
    <row r="58" spans="22:24" ht="17.25" x14ac:dyDescent="0.15">
      <c r="V58" s="56"/>
      <c r="W58" s="6"/>
      <c r="X58" s="94"/>
    </row>
  </sheetData>
  <phoneticPr fontId="19"/>
  <pageMargins left="0.74791666666666656" right="0.74791666666666656" top="0.98402777777777761" bottom="0.98402777777777761" header="0.51180555555555551" footer="0.51180555555555551"/>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20:BB482"/>
  <sheetViews>
    <sheetView topLeftCell="A71" workbookViewId="0">
      <selection activeCell="E91" sqref="E91"/>
    </sheetView>
  </sheetViews>
  <sheetFormatPr defaultRowHeight="13.5" x14ac:dyDescent="0.15"/>
  <cols>
    <col min="27" max="31" width="9" style="4"/>
    <col min="40" max="40" width="9" style="4"/>
  </cols>
  <sheetData>
    <row r="20" s="4" customFormat="1" x14ac:dyDescent="0.15"/>
    <row r="21" s="4" customFormat="1" x14ac:dyDescent="0.15"/>
    <row r="22" s="4" customFormat="1" x14ac:dyDescent="0.15"/>
    <row r="23" s="4" customFormat="1" x14ac:dyDescent="0.15"/>
    <row r="24" s="4" customFormat="1" x14ac:dyDescent="0.15"/>
    <row r="25" s="4" customFormat="1" x14ac:dyDescent="0.15"/>
    <row r="26" s="4" customFormat="1" x14ac:dyDescent="0.15"/>
    <row r="27" s="4" customFormat="1" x14ac:dyDescent="0.15"/>
    <row r="28" s="4" customFormat="1" x14ac:dyDescent="0.15"/>
    <row r="29" s="4" customFormat="1" x14ac:dyDescent="0.15"/>
    <row r="30" s="4" customFormat="1" x14ac:dyDescent="0.15"/>
    <row r="31" s="4" customFormat="1" x14ac:dyDescent="0.15"/>
    <row r="32" s="4" customFormat="1" x14ac:dyDescent="0.15"/>
    <row r="33" s="4" customFormat="1" x14ac:dyDescent="0.15"/>
    <row r="34" s="4" customFormat="1" x14ac:dyDescent="0.15"/>
    <row r="35" s="4" customFormat="1" x14ac:dyDescent="0.15"/>
    <row r="36" s="4" customFormat="1" x14ac:dyDescent="0.15"/>
    <row r="37" s="4" customFormat="1" x14ac:dyDescent="0.15"/>
    <row r="38" s="4" customFormat="1" x14ac:dyDescent="0.15"/>
    <row r="39" s="4" customFormat="1" x14ac:dyDescent="0.15"/>
    <row r="40" s="4" customFormat="1" x14ac:dyDescent="0.15"/>
    <row r="41" s="4" customFormat="1" x14ac:dyDescent="0.15"/>
    <row r="42" s="4" customFormat="1" x14ac:dyDescent="0.15"/>
    <row r="43" s="4" customFormat="1" x14ac:dyDescent="0.15"/>
    <row r="44" s="4" customFormat="1" x14ac:dyDescent="0.15"/>
    <row r="45" s="4" customFormat="1" x14ac:dyDescent="0.15"/>
    <row r="46" s="4" customFormat="1" x14ac:dyDescent="0.15"/>
    <row r="47" s="4" customFormat="1" x14ac:dyDescent="0.15"/>
    <row r="48" s="4" customFormat="1" x14ac:dyDescent="0.15"/>
    <row r="49" s="4" customFormat="1" x14ac:dyDescent="0.15"/>
    <row r="50" s="4" customFormat="1" x14ac:dyDescent="0.15"/>
    <row r="51" s="4" customFormat="1" x14ac:dyDescent="0.15"/>
    <row r="52" s="4" customFormat="1" x14ac:dyDescent="0.15"/>
    <row r="53" s="4" customFormat="1" x14ac:dyDescent="0.15"/>
    <row r="54" s="4" customFormat="1" x14ac:dyDescent="0.15"/>
    <row r="55" s="4" customFormat="1" x14ac:dyDescent="0.15"/>
    <row r="56" s="4" customFormat="1" x14ac:dyDescent="0.15"/>
    <row r="57" s="4" customFormat="1" x14ac:dyDescent="0.15"/>
    <row r="58" s="4" customFormat="1" x14ac:dyDescent="0.15"/>
    <row r="64" s="4" customFormat="1" x14ac:dyDescent="0.15"/>
    <row r="65" spans="2:54" s="4" customFormat="1" x14ac:dyDescent="0.15"/>
    <row r="66" spans="2:54" s="4" customFormat="1" x14ac:dyDescent="0.15"/>
    <row r="67" spans="2:54" s="4" customFormat="1" x14ac:dyDescent="0.15"/>
    <row r="68" spans="2:54" s="4" customFormat="1" ht="14.25" thickBot="1" x14ac:dyDescent="0.2">
      <c r="T68" s="74"/>
    </row>
    <row r="69" spans="2:54" s="4" customFormat="1" ht="18" customHeight="1" thickBot="1" x14ac:dyDescent="0.2">
      <c r="C69" s="1085" t="s">
        <v>66</v>
      </c>
      <c r="D69" s="1101" t="s">
        <v>7163</v>
      </c>
      <c r="E69" s="1104" t="s">
        <v>7237</v>
      </c>
      <c r="F69" s="1107" t="s">
        <v>7116</v>
      </c>
      <c r="G69" s="1110" t="s">
        <v>7228</v>
      </c>
      <c r="H69" s="1113" t="s">
        <v>7226</v>
      </c>
      <c r="I69" s="1098" t="s">
        <v>7222</v>
      </c>
      <c r="J69" s="1098" t="s">
        <v>7227</v>
      </c>
      <c r="K69" s="1098" t="s">
        <v>7149</v>
      </c>
      <c r="L69" s="1100" t="s">
        <v>7153</v>
      </c>
      <c r="M69" s="166"/>
      <c r="N69" s="179" t="s">
        <v>25</v>
      </c>
      <c r="O69" s="167"/>
      <c r="P69" s="167"/>
      <c r="Q69" s="167"/>
      <c r="R69" s="167"/>
      <c r="S69" s="167"/>
      <c r="T69" s="167"/>
      <c r="U69" s="1126" t="s">
        <v>7249</v>
      </c>
      <c r="V69" s="1127"/>
      <c r="W69" s="1128"/>
      <c r="X69" s="167"/>
      <c r="Y69" s="167"/>
      <c r="Z69" s="167"/>
      <c r="AA69" s="167"/>
      <c r="AB69" s="167"/>
      <c r="AC69" s="167"/>
      <c r="AD69" s="167"/>
      <c r="AE69" s="431"/>
      <c r="AF69" s="1088" t="s">
        <v>7119</v>
      </c>
      <c r="AG69" s="1123" t="s">
        <v>2293</v>
      </c>
      <c r="AH69" s="1123" t="s">
        <v>7107</v>
      </c>
      <c r="AI69" s="1098" t="s">
        <v>7102</v>
      </c>
      <c r="AJ69" s="1113" t="s">
        <v>42</v>
      </c>
      <c r="AK69" s="1113" t="s">
        <v>86</v>
      </c>
      <c r="AL69" s="1098" t="s">
        <v>7111</v>
      </c>
      <c r="AM69" s="1098" t="s">
        <v>7112</v>
      </c>
      <c r="AN69" s="1098" t="s">
        <v>7315</v>
      </c>
      <c r="AO69" s="1098" t="s">
        <v>7316</v>
      </c>
      <c r="AP69" s="1098" t="s">
        <v>7317</v>
      </c>
      <c r="AQ69" s="1118" t="s">
        <v>7231</v>
      </c>
      <c r="AR69" s="344"/>
      <c r="AS69" s="344"/>
      <c r="AT69" s="344"/>
      <c r="AU69" s="344"/>
      <c r="AV69" s="344"/>
      <c r="AW69" s="344"/>
      <c r="AX69" s="344"/>
      <c r="AY69" s="344"/>
      <c r="AZ69" s="344"/>
      <c r="BA69" s="344"/>
      <c r="BB69" s="344"/>
    </row>
    <row r="70" spans="2:54" s="4" customFormat="1" ht="18" customHeight="1" thickBot="1" x14ac:dyDescent="0.2">
      <c r="C70" s="1086"/>
      <c r="D70" s="1102"/>
      <c r="E70" s="1105"/>
      <c r="F70" s="1108"/>
      <c r="G70" s="1111"/>
      <c r="H70" s="1114"/>
      <c r="I70" s="1095"/>
      <c r="J70" s="1095"/>
      <c r="K70" s="1092"/>
      <c r="L70" s="1092"/>
      <c r="M70" s="1091" t="s">
        <v>7155</v>
      </c>
      <c r="N70" s="1121" t="s">
        <v>387</v>
      </c>
      <c r="O70" s="1094" t="s">
        <v>7120</v>
      </c>
      <c r="P70" s="169"/>
      <c r="Q70" s="170"/>
      <c r="R70" s="170"/>
      <c r="S70" s="432"/>
      <c r="T70" s="433"/>
      <c r="U70" s="1129"/>
      <c r="V70" s="1130"/>
      <c r="W70" s="1131"/>
      <c r="X70" s="427"/>
      <c r="Y70" s="171"/>
      <c r="Z70" s="171"/>
      <c r="AA70" s="171"/>
      <c r="AB70" s="171"/>
      <c r="AC70" s="171"/>
      <c r="AD70" s="171"/>
      <c r="AE70" s="1124" t="s">
        <v>7438</v>
      </c>
      <c r="AF70" s="1089"/>
      <c r="AG70" s="1092"/>
      <c r="AH70" s="1092"/>
      <c r="AI70" s="1095"/>
      <c r="AJ70" s="1114"/>
      <c r="AK70" s="1114"/>
      <c r="AL70" s="1095"/>
      <c r="AM70" s="1095"/>
      <c r="AN70" s="1095"/>
      <c r="AO70" s="1095"/>
      <c r="AP70" s="1095"/>
      <c r="AQ70" s="1119"/>
      <c r="AR70" s="344"/>
      <c r="AS70" s="344"/>
      <c r="AT70" s="344"/>
      <c r="AU70" s="344"/>
      <c r="AV70" s="344"/>
      <c r="AW70" s="344"/>
      <c r="AX70" s="344"/>
      <c r="AY70" s="344"/>
      <c r="AZ70" s="344"/>
      <c r="BA70" s="344"/>
      <c r="BB70" s="344"/>
    </row>
    <row r="71" spans="2:54" ht="18" thickBot="1" x14ac:dyDescent="0.2">
      <c r="C71" s="1086"/>
      <c r="D71" s="1102"/>
      <c r="E71" s="1105"/>
      <c r="F71" s="1108"/>
      <c r="G71" s="1111"/>
      <c r="H71" s="1114"/>
      <c r="I71" s="1095"/>
      <c r="J71" s="1095"/>
      <c r="K71" s="1092"/>
      <c r="L71" s="1092"/>
      <c r="M71" s="1092"/>
      <c r="N71" s="1121"/>
      <c r="O71" s="1095"/>
      <c r="P71" s="178" t="s">
        <v>7185</v>
      </c>
      <c r="Q71" s="1096" t="s">
        <v>7186</v>
      </c>
      <c r="R71" s="1097"/>
      <c r="S71" s="1116" t="s">
        <v>7399</v>
      </c>
      <c r="T71" s="1117"/>
      <c r="U71" s="1129"/>
      <c r="V71" s="1130"/>
      <c r="W71" s="1131"/>
      <c r="X71" s="461"/>
      <c r="Y71" s="171"/>
      <c r="Z71" s="171"/>
      <c r="AA71" s="171"/>
      <c r="AB71" s="171"/>
      <c r="AC71" s="171"/>
      <c r="AD71" s="171"/>
      <c r="AE71" s="1125"/>
      <c r="AF71" s="1089"/>
      <c r="AG71" s="1092"/>
      <c r="AH71" s="1092"/>
      <c r="AI71" s="1095"/>
      <c r="AJ71" s="1114"/>
      <c r="AK71" s="1114"/>
      <c r="AL71" s="1095"/>
      <c r="AM71" s="1095"/>
      <c r="AN71" s="1095"/>
      <c r="AO71" s="1095"/>
      <c r="AP71" s="1095"/>
      <c r="AQ71" s="1119"/>
      <c r="AR71" s="344"/>
      <c r="AS71" s="344"/>
      <c r="AT71" s="344"/>
      <c r="AU71" s="344"/>
      <c r="AV71" s="344"/>
      <c r="AW71" s="344"/>
      <c r="AX71" s="344"/>
      <c r="AY71" s="344"/>
      <c r="AZ71" s="344"/>
      <c r="BA71" s="344"/>
      <c r="BB71" s="344"/>
    </row>
    <row r="72" spans="2:54" ht="121.5" thickBot="1" x14ac:dyDescent="0.2">
      <c r="C72" s="1087"/>
      <c r="D72" s="1103"/>
      <c r="E72" s="1106"/>
      <c r="F72" s="1109"/>
      <c r="G72" s="1112"/>
      <c r="H72" s="1115"/>
      <c r="I72" s="1099"/>
      <c r="J72" s="1099"/>
      <c r="K72" s="1093"/>
      <c r="L72" s="1093"/>
      <c r="M72" s="1093"/>
      <c r="N72" s="1122"/>
      <c r="O72" s="180" t="s">
        <v>7145</v>
      </c>
      <c r="P72" s="172" t="s">
        <v>7223</v>
      </c>
      <c r="Q72" s="173" t="s">
        <v>7496</v>
      </c>
      <c r="R72" s="174" t="s">
        <v>7495</v>
      </c>
      <c r="S72" s="175" t="s">
        <v>7400</v>
      </c>
      <c r="T72" s="428" t="s">
        <v>7419</v>
      </c>
      <c r="U72" s="1132"/>
      <c r="V72" s="1133"/>
      <c r="W72" s="1134"/>
      <c r="X72" s="429" t="s">
        <v>7258</v>
      </c>
      <c r="Y72" s="180" t="s">
        <v>7258</v>
      </c>
      <c r="Z72" s="180" t="s">
        <v>7258</v>
      </c>
      <c r="AA72" s="396" t="s">
        <v>7249</v>
      </c>
      <c r="AB72" s="462" t="s">
        <v>7401</v>
      </c>
      <c r="AC72" s="462" t="s">
        <v>7445</v>
      </c>
      <c r="AD72" s="430" t="s">
        <v>7446</v>
      </c>
      <c r="AE72" s="428" t="s">
        <v>7437</v>
      </c>
      <c r="AF72" s="1090"/>
      <c r="AG72" s="1093"/>
      <c r="AH72" s="1093"/>
      <c r="AI72" s="1099"/>
      <c r="AJ72" s="1115"/>
      <c r="AK72" s="1115"/>
      <c r="AL72" s="1099"/>
      <c r="AM72" s="1099"/>
      <c r="AN72" s="1099"/>
      <c r="AO72" s="1099"/>
      <c r="AP72" s="1099"/>
      <c r="AQ72" s="1120"/>
      <c r="AR72" s="344"/>
      <c r="AS72" s="345" t="s">
        <v>7256</v>
      </c>
      <c r="AT72" s="345" t="s">
        <v>7492</v>
      </c>
      <c r="AU72" s="344"/>
      <c r="AV72" s="344"/>
      <c r="AW72" s="344"/>
      <c r="AX72" s="344"/>
      <c r="AY72" s="344"/>
      <c r="AZ72" s="344"/>
      <c r="BA72" s="344"/>
      <c r="BB72" s="346" t="s">
        <v>7342</v>
      </c>
    </row>
    <row r="73" spans="2:54" x14ac:dyDescent="0.15">
      <c r="B73" t="s">
        <v>7229</v>
      </c>
      <c r="C73" s="195">
        <v>1</v>
      </c>
      <c r="D73" s="341">
        <f>IFERROR(VLOOKUP(実施計画様式!D73,―!A$14:B$16,2,FALSE),0)</f>
        <v>1</v>
      </c>
      <c r="E73" s="195">
        <f>IFERROR(VLOOKUP(実施計画様式!E73,―!$C$40:$D$47,2,FALSE),0)</f>
        <v>2</v>
      </c>
      <c r="F73" s="195">
        <f>IFERROR(VLOOKUP(実施計画様式!F73,―!$E$2:$F$2,2,FALSE),0)</f>
        <v>2</v>
      </c>
      <c r="G73" s="195">
        <f>IFERROR(VLOOKUP(実施計画様式!G73,―!$G$2:$H$2,2,FALSE),0)</f>
        <v>2</v>
      </c>
      <c r="H73" s="195">
        <f>IFERROR(VLOOKUP(実施計画様式!H73,―!$I$2:$J$2,2,FALSE),0)</f>
        <v>2</v>
      </c>
      <c r="I73" s="195"/>
      <c r="J73" s="195">
        <f>IFERROR(VLOOKUP(実施計画様式!J73,―!$K$2:$L$2,2,FALSE),0)</f>
        <v>1</v>
      </c>
      <c r="K73" s="195">
        <f>IFERROR(VLOOKUP(実施計画様式!K73,―!$M$2:$N$2,2,FALSE),0)</f>
        <v>2</v>
      </c>
      <c r="L73" s="195">
        <v>99</v>
      </c>
      <c r="M73" s="195"/>
      <c r="N73" s="195"/>
      <c r="O73" s="195"/>
      <c r="P73" s="195"/>
      <c r="Q73" s="195"/>
      <c r="R73" s="195"/>
      <c r="S73" s="195"/>
      <c r="T73" s="195"/>
      <c r="U73" s="195"/>
      <c r="V73" s="195"/>
      <c r="W73" s="195"/>
      <c r="X73" s="195"/>
      <c r="Y73" s="195"/>
      <c r="Z73" s="195"/>
      <c r="AA73" s="195"/>
      <c r="AB73" s="195"/>
      <c r="AC73" s="195"/>
      <c r="AD73" s="195"/>
      <c r="AE73" s="195"/>
      <c r="AF73" s="195"/>
      <c r="AG73" s="195">
        <f>IFERROR(VLOOKUP(実施計画様式!AG73,―!$Q$2:$R$3,2,FALSE),0)</f>
        <v>1</v>
      </c>
      <c r="AH73" s="195">
        <f>IFERROR(VLOOKUP(実施計画様式!AH73,―!$S$2:$T$3,2,FALSE),0)</f>
        <v>2</v>
      </c>
      <c r="AI73" s="195">
        <f>IFERROR(VLOOKUP(実施計画様式!AI73,―!$U$2:$V$3,2,FALSE),0)</f>
        <v>1</v>
      </c>
      <c r="AJ73" s="195">
        <f>IFERROR(VLOOKUP(実施計画様式!AJ73,―!$AD$2:$AE$14,2,FALSE),0)</f>
        <v>10</v>
      </c>
      <c r="AK73" s="195">
        <f>IFERROR(VLOOKUP(実施計画様式!AK73,―!$AD$2:$AE$14,2,FALSE),0)</f>
        <v>12</v>
      </c>
      <c r="AL73" s="195"/>
      <c r="AM73" s="195"/>
      <c r="AN73" s="195"/>
      <c r="AO73" s="195"/>
      <c r="AP73" s="195"/>
      <c r="AQ73" s="195">
        <f>IFERROR(VLOOKUP(実施計画様式!AQ73,―!$AG$2:$AH$4,2,FALSE),0)</f>
        <v>2</v>
      </c>
      <c r="AT73">
        <v>99</v>
      </c>
      <c r="BB73" t="str">
        <f>IF(実施計画様式!F73="","",IF(PRODUCT(D73:AQ73)=0,"error",""))</f>
        <v/>
      </c>
    </row>
    <row r="74" spans="2:54" x14ac:dyDescent="0.15">
      <c r="B74" s="4" t="s">
        <v>7447</v>
      </c>
      <c r="C74" s="195">
        <v>2</v>
      </c>
      <c r="D74" s="342">
        <f>IFERROR(VLOOKUP(実施計画様式!D74,―!A$14:B$16,2,FALSE),0)</f>
        <v>2</v>
      </c>
      <c r="E74" s="195">
        <f>IFERROR(VLOOKUP(実施計画様式!E74,―!$C$40:$D$47,2,FALSE),0)</f>
        <v>3</v>
      </c>
      <c r="F74" s="195">
        <f>IFERROR(VLOOKUP(実施計画様式!F74,―!$E$2:$F$2,2,FALSE),0)</f>
        <v>2</v>
      </c>
      <c r="G74" s="195">
        <f>IFERROR(VLOOKUP(実施計画様式!G74,―!$G$2:$H$2,2,FALSE),0)</f>
        <v>2</v>
      </c>
      <c r="H74" s="195">
        <f>IFERROR(VLOOKUP(実施計画様式!H74,―!$I$2:$J$2,2,FALSE),0)</f>
        <v>2</v>
      </c>
      <c r="I74" s="195"/>
      <c r="J74" s="195">
        <f>IFERROR(VLOOKUP(実施計画様式!J74,―!$K$2:$L$2,2,FALSE),0)</f>
        <v>1</v>
      </c>
      <c r="K74" s="195">
        <f>IFERROR(VLOOKUP(実施計画様式!K74,―!$M$2:$N$2,2,FALSE),0)</f>
        <v>2</v>
      </c>
      <c r="L74" s="195">
        <v>99</v>
      </c>
      <c r="M74" s="195"/>
      <c r="N74" s="195"/>
      <c r="O74" s="195"/>
      <c r="P74" s="195"/>
      <c r="Q74" s="195"/>
      <c r="R74" s="195"/>
      <c r="S74" s="195"/>
      <c r="T74" s="195"/>
      <c r="U74" s="195"/>
      <c r="V74" s="195"/>
      <c r="W74" s="195"/>
      <c r="X74" s="195"/>
      <c r="Y74" s="195"/>
      <c r="Z74" s="195"/>
      <c r="AA74" s="195"/>
      <c r="AB74" s="195"/>
      <c r="AC74" s="195"/>
      <c r="AD74" s="195"/>
      <c r="AE74" s="195"/>
      <c r="AF74" s="195"/>
      <c r="AG74" s="195">
        <f>IFERROR(VLOOKUP(実施計画様式!AG74,―!$Q$2:$R$3,2,FALSE),0)</f>
        <v>1</v>
      </c>
      <c r="AH74" s="195">
        <f>IFERROR(VLOOKUP(実施計画様式!AH74,―!$S$2:$T$3,2,FALSE),0)</f>
        <v>2</v>
      </c>
      <c r="AI74" s="195">
        <f>IFERROR(VLOOKUP(実施計画様式!AI74,―!$U$2:$V$3,2,FALSE),0)</f>
        <v>1</v>
      </c>
      <c r="AJ74" s="195">
        <f>IFERROR(VLOOKUP(実施計画様式!AJ74,―!$AD$2:$AE$14,2,FALSE),0)</f>
        <v>10</v>
      </c>
      <c r="AK74" s="195">
        <f>IFERROR(VLOOKUP(実施計画様式!AK74,―!$AD$2:$AE$14,2,FALSE),0)</f>
        <v>12</v>
      </c>
      <c r="AL74" s="195"/>
      <c r="AM74" s="195"/>
      <c r="AN74" s="195"/>
      <c r="AO74" s="195"/>
      <c r="AP74" s="195"/>
      <c r="AQ74" s="195">
        <f>IFERROR(VLOOKUP(実施計画様式!AQ74,―!$AG$2:$AH$4,2,FALSE),0)</f>
        <v>2</v>
      </c>
      <c r="AT74">
        <v>99</v>
      </c>
      <c r="BB74" s="4" t="str">
        <f>IF(実施計画様式!F74="","",IF(PRODUCT(D74:AQ74)=0,"error",""))</f>
        <v/>
      </c>
    </row>
    <row r="75" spans="2:54" x14ac:dyDescent="0.15">
      <c r="B75" s="4" t="s">
        <v>7397</v>
      </c>
      <c r="C75" s="195">
        <v>3</v>
      </c>
      <c r="D75" s="342">
        <f>IFERROR(VLOOKUP(実施計画様式!D75,―!A$14:B$16,2,FALSE),0)</f>
        <v>2</v>
      </c>
      <c r="E75" s="195">
        <f>IFERROR(VLOOKUP(実施計画様式!E75,―!$C$40:$D$47,2,FALSE),0)</f>
        <v>3</v>
      </c>
      <c r="F75" s="195">
        <f>IFERROR(VLOOKUP(実施計画様式!F75,―!$E$2:$F$2,2,FALSE),0)</f>
        <v>2</v>
      </c>
      <c r="G75" s="195">
        <f>IFERROR(VLOOKUP(実施計画様式!G75,―!$G$2:$H$2,2,FALSE),0)</f>
        <v>2</v>
      </c>
      <c r="H75" s="195">
        <f>IFERROR(VLOOKUP(実施計画様式!H75,―!$I$2:$J$2,2,FALSE),0)</f>
        <v>2</v>
      </c>
      <c r="I75" s="195"/>
      <c r="J75" s="195">
        <f>IFERROR(VLOOKUP(実施計画様式!J75,―!$K$2:$L$2,2,FALSE),0)</f>
        <v>1</v>
      </c>
      <c r="K75" s="195">
        <f>IFERROR(VLOOKUP(実施計画様式!K75,―!$M$2:$N$2,2,FALSE),0)</f>
        <v>2</v>
      </c>
      <c r="L75" s="195">
        <v>99</v>
      </c>
      <c r="M75" s="195"/>
      <c r="N75" s="195"/>
      <c r="O75" s="195"/>
      <c r="P75" s="195"/>
      <c r="Q75" s="195"/>
      <c r="R75" s="195"/>
      <c r="S75" s="195"/>
      <c r="T75" s="195"/>
      <c r="U75" s="195"/>
      <c r="V75" s="195"/>
      <c r="W75" s="195"/>
      <c r="X75" s="195"/>
      <c r="Y75" s="195"/>
      <c r="Z75" s="195"/>
      <c r="AA75" s="195"/>
      <c r="AB75" s="195"/>
      <c r="AC75" s="195"/>
      <c r="AD75" s="195"/>
      <c r="AE75" s="195"/>
      <c r="AF75" s="195"/>
      <c r="AG75" s="195">
        <f>IFERROR(VLOOKUP(実施計画様式!AG75,―!$Q$2:$R$3,2,FALSE),0)</f>
        <v>1</v>
      </c>
      <c r="AH75" s="195">
        <f>IFERROR(VLOOKUP(実施計画様式!AH75,―!$S$2:$T$3,2,FALSE),0)</f>
        <v>2</v>
      </c>
      <c r="AI75" s="195">
        <f>IFERROR(VLOOKUP(実施計画様式!AI75,―!$U$2:$V$3,2,FALSE),0)</f>
        <v>1</v>
      </c>
      <c r="AJ75" s="195">
        <f>IFERROR(VLOOKUP(実施計画様式!AJ75,―!$AD$2:$AE$14,2,FALSE),0)</f>
        <v>10</v>
      </c>
      <c r="AK75" s="195">
        <f>IFERROR(VLOOKUP(実施計画様式!AK75,―!$AD$2:$AE$14,2,FALSE),0)</f>
        <v>12</v>
      </c>
      <c r="AL75" s="195"/>
      <c r="AM75" s="195"/>
      <c r="AN75" s="195"/>
      <c r="AO75" s="195"/>
      <c r="AP75" s="195"/>
      <c r="AQ75" s="195">
        <f>IFERROR(VLOOKUP(実施計画様式!AQ75,―!$AG$2:$AH$4,2,FALSE),0)</f>
        <v>2</v>
      </c>
      <c r="AT75">
        <v>99</v>
      </c>
      <c r="BB75" s="4" t="str">
        <f>IF(実施計画様式!F75="","",IF(PRODUCT(D75:AQ75)=0,"error",""))</f>
        <v/>
      </c>
    </row>
    <row r="76" spans="2:54" x14ac:dyDescent="0.15">
      <c r="B76" t="s">
        <v>7448</v>
      </c>
      <c r="C76" s="195">
        <v>4</v>
      </c>
      <c r="D76" s="342">
        <f>IFERROR(VLOOKUP(実施計画様式!D76,―!A$14:B$16,2,FALSE),0)</f>
        <v>0</v>
      </c>
      <c r="E76" s="195">
        <f>IFERROR(VLOOKUP(実施計画様式!E76,―!$C$40:$D$47,2,FALSE),0)</f>
        <v>0</v>
      </c>
      <c r="F76" s="195">
        <f>IFERROR(VLOOKUP(実施計画様式!F76,―!$E$2:$F$2,2,FALSE),0)</f>
        <v>0</v>
      </c>
      <c r="G76" s="195">
        <f>IFERROR(VLOOKUP(実施計画様式!G76,―!$G$2:$H$2,2,FALSE),0)</f>
        <v>0</v>
      </c>
      <c r="H76" s="195">
        <f>IFERROR(VLOOKUP(実施計画様式!H76,―!$I$2:$J$2,2,FALSE),0)</f>
        <v>0</v>
      </c>
      <c r="I76" s="195"/>
      <c r="J76" s="195">
        <f>IFERROR(VLOOKUP(実施計画様式!J76,―!$K$2:$L$2,2,FALSE),0)</f>
        <v>0</v>
      </c>
      <c r="K76" s="195">
        <f>IFERROR(VLOOKUP(実施計画様式!K76,―!$M$2:$N$2,2,FALSE),0)</f>
        <v>0</v>
      </c>
      <c r="L76" s="195">
        <v>99</v>
      </c>
      <c r="M76" s="195"/>
      <c r="N76" s="195"/>
      <c r="O76" s="195"/>
      <c r="P76" s="195"/>
      <c r="Q76" s="195"/>
      <c r="R76" s="195"/>
      <c r="S76" s="195"/>
      <c r="T76" s="195"/>
      <c r="U76" s="195"/>
      <c r="V76" s="195"/>
      <c r="W76" s="195"/>
      <c r="X76" s="195"/>
      <c r="Y76" s="195"/>
      <c r="Z76" s="195"/>
      <c r="AA76" s="195"/>
      <c r="AB76" s="195"/>
      <c r="AC76" s="195"/>
      <c r="AD76" s="195"/>
      <c r="AE76" s="195"/>
      <c r="AF76" s="195"/>
      <c r="AG76" s="195">
        <f>IFERROR(VLOOKUP(実施計画様式!AG76,―!$Q$2:$R$3,2,FALSE),0)</f>
        <v>0</v>
      </c>
      <c r="AH76" s="195">
        <f>IFERROR(VLOOKUP(実施計画様式!AH76,―!$S$2:$T$3,2,FALSE),0)</f>
        <v>0</v>
      </c>
      <c r="AI76" s="195">
        <f>IFERROR(VLOOKUP(実施計画様式!AI76,―!$U$2:$V$3,2,FALSE),0)</f>
        <v>0</v>
      </c>
      <c r="AJ76" s="195">
        <f>IFERROR(VLOOKUP(実施計画様式!AJ76,―!$AD$2:$AE$14,2,FALSE),0)</f>
        <v>0</v>
      </c>
      <c r="AK76" s="195">
        <f>IFERROR(VLOOKUP(実施計画様式!AK76,―!$AD$2:$AE$14,2,FALSE),0)</f>
        <v>0</v>
      </c>
      <c r="AL76" s="195"/>
      <c r="AM76" s="195"/>
      <c r="AN76" s="195"/>
      <c r="AO76" s="195"/>
      <c r="AP76" s="195"/>
      <c r="AQ76" s="195">
        <f>IFERROR(VLOOKUP(実施計画様式!AQ76,―!$AG$2:$AH$4,2,FALSE),0)</f>
        <v>0</v>
      </c>
      <c r="AT76" s="478">
        <f>IF(D76=2,"枠_補足",0)</f>
        <v>0</v>
      </c>
      <c r="BB76" s="4" t="str">
        <f>IF(実施計画様式!F76="","",IF(PRODUCT(D76:AQ76)=0,"error",""))</f>
        <v/>
      </c>
    </row>
    <row r="77" spans="2:54" x14ac:dyDescent="0.15">
      <c r="B77" s="4" t="s">
        <v>7449</v>
      </c>
      <c r="C77" s="195">
        <v>5</v>
      </c>
      <c r="D77" s="342">
        <f>IFERROR(VLOOKUP(実施計画様式!D77,―!A$14:B$16,2,FALSE),0)</f>
        <v>0</v>
      </c>
      <c r="E77" s="195">
        <f>IFERROR(VLOOKUP(実施計画様式!E77,―!$C$40:$D$47,2,FALSE),0)</f>
        <v>0</v>
      </c>
      <c r="F77" s="195">
        <f>IFERROR(VLOOKUP(実施計画様式!F77,―!$E$2:$F$2,2,FALSE),0)</f>
        <v>0</v>
      </c>
      <c r="G77" s="195">
        <f>IFERROR(VLOOKUP(実施計画様式!G77,―!$G$2:$H$2,2,FALSE),0)</f>
        <v>0</v>
      </c>
      <c r="H77" s="195">
        <f>IFERROR(VLOOKUP(実施計画様式!H77,―!$I$2:$J$2,2,FALSE),0)</f>
        <v>0</v>
      </c>
      <c r="I77" s="195"/>
      <c r="J77" s="195">
        <f>IFERROR(VLOOKUP(実施計画様式!J77,―!$K$2:$L$2,2,FALSE),0)</f>
        <v>0</v>
      </c>
      <c r="K77" s="195">
        <f>IFERROR(VLOOKUP(実施計画様式!K77,―!$M$2:$N$2,2,FALSE),0)</f>
        <v>0</v>
      </c>
      <c r="L77" s="195">
        <v>99</v>
      </c>
      <c r="M77" s="195"/>
      <c r="N77" s="195"/>
      <c r="O77" s="195"/>
      <c r="P77" s="195"/>
      <c r="Q77" s="195"/>
      <c r="R77" s="195"/>
      <c r="S77" s="195"/>
      <c r="T77" s="195"/>
      <c r="U77" s="195"/>
      <c r="V77" s="195"/>
      <c r="W77" s="195"/>
      <c r="X77" s="195"/>
      <c r="Y77" s="195"/>
      <c r="Z77" s="195"/>
      <c r="AA77" s="195"/>
      <c r="AB77" s="195"/>
      <c r="AC77" s="195"/>
      <c r="AD77" s="195"/>
      <c r="AE77" s="195"/>
      <c r="AF77" s="195"/>
      <c r="AG77" s="195">
        <f>IFERROR(VLOOKUP(実施計画様式!AG77,―!$Q$2:$R$3,2,FALSE),0)</f>
        <v>0</v>
      </c>
      <c r="AH77" s="195">
        <f>IFERROR(VLOOKUP(実施計画様式!AH77,―!$S$2:$T$3,2,FALSE),0)</f>
        <v>0</v>
      </c>
      <c r="AI77" s="195">
        <f>IFERROR(VLOOKUP(実施計画様式!AI77,―!$U$2:$V$3,2,FALSE),0)</f>
        <v>0</v>
      </c>
      <c r="AJ77" s="195">
        <f>IFERROR(VLOOKUP(実施計画様式!AJ77,―!$AD$2:$AE$14,2,FALSE),0)</f>
        <v>0</v>
      </c>
      <c r="AK77" s="195">
        <f>IFERROR(VLOOKUP(実施計画様式!AK77,―!$AD$2:$AE$14,2,FALSE),0)</f>
        <v>0</v>
      </c>
      <c r="AL77" s="195"/>
      <c r="AM77" s="195"/>
      <c r="AN77" s="195"/>
      <c r="AO77" s="195"/>
      <c r="AP77" s="195"/>
      <c r="AQ77" s="195">
        <f>IFERROR(VLOOKUP(実施計画様式!AQ77,―!$AG$2:$AH$4,2,FALSE),0)</f>
        <v>0</v>
      </c>
      <c r="AS77" s="4"/>
      <c r="AT77" s="478">
        <f>IF(D77=2,"枠_補足",0)</f>
        <v>0</v>
      </c>
      <c r="BB77" s="4" t="str">
        <f>IF(実施計画様式!F77="","",IF(PRODUCT(D77:AQ77)=0,"error",""))</f>
        <v/>
      </c>
    </row>
    <row r="78" spans="2:54" x14ac:dyDescent="0.15">
      <c r="B78" s="4"/>
      <c r="C78" s="195" t="s">
        <v>7257</v>
      </c>
      <c r="D78" s="342"/>
      <c r="E78" s="195"/>
      <c r="F78" s="195"/>
      <c r="G78" s="195"/>
      <c r="H78" s="195"/>
      <c r="I78" s="195"/>
      <c r="J78" s="195"/>
      <c r="K78" s="195"/>
      <c r="L78" s="195"/>
      <c r="M78" s="195"/>
      <c r="N78" s="195"/>
      <c r="O78" s="195"/>
      <c r="P78" s="195"/>
      <c r="Q78" s="195"/>
      <c r="R78" s="195"/>
      <c r="S78" s="195"/>
      <c r="T78" s="195"/>
      <c r="U78" s="195"/>
      <c r="V78" s="195"/>
      <c r="W78" s="195"/>
      <c r="X78" s="195"/>
      <c r="Y78" s="195"/>
      <c r="Z78" s="195"/>
      <c r="AA78" s="195"/>
      <c r="AB78" s="195"/>
      <c r="AC78" s="195"/>
      <c r="AD78" s="195"/>
      <c r="AE78" s="195"/>
      <c r="AF78" s="195"/>
      <c r="AG78" s="195"/>
      <c r="AH78" s="195"/>
      <c r="AI78" s="195"/>
      <c r="AJ78" s="195"/>
      <c r="AK78" s="195"/>
      <c r="AL78" s="195"/>
      <c r="AM78" s="195"/>
      <c r="AN78" s="195"/>
      <c r="AO78" s="195"/>
      <c r="AP78" s="195"/>
      <c r="AQ78" s="195"/>
      <c r="AS78" s="4"/>
      <c r="BB78" s="4" t="str">
        <f>IF(実施計画様式!F78="","",IF(PRODUCT(D78:AQ78)=0,"error",""))</f>
        <v/>
      </c>
    </row>
    <row r="79" spans="2:54" x14ac:dyDescent="0.15">
      <c r="B79" s="4"/>
      <c r="C79" s="195" t="s">
        <v>7257</v>
      </c>
      <c r="D79" s="342"/>
      <c r="E79" s="195"/>
      <c r="F79" s="195"/>
      <c r="G79" s="195"/>
      <c r="H79" s="195"/>
      <c r="I79" s="195"/>
      <c r="J79" s="195"/>
      <c r="K79" s="195"/>
      <c r="L79" s="195"/>
      <c r="M79" s="195"/>
      <c r="N79" s="195"/>
      <c r="O79" s="195"/>
      <c r="P79" s="195"/>
      <c r="Q79" s="195"/>
      <c r="R79" s="195"/>
      <c r="S79" s="195"/>
      <c r="T79" s="195"/>
      <c r="U79" s="195"/>
      <c r="V79" s="195"/>
      <c r="W79" s="195"/>
      <c r="X79" s="195"/>
      <c r="Y79" s="195"/>
      <c r="Z79" s="195"/>
      <c r="AA79" s="195"/>
      <c r="AB79" s="195"/>
      <c r="AC79" s="195"/>
      <c r="AD79" s="195"/>
      <c r="AE79" s="195"/>
      <c r="AF79" s="195"/>
      <c r="AG79" s="195"/>
      <c r="AH79" s="195"/>
      <c r="AI79" s="195"/>
      <c r="AJ79" s="195"/>
      <c r="AK79" s="195"/>
      <c r="AL79" s="195"/>
      <c r="AM79" s="195"/>
      <c r="AN79" s="195"/>
      <c r="AO79" s="195"/>
      <c r="AP79" s="195"/>
      <c r="AQ79" s="195"/>
      <c r="AS79" s="4"/>
      <c r="BB79" s="4" t="str">
        <f>IF(実施計画様式!F79="","",IF(PRODUCT(D79:AQ79)=0,"error",""))</f>
        <v/>
      </c>
    </row>
    <row r="80" spans="2:54" s="4" customFormat="1" x14ac:dyDescent="0.15">
      <c r="C80" s="195" t="s">
        <v>7257</v>
      </c>
      <c r="D80" s="342"/>
      <c r="E80" s="195"/>
      <c r="F80" s="195"/>
      <c r="G80" s="195"/>
      <c r="H80" s="195"/>
      <c r="I80" s="195"/>
      <c r="J80" s="195"/>
      <c r="K80" s="195"/>
      <c r="L80" s="195"/>
      <c r="M80" s="195"/>
      <c r="N80" s="195"/>
      <c r="O80" s="195"/>
      <c r="P80" s="195"/>
      <c r="Q80" s="195"/>
      <c r="R80" s="195"/>
      <c r="S80" s="195"/>
      <c r="T80" s="195"/>
      <c r="U80" s="195"/>
      <c r="V80" s="195"/>
      <c r="W80" s="195"/>
      <c r="X80" s="195"/>
      <c r="Y80" s="195"/>
      <c r="Z80" s="195"/>
      <c r="AA80" s="195"/>
      <c r="AB80" s="195"/>
      <c r="AC80" s="195"/>
      <c r="AD80" s="195"/>
      <c r="AE80" s="195"/>
      <c r="AF80" s="195"/>
      <c r="AG80" s="195"/>
      <c r="AH80" s="195"/>
      <c r="AI80" s="195"/>
      <c r="AJ80" s="195"/>
      <c r="AK80" s="195"/>
      <c r="AL80" s="195"/>
      <c r="AM80" s="195"/>
      <c r="AN80" s="195"/>
      <c r="AO80" s="195"/>
      <c r="AP80" s="195"/>
      <c r="AQ80" s="195"/>
      <c r="BB80" s="4" t="str">
        <f>IF(実施計画様式!F80="","",IF(PRODUCT(D80:AQ80)=0,"error",""))</f>
        <v/>
      </c>
    </row>
    <row r="81" spans="2:54" s="4" customFormat="1" x14ac:dyDescent="0.15">
      <c r="C81" s="195" t="s">
        <v>7257</v>
      </c>
      <c r="D81" s="342"/>
      <c r="E81" s="195"/>
      <c r="F81" s="195"/>
      <c r="G81" s="195"/>
      <c r="H81" s="195"/>
      <c r="I81" s="195"/>
      <c r="J81" s="195"/>
      <c r="K81" s="195"/>
      <c r="L81" s="195"/>
      <c r="M81" s="195"/>
      <c r="N81" s="195"/>
      <c r="O81" s="195"/>
      <c r="P81" s="195"/>
      <c r="Q81" s="195"/>
      <c r="R81" s="195"/>
      <c r="S81" s="195"/>
      <c r="T81" s="195"/>
      <c r="U81" s="195"/>
      <c r="V81" s="195"/>
      <c r="W81" s="195"/>
      <c r="X81" s="195"/>
      <c r="Y81" s="195"/>
      <c r="Z81" s="195"/>
      <c r="AA81" s="195"/>
      <c r="AB81" s="195"/>
      <c r="AC81" s="195"/>
      <c r="AD81" s="195"/>
      <c r="AE81" s="195"/>
      <c r="AF81" s="195"/>
      <c r="AG81" s="195"/>
      <c r="AH81" s="195"/>
      <c r="AI81" s="195"/>
      <c r="AJ81" s="195"/>
      <c r="AK81" s="195"/>
      <c r="AL81" s="195"/>
      <c r="AM81" s="195"/>
      <c r="AN81" s="195"/>
      <c r="AO81" s="195"/>
      <c r="AP81" s="195"/>
      <c r="AQ81" s="195"/>
      <c r="BB81" s="4" t="str">
        <f>IF(実施計画様式!F81="","",IF(PRODUCT(D81:AQ81)=0,"error",""))</f>
        <v/>
      </c>
    </row>
    <row r="82" spans="2:54" s="4" customFormat="1" x14ac:dyDescent="0.15">
      <c r="C82" s="291" t="s">
        <v>7257</v>
      </c>
      <c r="D82" s="342"/>
      <c r="E82" s="195"/>
      <c r="F82" s="195"/>
      <c r="G82" s="195"/>
      <c r="H82" s="195"/>
      <c r="I82" s="195"/>
      <c r="J82" s="195"/>
      <c r="K82" s="195"/>
      <c r="L82" s="195"/>
      <c r="M82" s="195"/>
      <c r="N82" s="195"/>
      <c r="O82" s="195"/>
      <c r="P82" s="195"/>
      <c r="Q82" s="195"/>
      <c r="R82" s="195"/>
      <c r="S82" s="195"/>
      <c r="T82" s="195"/>
      <c r="U82" s="195"/>
      <c r="V82" s="195"/>
      <c r="W82" s="195"/>
      <c r="X82" s="195"/>
      <c r="Y82" s="195"/>
      <c r="Z82" s="195"/>
      <c r="AA82" s="195"/>
      <c r="AB82" s="195"/>
      <c r="AC82" s="195"/>
      <c r="AD82" s="195"/>
      <c r="AE82" s="195"/>
      <c r="AF82" s="195"/>
      <c r="AG82" s="195"/>
      <c r="AH82" s="195"/>
      <c r="AI82" s="195"/>
      <c r="AJ82" s="195"/>
      <c r="AK82" s="195"/>
      <c r="AL82" s="195"/>
      <c r="AM82" s="195"/>
      <c r="AN82" s="195"/>
      <c r="AO82" s="195"/>
      <c r="AP82" s="195"/>
      <c r="AQ82" s="195"/>
      <c r="BB82" s="4" t="str">
        <f>IF(実施計画様式!F82="","",IF(PRODUCT(D82:AQ82)=0,"error",""))</f>
        <v/>
      </c>
    </row>
    <row r="83" spans="2:54" s="4" customFormat="1" x14ac:dyDescent="0.15">
      <c r="C83" s="195" t="s">
        <v>7257</v>
      </c>
      <c r="D83" s="342"/>
      <c r="E83" s="195"/>
      <c r="F83" s="195"/>
      <c r="G83" s="195"/>
      <c r="H83" s="195"/>
      <c r="I83" s="195"/>
      <c r="J83" s="195"/>
      <c r="K83" s="195"/>
      <c r="L83" s="195"/>
      <c r="M83" s="195"/>
      <c r="N83" s="195"/>
      <c r="O83" s="195"/>
      <c r="P83" s="195"/>
      <c r="Q83" s="195"/>
      <c r="R83" s="195"/>
      <c r="S83" s="195"/>
      <c r="T83" s="195"/>
      <c r="U83" s="195"/>
      <c r="V83" s="195"/>
      <c r="W83" s="195"/>
      <c r="X83" s="195"/>
      <c r="Y83" s="195"/>
      <c r="Z83" s="195"/>
      <c r="AA83" s="195"/>
      <c r="AB83" s="195"/>
      <c r="AC83" s="195"/>
      <c r="AD83" s="195"/>
      <c r="AE83" s="195"/>
      <c r="AF83" s="195"/>
      <c r="AG83" s="195"/>
      <c r="AH83" s="195"/>
      <c r="AI83" s="195"/>
      <c r="AJ83" s="195"/>
      <c r="AK83" s="195"/>
      <c r="AL83" s="195"/>
      <c r="AM83" s="195"/>
      <c r="AN83" s="195"/>
      <c r="AO83" s="195"/>
      <c r="AP83" s="195"/>
      <c r="AQ83" s="195"/>
      <c r="BB83" s="4" t="str">
        <f>IF(実施計画様式!F83="","",IF(PRODUCT(D83:AQ83)=0,"error",""))</f>
        <v/>
      </c>
    </row>
    <row r="84" spans="2:54" s="4" customFormat="1" x14ac:dyDescent="0.15">
      <c r="C84" s="195" t="s">
        <v>7257</v>
      </c>
      <c r="D84" s="342"/>
      <c r="E84" s="195"/>
      <c r="F84" s="195"/>
      <c r="G84" s="195"/>
      <c r="H84" s="195"/>
      <c r="I84" s="195"/>
      <c r="J84" s="195"/>
      <c r="K84" s="195"/>
      <c r="L84" s="195"/>
      <c r="M84" s="195"/>
      <c r="N84" s="195"/>
      <c r="O84" s="195"/>
      <c r="P84" s="195"/>
      <c r="Q84" s="195"/>
      <c r="R84" s="195"/>
      <c r="S84" s="195"/>
      <c r="T84" s="195"/>
      <c r="U84" s="195"/>
      <c r="V84" s="195"/>
      <c r="W84" s="195"/>
      <c r="X84" s="195"/>
      <c r="Y84" s="195"/>
      <c r="Z84" s="195"/>
      <c r="AA84" s="195"/>
      <c r="AB84" s="195"/>
      <c r="AC84" s="195"/>
      <c r="AD84" s="195"/>
      <c r="AE84" s="195"/>
      <c r="AF84" s="195"/>
      <c r="AG84" s="195"/>
      <c r="AH84" s="195"/>
      <c r="AI84" s="195"/>
      <c r="AJ84" s="195"/>
      <c r="AK84" s="195"/>
      <c r="AL84" s="195"/>
      <c r="AM84" s="195"/>
      <c r="AN84" s="195"/>
      <c r="AO84" s="195"/>
      <c r="AP84" s="195"/>
      <c r="AQ84" s="195"/>
      <c r="BB84" s="4" t="str">
        <f>IF(実施計画様式!F84="","",IF(PRODUCT(D84:AQ84)=0,"error",""))</f>
        <v/>
      </c>
    </row>
    <row r="85" spans="2:54" s="4" customFormat="1" x14ac:dyDescent="0.15">
      <c r="C85" s="195" t="s">
        <v>7257</v>
      </c>
      <c r="D85" s="342"/>
      <c r="E85" s="195"/>
      <c r="F85" s="195"/>
      <c r="G85" s="195"/>
      <c r="H85" s="195"/>
      <c r="I85" s="195"/>
      <c r="J85" s="195"/>
      <c r="K85" s="195"/>
      <c r="L85" s="195"/>
      <c r="M85" s="195"/>
      <c r="N85" s="195"/>
      <c r="O85" s="195"/>
      <c r="P85" s="195"/>
      <c r="Q85" s="195"/>
      <c r="R85" s="195"/>
      <c r="S85" s="195"/>
      <c r="T85" s="195"/>
      <c r="U85" s="195"/>
      <c r="V85" s="195"/>
      <c r="W85" s="195"/>
      <c r="X85" s="195"/>
      <c r="Y85" s="195"/>
      <c r="Z85" s="195"/>
      <c r="AA85" s="195"/>
      <c r="AB85" s="195"/>
      <c r="AC85" s="195"/>
      <c r="AD85" s="195"/>
      <c r="AE85" s="195"/>
      <c r="AF85" s="195"/>
      <c r="AG85" s="195"/>
      <c r="AH85" s="195"/>
      <c r="AI85" s="195"/>
      <c r="AJ85" s="195"/>
      <c r="AK85" s="195"/>
      <c r="AL85" s="195"/>
      <c r="AM85" s="195"/>
      <c r="AN85" s="195"/>
      <c r="AO85" s="195"/>
      <c r="AP85" s="195"/>
      <c r="AQ85" s="195"/>
      <c r="BB85" s="4" t="str">
        <f>IF(実施計画様式!F85="","",IF(PRODUCT(D85:AQ85)=0,"error",""))</f>
        <v/>
      </c>
    </row>
    <row r="86" spans="2:54" s="4" customFormat="1" x14ac:dyDescent="0.15">
      <c r="C86" s="195" t="s">
        <v>7257</v>
      </c>
      <c r="D86" s="342"/>
      <c r="E86" s="195"/>
      <c r="F86" s="195"/>
      <c r="G86" s="195"/>
      <c r="H86" s="195"/>
      <c r="I86" s="195"/>
      <c r="J86" s="195"/>
      <c r="K86" s="195"/>
      <c r="L86" s="195"/>
      <c r="M86" s="195"/>
      <c r="N86" s="195"/>
      <c r="O86" s="195"/>
      <c r="P86" s="195"/>
      <c r="Q86" s="195"/>
      <c r="R86" s="195"/>
      <c r="S86" s="195"/>
      <c r="T86" s="195"/>
      <c r="U86" s="195"/>
      <c r="V86" s="195"/>
      <c r="W86" s="195"/>
      <c r="X86" s="195"/>
      <c r="Y86" s="195"/>
      <c r="Z86" s="195"/>
      <c r="AA86" s="195"/>
      <c r="AB86" s="195"/>
      <c r="AC86" s="195"/>
      <c r="AD86" s="195"/>
      <c r="AE86" s="195"/>
      <c r="AF86" s="195"/>
      <c r="AG86" s="195"/>
      <c r="AH86" s="195"/>
      <c r="AI86" s="195"/>
      <c r="AJ86" s="195"/>
      <c r="AK86" s="195"/>
      <c r="AL86" s="195"/>
      <c r="AM86" s="195"/>
      <c r="AN86" s="195"/>
      <c r="AO86" s="195"/>
      <c r="AP86" s="195"/>
      <c r="AQ86" s="195"/>
      <c r="BB86" s="4" t="str">
        <f>IF(実施計画様式!F86="","",IF(PRODUCT(D86:AQ86)=0,"error",""))</f>
        <v/>
      </c>
    </row>
    <row r="87" spans="2:54" s="4" customFormat="1" x14ac:dyDescent="0.15">
      <c r="B87" s="4" t="s">
        <v>7436</v>
      </c>
      <c r="C87" s="195">
        <v>6</v>
      </c>
      <c r="D87" s="342">
        <f>IFERROR(VLOOKUP(実施計画様式!D87,―!A$14:B$16,2,FALSE),0)</f>
        <v>0</v>
      </c>
      <c r="E87" s="195">
        <f>IFERROR(VLOOKUP(実施計画様式!E87,―!$C$40:$D$47,2,FALSE),0)</f>
        <v>0</v>
      </c>
      <c r="F87" s="195">
        <f>IFERROR(VLOOKUP(実施計画様式!F87,―!$E$2:$F$2,2,FALSE),0)</f>
        <v>0</v>
      </c>
      <c r="G87" s="195">
        <f>IFERROR(VLOOKUP(実施計画様式!G87,―!$G$2:$H$2,2,FALSE),0)</f>
        <v>0</v>
      </c>
      <c r="H87" s="195">
        <f>IFERROR(VLOOKUP(実施計画様式!H87,―!$I$2:$J$2,2,FALSE),0)</f>
        <v>0</v>
      </c>
      <c r="I87" s="195"/>
      <c r="J87" s="195">
        <f>IFERROR(VLOOKUP(実施計画様式!J87,―!$K$2:$L$2,2,FALSE),0)</f>
        <v>0</v>
      </c>
      <c r="K87" s="195">
        <f>IFERROR(VLOOKUP(実施計画様式!K87,―!$M$2:$N$2,2,FALSE),0)</f>
        <v>0</v>
      </c>
      <c r="L87" s="195">
        <v>99</v>
      </c>
      <c r="M87" s="195"/>
      <c r="N87" s="195"/>
      <c r="O87" s="195"/>
      <c r="P87" s="195"/>
      <c r="Q87" s="195"/>
      <c r="R87" s="195"/>
      <c r="S87" s="195"/>
      <c r="T87" s="195"/>
      <c r="U87" s="195"/>
      <c r="V87" s="195"/>
      <c r="W87" s="195"/>
      <c r="X87" s="195"/>
      <c r="Y87" s="195"/>
      <c r="Z87" s="195"/>
      <c r="AA87" s="195"/>
      <c r="AB87" s="195"/>
      <c r="AC87" s="195"/>
      <c r="AD87" s="195"/>
      <c r="AE87" s="195"/>
      <c r="AF87" s="195"/>
      <c r="AG87" s="195">
        <f>IFERROR(VLOOKUP(実施計画様式!AG87,―!$Q$2:$R$3,2,FALSE),0)</f>
        <v>0</v>
      </c>
      <c r="AH87" s="195">
        <f>IFERROR(VLOOKUP(実施計画様式!AH87,―!$S$2:$T$3,2,FALSE),0)</f>
        <v>0</v>
      </c>
      <c r="AI87" s="195">
        <f>IFERROR(VLOOKUP(実施計画様式!AI87,―!$U$2:$V$3,2,FALSE),0)</f>
        <v>0</v>
      </c>
      <c r="AJ87" s="195">
        <f>IFERROR(VLOOKUP(実施計画様式!AJ87,―!$AD$2:$AE$14,2,FALSE),0)</f>
        <v>0</v>
      </c>
      <c r="AK87" s="195">
        <f>IFERROR(VLOOKUP(実施計画様式!AK87,―!$AD$2:$AE$14,2,FALSE),0)</f>
        <v>0</v>
      </c>
      <c r="AL87" s="195"/>
      <c r="AM87" s="195"/>
      <c r="AN87" s="195"/>
      <c r="AO87" s="195"/>
      <c r="AP87" s="195"/>
      <c r="AQ87" s="195">
        <f>IFERROR(VLOOKUP(実施計画様式!AQ87,―!$AG$2:$AH$4,2,FALSE),0)</f>
        <v>0</v>
      </c>
      <c r="AT87" s="478">
        <f>IF(D87=2,"枠_給付支援",0)</f>
        <v>0</v>
      </c>
      <c r="BB87" s="4" t="str">
        <f>IF(実施計画様式!F87="","",IF(PRODUCT(D87:AQ87)=0,"error",""))</f>
        <v/>
      </c>
    </row>
    <row r="88" spans="2:54" s="4" customFormat="1" x14ac:dyDescent="0.15">
      <c r="B88" s="4" t="s">
        <v>7440</v>
      </c>
      <c r="C88" s="195">
        <v>7</v>
      </c>
      <c r="D88" s="342">
        <f>IFERROR(VLOOKUP(実施計画様式!D88,―!A$14:B$16,2,FALSE),0)</f>
        <v>0</v>
      </c>
      <c r="E88" s="195">
        <f>IFERROR(VLOOKUP(実施計画様式!E88,―!$C$40:$D$47,2,FALSE),0)</f>
        <v>0</v>
      </c>
      <c r="F88" s="195">
        <f>IFERROR(VLOOKUP(実施計画様式!F88,―!$E$2:$F$2,2,FALSE),0)</f>
        <v>0</v>
      </c>
      <c r="G88" s="195">
        <f>IFERROR(VLOOKUP(実施計画様式!G88,―!$G$2:$H$2,2,FALSE),0)</f>
        <v>0</v>
      </c>
      <c r="H88" s="195">
        <f>IFERROR(VLOOKUP(実施計画様式!H88,―!$I$2:$J$2,2,FALSE),0)</f>
        <v>0</v>
      </c>
      <c r="I88" s="195"/>
      <c r="J88" s="195">
        <f>IFERROR(VLOOKUP(実施計画様式!J88,―!$K$2:$L$2,2,FALSE),0)</f>
        <v>0</v>
      </c>
      <c r="K88" s="195">
        <f>IFERROR(VLOOKUP(実施計画様式!K88,―!$M$2:$N$2,2,FALSE),0)</f>
        <v>0</v>
      </c>
      <c r="L88" s="195">
        <v>99</v>
      </c>
      <c r="M88" s="195"/>
      <c r="N88" s="195"/>
      <c r="O88" s="195"/>
      <c r="P88" s="195"/>
      <c r="Q88" s="195"/>
      <c r="R88" s="195"/>
      <c r="S88" s="195"/>
      <c r="T88" s="195"/>
      <c r="U88" s="195"/>
      <c r="V88" s="195"/>
      <c r="W88" s="195"/>
      <c r="X88" s="195"/>
      <c r="Y88" s="195"/>
      <c r="Z88" s="195"/>
      <c r="AA88" s="195"/>
      <c r="AB88" s="195"/>
      <c r="AC88" s="195"/>
      <c r="AD88" s="195"/>
      <c r="AE88" s="195"/>
      <c r="AF88" s="195"/>
      <c r="AG88" s="195">
        <f>IFERROR(VLOOKUP(実施計画様式!AG88,―!$Q$2:$R$3,2,FALSE),0)</f>
        <v>0</v>
      </c>
      <c r="AH88" s="195">
        <f>IFERROR(VLOOKUP(実施計画様式!AH88,―!$S$2:$T$3,2,FALSE),0)</f>
        <v>0</v>
      </c>
      <c r="AI88" s="195">
        <f>IFERROR(VLOOKUP(実施計画様式!AI88,―!$U$2:$V$3,2,FALSE),0)</f>
        <v>0</v>
      </c>
      <c r="AJ88" s="195">
        <f>IFERROR(VLOOKUP(実施計画様式!AJ88,―!$AD$2:$AE$14,2,FALSE),0)</f>
        <v>0</v>
      </c>
      <c r="AK88" s="195">
        <f>IFERROR(VLOOKUP(実施計画様式!AK88,―!$AD$2:$AE$14,2,FALSE),0)</f>
        <v>0</v>
      </c>
      <c r="AL88" s="195"/>
      <c r="AM88" s="195"/>
      <c r="AN88" s="195"/>
      <c r="AO88" s="195"/>
      <c r="AP88" s="195"/>
      <c r="AQ88" s="195">
        <f>IFERROR(VLOOKUP(実施計画様式!AQ88,―!$AG$2:$AH$4,2,FALSE),0)</f>
        <v>0</v>
      </c>
      <c r="AT88" s="479">
        <f>IF(D88=1,"枠_補正パターン",0)</f>
        <v>0</v>
      </c>
      <c r="BB88" s="4" t="str">
        <f>IF(実施計画様式!F88="","",IF(PRODUCT(D88:AQ88)=0,"error",""))</f>
        <v/>
      </c>
    </row>
    <row r="89" spans="2:54" s="4" customFormat="1" x14ac:dyDescent="0.15">
      <c r="B89" s="4" t="s">
        <v>7441</v>
      </c>
      <c r="C89" s="195">
        <v>8</v>
      </c>
      <c r="D89" s="342">
        <f>IFERROR(VLOOKUP(実施計画様式!D89,―!A$14:B$16,2,FALSE),0)</f>
        <v>0</v>
      </c>
      <c r="E89" s="195">
        <f>IFERROR(VLOOKUP(実施計画様式!E89,―!$C$40:$D$47,2,FALSE),0)</f>
        <v>0</v>
      </c>
      <c r="F89" s="195">
        <f>IFERROR(VLOOKUP(実施計画様式!F89,―!$E$2:$F$2,2,FALSE),0)</f>
        <v>0</v>
      </c>
      <c r="G89" s="195">
        <f>IFERROR(VLOOKUP(実施計画様式!G89,―!$G$2:$H$2,2,FALSE),0)</f>
        <v>0</v>
      </c>
      <c r="H89" s="195">
        <f>IFERROR(VLOOKUP(実施計画様式!H89,―!$I$2:$J$2,2,FALSE),0)</f>
        <v>0</v>
      </c>
      <c r="I89" s="195"/>
      <c r="J89" s="195">
        <f>IFERROR(VLOOKUP(実施計画様式!J89,―!$K$2:$L$2,2,FALSE),0)</f>
        <v>0</v>
      </c>
      <c r="K89" s="195">
        <f>IFERROR(VLOOKUP(実施計画様式!K89,―!$M$2:$N$2,2,FALSE),0)</f>
        <v>0</v>
      </c>
      <c r="L89" s="195">
        <v>99</v>
      </c>
      <c r="M89" s="195"/>
      <c r="N89" s="195"/>
      <c r="O89" s="195"/>
      <c r="P89" s="195"/>
      <c r="Q89" s="195"/>
      <c r="R89" s="195"/>
      <c r="S89" s="195"/>
      <c r="T89" s="195"/>
      <c r="U89" s="195"/>
      <c r="V89" s="195"/>
      <c r="W89" s="195"/>
      <c r="X89" s="195"/>
      <c r="Y89" s="195"/>
      <c r="Z89" s="195"/>
      <c r="AA89" s="195"/>
      <c r="AB89" s="195"/>
      <c r="AC89" s="195"/>
      <c r="AD89" s="195"/>
      <c r="AE89" s="195"/>
      <c r="AF89" s="195"/>
      <c r="AG89" s="195">
        <f>IFERROR(VLOOKUP(実施計画様式!AG89,―!$Q$2:$R$3,2,FALSE),0)</f>
        <v>0</v>
      </c>
      <c r="AH89" s="195">
        <f>IFERROR(VLOOKUP(実施計画様式!AH89,―!$S$2:$T$3,2,FALSE),0)</f>
        <v>0</v>
      </c>
      <c r="AI89" s="195">
        <f>IFERROR(VLOOKUP(実施計画様式!AI89,―!$U$2:$V$3,2,FALSE),0)</f>
        <v>0</v>
      </c>
      <c r="AJ89" s="195">
        <f>IFERROR(VLOOKUP(実施計画様式!AJ89,―!$AD$2:$AE$14,2,FALSE),0)</f>
        <v>0</v>
      </c>
      <c r="AK89" s="195">
        <f>IFERROR(VLOOKUP(実施計画様式!AK89,―!$AD$2:$AE$14,2,FALSE),0)</f>
        <v>0</v>
      </c>
      <c r="AL89" s="195"/>
      <c r="AM89" s="195"/>
      <c r="AN89" s="195"/>
      <c r="AO89" s="195"/>
      <c r="AP89" s="195"/>
      <c r="AQ89" s="195">
        <f>IFERROR(VLOOKUP(実施計画様式!AQ89,―!$AG$2:$AH$4,2,FALSE),0)</f>
        <v>0</v>
      </c>
      <c r="AT89" s="479">
        <f>IF(D89=2,"枠_予備パターン",0)</f>
        <v>0</v>
      </c>
      <c r="BB89" s="4" t="str">
        <f>IF(実施計画様式!F89="","",IF(PRODUCT(D89:AQ89)=0,"error",""))</f>
        <v/>
      </c>
    </row>
    <row r="90" spans="2:54" s="4" customFormat="1" x14ac:dyDescent="0.15">
      <c r="B90" s="4" t="s">
        <v>7442</v>
      </c>
      <c r="C90" s="195">
        <v>9</v>
      </c>
      <c r="D90" s="342">
        <f>IFERROR(VLOOKUP(実施計画様式!D90,―!A$14:B$16,2,FALSE),0)</f>
        <v>0</v>
      </c>
      <c r="E90" s="195">
        <f>IFERROR(VLOOKUP(実施計画様式!E90,―!$C$40:$D$47,2,FALSE),0)</f>
        <v>0</v>
      </c>
      <c r="F90" s="195">
        <f>IFERROR(VLOOKUP(実施計画様式!F90,―!$E$2:$F$2,2,FALSE),0)</f>
        <v>0</v>
      </c>
      <c r="G90" s="195">
        <f>IFERROR(VLOOKUP(実施計画様式!G90,―!$G$2:$H$2,2,FALSE),0)</f>
        <v>0</v>
      </c>
      <c r="H90" s="195">
        <f>IFERROR(VLOOKUP(実施計画様式!H90,―!$I$2:$J$2,2,FALSE),0)</f>
        <v>0</v>
      </c>
      <c r="I90" s="195"/>
      <c r="J90" s="195">
        <f>IFERROR(VLOOKUP(実施計画様式!J90,―!$K$2:$L$2,2,FALSE),0)</f>
        <v>0</v>
      </c>
      <c r="K90" s="195">
        <f>IFERROR(VLOOKUP(実施計画様式!K90,―!$M$2:$N$2,2,FALSE),0)</f>
        <v>0</v>
      </c>
      <c r="L90" s="195">
        <v>99</v>
      </c>
      <c r="M90" s="195"/>
      <c r="N90" s="195"/>
      <c r="O90" s="195"/>
      <c r="P90" s="195"/>
      <c r="Q90" s="195"/>
      <c r="R90" s="195"/>
      <c r="S90" s="195"/>
      <c r="T90" s="195"/>
      <c r="U90" s="195"/>
      <c r="V90" s="195"/>
      <c r="W90" s="195"/>
      <c r="X90" s="195"/>
      <c r="Y90" s="195"/>
      <c r="Z90" s="195"/>
      <c r="AA90" s="195"/>
      <c r="AB90" s="195"/>
      <c r="AC90" s="195"/>
      <c r="AD90" s="195"/>
      <c r="AE90" s="195"/>
      <c r="AF90" s="195"/>
      <c r="AG90" s="195">
        <f>IFERROR(VLOOKUP(実施計画様式!AG90,―!$Q$2:$R$3,2,FALSE),0)</f>
        <v>0</v>
      </c>
      <c r="AH90" s="195">
        <f>IFERROR(VLOOKUP(実施計画様式!AH90,―!$S$2:$T$3,2,FALSE),0)</f>
        <v>0</v>
      </c>
      <c r="AI90" s="195">
        <f>IFERROR(VLOOKUP(実施計画様式!AI90,―!$U$2:$V$3,2,FALSE),0)</f>
        <v>0</v>
      </c>
      <c r="AJ90" s="195">
        <f>IFERROR(VLOOKUP(実施計画様式!AJ90,―!$AD$2:$AE$14,2,FALSE),0)</f>
        <v>0</v>
      </c>
      <c r="AK90" s="195">
        <f>IFERROR(VLOOKUP(実施計画様式!AK90,―!$AD$2:$AE$14,2,FALSE),0)</f>
        <v>0</v>
      </c>
      <c r="AL90" s="195"/>
      <c r="AM90" s="195"/>
      <c r="AN90" s="195"/>
      <c r="AO90" s="195"/>
      <c r="AP90" s="195"/>
      <c r="AQ90" s="195">
        <f>IFERROR(VLOOKUP(実施計画様式!AQ90,―!$AG$2:$AH$4,2,FALSE),0)</f>
        <v>0</v>
      </c>
      <c r="AT90" s="479">
        <f>IF(D90=1,"枠_推奨",IF(D90=2,"枠_予備パターン",IF(D90=3,"枠_推奨_補足",0)))</f>
        <v>0</v>
      </c>
      <c r="BB90" s="4" t="str">
        <f>IF(実施計画様式!F90="","",IF(PRODUCT(D90:AQ90)=0,"error",""))</f>
        <v/>
      </c>
    </row>
    <row r="91" spans="2:54" x14ac:dyDescent="0.15">
      <c r="C91">
        <v>10</v>
      </c>
      <c r="D91" s="53">
        <f>IFERROR(VLOOKUP(実施計画様式!D91,―!A$14:B$16,2,FALSE),0)</f>
        <v>1</v>
      </c>
      <c r="E91">
        <f>IFERROR(VLOOKUP(実施計画様式!E91,―!$C$40:$D$47,2,FALSE),0)</f>
        <v>1</v>
      </c>
      <c r="F91">
        <f>IFERROR(VLOOKUP(実施計画様式!F91,―!$E$2:$F$2,2,FALSE),0)</f>
        <v>2</v>
      </c>
      <c r="G91">
        <f>IFERROR(VLOOKUP(実施計画様式!G91,―!$G$2:$H$2,2,FALSE),0)</f>
        <v>2</v>
      </c>
      <c r="H91">
        <f>IFERROR(VLOOKUP(実施計画様式!H91,―!$I$2:$J$2,2,FALSE),0)</f>
        <v>2</v>
      </c>
      <c r="J91">
        <f>IFERROR(VLOOKUP(実施計画様式!J91,―!$K$2:$L$2,2,FALSE),0)</f>
        <v>1</v>
      </c>
      <c r="K91">
        <f>IFERROR(VLOOKUP(実施計画様式!K91,―!$M$2:$N$2,2,FALSE),0)</f>
        <v>2</v>
      </c>
      <c r="L91">
        <f>IFERROR(VLOOKUP(実施計画様式!L91,―!$O$2:$P$10,2,FALSE),0)</f>
        <v>6</v>
      </c>
      <c r="AG91">
        <f>IFERROR(VLOOKUP(実施計画様式!AG91,―!$Q$2:$R$3,2,FALSE),0)</f>
        <v>1</v>
      </c>
      <c r="AH91">
        <f>IFERROR(VLOOKUP(実施計画様式!AH91,―!$S$2:$T$3,2,FALSE),0)</f>
        <v>2</v>
      </c>
      <c r="AI91" s="4">
        <f>IFERROR(VLOOKUP(実施計画様式!AI91,―!$U$2:$V$3,2,FALSE),0)</f>
        <v>1</v>
      </c>
      <c r="AJ91">
        <f>IFERROR(VLOOKUP(実施計画様式!AJ91,―!$AD$2:$AE$14,2,FALSE),0)</f>
        <v>10</v>
      </c>
      <c r="AK91">
        <f>IFERROR(VLOOKUP(実施計画様式!AK91,―!$AD$2:$AE$14,2,FALSE),0)</f>
        <v>12</v>
      </c>
      <c r="AQ91">
        <f>IFERROR(VLOOKUP(実施計画様式!AQ91,―!$AG$2:$AH$4,2,FALSE),0)</f>
        <v>2</v>
      </c>
      <c r="AS91" s="4" t="str">
        <f t="shared" ref="AS91:AS153" si="0">IF(AI91=1,"事業終期_通常",IF(AI91=2,"事業終期_基金",0))</f>
        <v>事業終期_通常</v>
      </c>
      <c r="AT91">
        <v>99</v>
      </c>
      <c r="BB91" s="601" t="str">
        <f>IF(実施計画様式!F91="","",IF(PRODUCT(D91:AQ91)=0,"error",""))</f>
        <v/>
      </c>
    </row>
    <row r="92" spans="2:54" x14ac:dyDescent="0.15">
      <c r="C92">
        <v>11</v>
      </c>
      <c r="D92" s="53">
        <f>IFERROR(VLOOKUP(実施計画様式!D92,―!A$14:B$16,2,FALSE),0)</f>
        <v>1</v>
      </c>
      <c r="E92">
        <f>IFERROR(VLOOKUP(実施計画様式!E92,―!$C$40:$D$47,2,FALSE),0)</f>
        <v>1</v>
      </c>
      <c r="F92">
        <f>IFERROR(VLOOKUP(実施計画様式!F92,―!$E$2:$F$2,2,FALSE),0)</f>
        <v>2</v>
      </c>
      <c r="G92">
        <f>IFERROR(VLOOKUP(実施計画様式!G92,―!$G$2:$H$2,2,FALSE),0)</f>
        <v>2</v>
      </c>
      <c r="H92">
        <f>IFERROR(VLOOKUP(実施計画様式!H92,―!$I$2:$J$2,2,FALSE),0)</f>
        <v>2</v>
      </c>
      <c r="J92">
        <f>IFERROR(VLOOKUP(実施計画様式!J92,―!$K$2:$L$2,2,FALSE),0)</f>
        <v>1</v>
      </c>
      <c r="K92">
        <f>IFERROR(VLOOKUP(実施計画様式!K92,―!$M$2:$N$2,2,FALSE),0)</f>
        <v>2</v>
      </c>
      <c r="L92">
        <f>IFERROR(VLOOKUP(実施計画様式!L92,―!$O$2:$P$10,2,FALSE),0)</f>
        <v>3</v>
      </c>
      <c r="AG92">
        <f>IFERROR(VLOOKUP(実施計画様式!AG92,―!$Q$2:$R$3,2,FALSE),0)</f>
        <v>1</v>
      </c>
      <c r="AH92">
        <f>IFERROR(VLOOKUP(実施計画様式!AH92,―!$S$2:$T$3,2,FALSE),0)</f>
        <v>2</v>
      </c>
      <c r="AI92" s="4">
        <f>IFERROR(VLOOKUP(実施計画様式!AI92,―!$U$2:$V$3,2,FALSE),0)</f>
        <v>1</v>
      </c>
      <c r="AJ92">
        <f>IFERROR(VLOOKUP(実施計画様式!AJ92,―!$AD$2:$AE$14,2,FALSE),0)</f>
        <v>10</v>
      </c>
      <c r="AK92">
        <f>IFERROR(VLOOKUP(実施計画様式!AK92,―!$AD$2:$AE$14,2,FALSE),0)</f>
        <v>12</v>
      </c>
      <c r="AQ92">
        <f>IFERROR(VLOOKUP(実施計画様式!AQ92,―!$AG$2:$AH$4,2,FALSE),0)</f>
        <v>2</v>
      </c>
      <c r="AS92" s="4" t="str">
        <f t="shared" si="0"/>
        <v>事業終期_通常</v>
      </c>
      <c r="AT92">
        <v>99</v>
      </c>
      <c r="BB92" s="601" t="str">
        <f>IF(実施計画様式!F92="","",IF(PRODUCT(D92:AQ92)=0,"error",""))</f>
        <v/>
      </c>
    </row>
    <row r="93" spans="2:54" x14ac:dyDescent="0.15">
      <c r="C93" s="4">
        <v>12</v>
      </c>
      <c r="D93" s="53">
        <f>IFERROR(VLOOKUP(実施計画様式!D93,―!A$14:B$16,2,FALSE),0)</f>
        <v>0</v>
      </c>
      <c r="E93">
        <f>IFERROR(VLOOKUP(実施計画様式!E93,―!$C$40:$D$47,2,FALSE),0)</f>
        <v>0</v>
      </c>
      <c r="F93">
        <f>IFERROR(VLOOKUP(実施計画様式!F93,―!$E$2:$F$2,2,FALSE),0)</f>
        <v>0</v>
      </c>
      <c r="G93">
        <f>IFERROR(VLOOKUP(実施計画様式!G93,―!$G$2:$H$2,2,FALSE),0)</f>
        <v>0</v>
      </c>
      <c r="H93">
        <f>IFERROR(VLOOKUP(実施計画様式!H93,―!$I$2:$J$2,2,FALSE),0)</f>
        <v>0</v>
      </c>
      <c r="J93">
        <f>IFERROR(VLOOKUP(実施計画様式!J93,―!$K$2:$L$2,2,FALSE),0)</f>
        <v>0</v>
      </c>
      <c r="K93">
        <f>IFERROR(VLOOKUP(実施計画様式!K93,―!$M$2:$N$2,2,FALSE),0)</f>
        <v>0</v>
      </c>
      <c r="L93">
        <f>IFERROR(VLOOKUP(実施計画様式!L93,―!$O$2:$P$10,2,FALSE),0)</f>
        <v>0</v>
      </c>
      <c r="AG93">
        <f>IFERROR(VLOOKUP(実施計画様式!AG93,―!$Q$2:$R$3,2,FALSE),0)</f>
        <v>0</v>
      </c>
      <c r="AH93">
        <f>IFERROR(VLOOKUP(実施計画様式!AH93,―!$S$2:$T$3,2,FALSE),0)</f>
        <v>0</v>
      </c>
      <c r="AI93" s="4">
        <f>IFERROR(VLOOKUP(実施計画様式!AI93,―!$U$2:$V$3,2,FALSE),0)</f>
        <v>0</v>
      </c>
      <c r="AJ93">
        <f>IFERROR(VLOOKUP(実施計画様式!AJ93,―!$AD$2:$AE$14,2,FALSE),0)</f>
        <v>0</v>
      </c>
      <c r="AK93">
        <f>IFERROR(VLOOKUP(実施計画様式!AK93,―!$AD$2:$AE$14,2,FALSE),0)</f>
        <v>0</v>
      </c>
      <c r="AQ93">
        <f>IFERROR(VLOOKUP(実施計画様式!AQ93,―!$AG$2:$AH$4,2,FALSE),0)</f>
        <v>0</v>
      </c>
      <c r="AS93" s="4">
        <f t="shared" si="0"/>
        <v>0</v>
      </c>
      <c r="AT93">
        <v>99</v>
      </c>
      <c r="BB93" s="601" t="str">
        <f>IF(実施計画様式!F93="","",IF(PRODUCT(D93:AQ93)=0,"error",""))</f>
        <v/>
      </c>
    </row>
    <row r="94" spans="2:54" x14ac:dyDescent="0.15">
      <c r="C94" s="4">
        <v>13</v>
      </c>
      <c r="D94" s="53">
        <f>IFERROR(VLOOKUP(実施計画様式!D94,―!A$14:B$16,2,FALSE),0)</f>
        <v>0</v>
      </c>
      <c r="E94">
        <f>IFERROR(VLOOKUP(実施計画様式!E94,―!$C$40:$D$47,2,FALSE),0)</f>
        <v>0</v>
      </c>
      <c r="F94">
        <f>IFERROR(VLOOKUP(実施計画様式!F94,―!$E$2:$F$2,2,FALSE),0)</f>
        <v>0</v>
      </c>
      <c r="G94">
        <f>IFERROR(VLOOKUP(実施計画様式!G94,―!$G$2:$H$2,2,FALSE),0)</f>
        <v>0</v>
      </c>
      <c r="H94">
        <f>IFERROR(VLOOKUP(実施計画様式!H94,―!$I$2:$J$2,2,FALSE),0)</f>
        <v>0</v>
      </c>
      <c r="J94">
        <f>IFERROR(VLOOKUP(実施計画様式!J94,―!$K$2:$L$2,2,FALSE),0)</f>
        <v>0</v>
      </c>
      <c r="K94">
        <f>IFERROR(VLOOKUP(実施計画様式!K94,―!$M$2:$N$2,2,FALSE),0)</f>
        <v>0</v>
      </c>
      <c r="L94">
        <f>IFERROR(VLOOKUP(実施計画様式!L94,―!$O$2:$P$10,2,FALSE),0)</f>
        <v>0</v>
      </c>
      <c r="AG94">
        <f>IFERROR(VLOOKUP(実施計画様式!AG94,―!$Q$2:$R$3,2,FALSE),0)</f>
        <v>0</v>
      </c>
      <c r="AH94">
        <f>IFERROR(VLOOKUP(実施計画様式!AH94,―!$S$2:$T$3,2,FALSE),0)</f>
        <v>0</v>
      </c>
      <c r="AI94" s="4">
        <f>IFERROR(VLOOKUP(実施計画様式!AI94,―!$U$2:$V$3,2,FALSE),0)</f>
        <v>0</v>
      </c>
      <c r="AJ94">
        <f>IFERROR(VLOOKUP(実施計画様式!AJ94,―!$AD$2:$AE$14,2,FALSE),0)</f>
        <v>0</v>
      </c>
      <c r="AK94">
        <f>IFERROR(VLOOKUP(実施計画様式!AK94,―!$AD$2:$AE$14,2,FALSE),0)</f>
        <v>0</v>
      </c>
      <c r="AQ94">
        <f>IFERROR(VLOOKUP(実施計画様式!AQ94,―!$AG$2:$AH$4,2,FALSE),0)</f>
        <v>0</v>
      </c>
      <c r="AS94" s="4">
        <f t="shared" si="0"/>
        <v>0</v>
      </c>
      <c r="AT94">
        <v>99</v>
      </c>
      <c r="BB94" s="601" t="str">
        <f>IF(実施計画様式!F94="","",IF(PRODUCT(D94:AQ94)=0,"error",""))</f>
        <v/>
      </c>
    </row>
    <row r="95" spans="2:54" x14ac:dyDescent="0.15">
      <c r="C95" s="4">
        <v>14</v>
      </c>
      <c r="D95" s="53">
        <f>IFERROR(VLOOKUP(実施計画様式!D95,―!A$14:B$16,2,FALSE),0)</f>
        <v>0</v>
      </c>
      <c r="E95">
        <f>IFERROR(VLOOKUP(実施計画様式!E95,―!$C$40:$D$47,2,FALSE),0)</f>
        <v>0</v>
      </c>
      <c r="F95">
        <f>IFERROR(VLOOKUP(実施計画様式!F95,―!$E$2:$F$2,2,FALSE),0)</f>
        <v>0</v>
      </c>
      <c r="G95">
        <f>IFERROR(VLOOKUP(実施計画様式!G95,―!$G$2:$H$2,2,FALSE),0)</f>
        <v>0</v>
      </c>
      <c r="H95">
        <f>IFERROR(VLOOKUP(実施計画様式!H95,―!$I$2:$J$2,2,FALSE),0)</f>
        <v>0</v>
      </c>
      <c r="J95">
        <f>IFERROR(VLOOKUP(実施計画様式!J95,―!$K$2:$L$2,2,FALSE),0)</f>
        <v>0</v>
      </c>
      <c r="K95">
        <f>IFERROR(VLOOKUP(実施計画様式!K95,―!$M$2:$N$2,2,FALSE),0)</f>
        <v>0</v>
      </c>
      <c r="L95">
        <f>IFERROR(VLOOKUP(実施計画様式!L95,―!$O$2:$P$10,2,FALSE),0)</f>
        <v>0</v>
      </c>
      <c r="AG95">
        <f>IFERROR(VLOOKUP(実施計画様式!AG95,―!$Q$2:$R$3,2,FALSE),0)</f>
        <v>0</v>
      </c>
      <c r="AH95">
        <f>IFERROR(VLOOKUP(実施計画様式!AH95,―!$S$2:$T$3,2,FALSE),0)</f>
        <v>0</v>
      </c>
      <c r="AI95" s="4">
        <f>IFERROR(VLOOKUP(実施計画様式!AI95,―!$U$2:$V$3,2,FALSE),0)</f>
        <v>0</v>
      </c>
      <c r="AJ95">
        <f>IFERROR(VLOOKUP(実施計画様式!AJ95,―!$AD$2:$AE$14,2,FALSE),0)</f>
        <v>0</v>
      </c>
      <c r="AK95">
        <f>IFERROR(VLOOKUP(実施計画様式!AK95,―!$AD$2:$AE$14,2,FALSE),0)</f>
        <v>0</v>
      </c>
      <c r="AQ95">
        <f>IFERROR(VLOOKUP(実施計画様式!AQ95,―!$AG$2:$AH$4,2,FALSE),0)</f>
        <v>0</v>
      </c>
      <c r="AS95" s="4">
        <f>IF(AI95=1,"事業終期_通常",IF(AI95=2,"事業終期_基金",0))</f>
        <v>0</v>
      </c>
      <c r="AT95">
        <v>99</v>
      </c>
      <c r="BB95" s="601" t="str">
        <f>IF(実施計画様式!F95="","",IF(PRODUCT(D95:AQ95)=0,"error",""))</f>
        <v/>
      </c>
    </row>
    <row r="96" spans="2:54" x14ac:dyDescent="0.15">
      <c r="C96" s="4">
        <v>15</v>
      </c>
      <c r="D96" s="53">
        <f>IFERROR(VLOOKUP(実施計画様式!D96,―!A$14:B$16,2,FALSE),0)</f>
        <v>0</v>
      </c>
      <c r="E96">
        <f>IFERROR(VLOOKUP(実施計画様式!E96,―!$C$40:$D$47,2,FALSE),0)</f>
        <v>0</v>
      </c>
      <c r="F96">
        <f>IFERROR(VLOOKUP(実施計画様式!F96,―!$E$2:$F$2,2,FALSE),0)</f>
        <v>0</v>
      </c>
      <c r="G96">
        <f>IFERROR(VLOOKUP(実施計画様式!G96,―!$G$2:$H$2,2,FALSE),0)</f>
        <v>0</v>
      </c>
      <c r="H96">
        <f>IFERROR(VLOOKUP(実施計画様式!H96,―!$I$2:$J$2,2,FALSE),0)</f>
        <v>0</v>
      </c>
      <c r="J96">
        <f>IFERROR(VLOOKUP(実施計画様式!J96,―!$K$2:$L$2,2,FALSE),0)</f>
        <v>0</v>
      </c>
      <c r="K96">
        <f>IFERROR(VLOOKUP(実施計画様式!K96,―!$M$2:$N$2,2,FALSE),0)</f>
        <v>0</v>
      </c>
      <c r="L96">
        <f>IFERROR(VLOOKUP(実施計画様式!L96,―!$O$2:$P$10,2,FALSE),0)</f>
        <v>0</v>
      </c>
      <c r="AG96">
        <f>IFERROR(VLOOKUP(実施計画様式!AG96,―!$Q$2:$R$3,2,FALSE),0)</f>
        <v>0</v>
      </c>
      <c r="AH96">
        <f>IFERROR(VLOOKUP(実施計画様式!AH96,―!$S$2:$T$3,2,FALSE),0)</f>
        <v>0</v>
      </c>
      <c r="AI96" s="4">
        <f>IFERROR(VLOOKUP(実施計画様式!AI96,―!$U$2:$V$3,2,FALSE),0)</f>
        <v>0</v>
      </c>
      <c r="AJ96">
        <f>IFERROR(VLOOKUP(実施計画様式!AJ96,―!$AD$2:$AE$14,2,FALSE),0)</f>
        <v>0</v>
      </c>
      <c r="AK96">
        <f>IFERROR(VLOOKUP(実施計画様式!AK96,―!$AD$2:$AE$14,2,FALSE),0)</f>
        <v>0</v>
      </c>
      <c r="AQ96">
        <f>IFERROR(VLOOKUP(実施計画様式!AQ96,―!$AG$2:$AH$4,2,FALSE),0)</f>
        <v>0</v>
      </c>
      <c r="AS96" s="4">
        <f t="shared" si="0"/>
        <v>0</v>
      </c>
      <c r="AT96">
        <v>99</v>
      </c>
      <c r="BB96" s="601" t="str">
        <f>IF(実施計画様式!F96="","",IF(PRODUCT(D96:AQ96)=0,"error",""))</f>
        <v/>
      </c>
    </row>
    <row r="97" spans="3:54" x14ac:dyDescent="0.15">
      <c r="C97" s="4">
        <v>16</v>
      </c>
      <c r="D97" s="53">
        <f>IFERROR(VLOOKUP(実施計画様式!D97,―!A$14:B$16,2,FALSE),0)</f>
        <v>0</v>
      </c>
      <c r="E97">
        <f>IFERROR(VLOOKUP(実施計画様式!E97,―!$C$40:$D$47,2,FALSE),0)</f>
        <v>0</v>
      </c>
      <c r="F97">
        <f>IFERROR(VLOOKUP(実施計画様式!F97,―!$E$2:$F$2,2,FALSE),0)</f>
        <v>0</v>
      </c>
      <c r="G97">
        <f>IFERROR(VLOOKUP(実施計画様式!G97,―!$G$2:$H$2,2,FALSE),0)</f>
        <v>0</v>
      </c>
      <c r="H97">
        <f>IFERROR(VLOOKUP(実施計画様式!H97,―!$I$2:$J$2,2,FALSE),0)</f>
        <v>0</v>
      </c>
      <c r="J97">
        <f>IFERROR(VLOOKUP(実施計画様式!J97,―!$K$2:$L$2,2,FALSE),0)</f>
        <v>0</v>
      </c>
      <c r="K97">
        <f>IFERROR(VLOOKUP(実施計画様式!K97,―!$M$2:$N$2,2,FALSE),0)</f>
        <v>0</v>
      </c>
      <c r="L97">
        <f>IFERROR(VLOOKUP(実施計画様式!L97,―!$O$2:$P$10,2,FALSE),0)</f>
        <v>0</v>
      </c>
      <c r="AG97">
        <f>IFERROR(VLOOKUP(実施計画様式!AG97,―!$Q$2:$R$3,2,FALSE),0)</f>
        <v>0</v>
      </c>
      <c r="AH97">
        <f>IFERROR(VLOOKUP(実施計画様式!AH97,―!$S$2:$T$3,2,FALSE),0)</f>
        <v>0</v>
      </c>
      <c r="AI97" s="4">
        <f>IFERROR(VLOOKUP(実施計画様式!AI97,―!$U$2:$V$3,2,FALSE),0)</f>
        <v>0</v>
      </c>
      <c r="AJ97">
        <f>IFERROR(VLOOKUP(実施計画様式!AJ97,―!$AD$2:$AE$14,2,FALSE),0)</f>
        <v>0</v>
      </c>
      <c r="AK97">
        <f>IFERROR(VLOOKUP(実施計画様式!AK97,―!$AD$2:$AE$14,2,FALSE),0)</f>
        <v>0</v>
      </c>
      <c r="AQ97">
        <f>IFERROR(VLOOKUP(実施計画様式!AQ97,―!$AG$2:$AH$4,2,FALSE),0)</f>
        <v>0</v>
      </c>
      <c r="AS97" s="4">
        <f t="shared" si="0"/>
        <v>0</v>
      </c>
      <c r="AT97">
        <v>99</v>
      </c>
      <c r="BB97" s="601" t="str">
        <f>IF(実施計画様式!F97="","",IF(PRODUCT(D97:AQ97)=0,"error",""))</f>
        <v/>
      </c>
    </row>
    <row r="98" spans="3:54" x14ac:dyDescent="0.15">
      <c r="C98" s="4">
        <v>17</v>
      </c>
      <c r="D98" s="53">
        <f>IFERROR(VLOOKUP(実施計画様式!D98,―!A$14:B$16,2,FALSE),0)</f>
        <v>0</v>
      </c>
      <c r="E98">
        <f>IFERROR(VLOOKUP(実施計画様式!E98,―!$C$40:$D$47,2,FALSE),0)</f>
        <v>0</v>
      </c>
      <c r="F98">
        <f>IFERROR(VLOOKUP(実施計画様式!F98,―!$E$2:$F$2,2,FALSE),0)</f>
        <v>0</v>
      </c>
      <c r="G98">
        <f>IFERROR(VLOOKUP(実施計画様式!G98,―!$G$2:$H$2,2,FALSE),0)</f>
        <v>0</v>
      </c>
      <c r="H98">
        <f>IFERROR(VLOOKUP(実施計画様式!H98,―!$I$2:$J$2,2,FALSE),0)</f>
        <v>0</v>
      </c>
      <c r="J98">
        <f>IFERROR(VLOOKUP(実施計画様式!J98,―!$K$2:$L$2,2,FALSE),0)</f>
        <v>0</v>
      </c>
      <c r="K98">
        <f>IFERROR(VLOOKUP(実施計画様式!K98,―!$M$2:$N$2,2,FALSE),0)</f>
        <v>0</v>
      </c>
      <c r="L98">
        <f>IFERROR(VLOOKUP(実施計画様式!L98,―!$O$2:$P$10,2,FALSE),0)</f>
        <v>0</v>
      </c>
      <c r="AG98">
        <f>IFERROR(VLOOKUP(実施計画様式!AG98,―!$Q$2:$R$3,2,FALSE),0)</f>
        <v>0</v>
      </c>
      <c r="AH98">
        <f>IFERROR(VLOOKUP(実施計画様式!AH98,―!$S$2:$T$3,2,FALSE),0)</f>
        <v>0</v>
      </c>
      <c r="AI98" s="4">
        <f>IFERROR(VLOOKUP(実施計画様式!AI98,―!$U$2:$V$3,2,FALSE),0)</f>
        <v>0</v>
      </c>
      <c r="AJ98">
        <f>IFERROR(VLOOKUP(実施計画様式!AJ98,―!$AD$2:$AE$14,2,FALSE),0)</f>
        <v>0</v>
      </c>
      <c r="AK98">
        <f>IFERROR(VLOOKUP(実施計画様式!AK98,―!$AD$2:$AE$14,2,FALSE),0)</f>
        <v>0</v>
      </c>
      <c r="AQ98">
        <f>IFERROR(VLOOKUP(実施計画様式!AQ98,―!$AG$2:$AH$4,2,FALSE),0)</f>
        <v>0</v>
      </c>
      <c r="AS98" s="4">
        <f t="shared" si="0"/>
        <v>0</v>
      </c>
      <c r="AT98">
        <v>99</v>
      </c>
      <c r="BB98" s="601" t="str">
        <f>IF(実施計画様式!F98="","",IF(PRODUCT(D98:AQ98)=0,"error",""))</f>
        <v/>
      </c>
    </row>
    <row r="99" spans="3:54" x14ac:dyDescent="0.15">
      <c r="C99" s="4">
        <v>18</v>
      </c>
      <c r="D99" s="53">
        <f>IFERROR(VLOOKUP(実施計画様式!D99,―!A$14:B$16,2,FALSE),0)</f>
        <v>0</v>
      </c>
      <c r="E99">
        <f>IFERROR(VLOOKUP(実施計画様式!E99,―!$C$40:$D$47,2,FALSE),0)</f>
        <v>0</v>
      </c>
      <c r="F99">
        <f>IFERROR(VLOOKUP(実施計画様式!F99,―!$E$2:$F$2,2,FALSE),0)</f>
        <v>0</v>
      </c>
      <c r="G99">
        <f>IFERROR(VLOOKUP(実施計画様式!G99,―!$G$2:$H$2,2,FALSE),0)</f>
        <v>0</v>
      </c>
      <c r="H99">
        <f>IFERROR(VLOOKUP(実施計画様式!H99,―!$I$2:$J$2,2,FALSE),0)</f>
        <v>0</v>
      </c>
      <c r="J99">
        <f>IFERROR(VLOOKUP(実施計画様式!J99,―!$K$2:$L$2,2,FALSE),0)</f>
        <v>0</v>
      </c>
      <c r="K99">
        <f>IFERROR(VLOOKUP(実施計画様式!K99,―!$M$2:$N$2,2,FALSE),0)</f>
        <v>0</v>
      </c>
      <c r="L99">
        <f>IFERROR(VLOOKUP(実施計画様式!L99,―!$O$2:$P$10,2,FALSE),0)</f>
        <v>0</v>
      </c>
      <c r="AG99">
        <f>IFERROR(VLOOKUP(実施計画様式!AG99,―!$Q$2:$R$3,2,FALSE),0)</f>
        <v>0</v>
      </c>
      <c r="AH99">
        <f>IFERROR(VLOOKUP(実施計画様式!AH99,―!$S$2:$T$3,2,FALSE),0)</f>
        <v>0</v>
      </c>
      <c r="AI99" s="4">
        <f>IFERROR(VLOOKUP(実施計画様式!AI99,―!$U$2:$V$3,2,FALSE),0)</f>
        <v>0</v>
      </c>
      <c r="AJ99">
        <f>IFERROR(VLOOKUP(実施計画様式!AJ99,―!$AD$2:$AE$14,2,FALSE),0)</f>
        <v>0</v>
      </c>
      <c r="AK99">
        <f>IFERROR(VLOOKUP(実施計画様式!AK99,―!$AD$2:$AE$14,2,FALSE),0)</f>
        <v>0</v>
      </c>
      <c r="AQ99">
        <f>IFERROR(VLOOKUP(実施計画様式!AQ99,―!$AG$2:$AH$4,2,FALSE),0)</f>
        <v>0</v>
      </c>
      <c r="AS99" s="4">
        <f t="shared" si="0"/>
        <v>0</v>
      </c>
      <c r="AT99">
        <v>99</v>
      </c>
      <c r="BB99" s="601" t="str">
        <f>IF(実施計画様式!F99="","",IF(PRODUCT(D99:AQ99)=0,"error",""))</f>
        <v/>
      </c>
    </row>
    <row r="100" spans="3:54" x14ac:dyDescent="0.15">
      <c r="C100" s="4">
        <v>19</v>
      </c>
      <c r="D100" s="53">
        <f>IFERROR(VLOOKUP(実施計画様式!D100,―!A$14:B$16,2,FALSE),0)</f>
        <v>0</v>
      </c>
      <c r="E100">
        <f>IFERROR(VLOOKUP(実施計画様式!E100,―!$C$40:$D$47,2,FALSE),0)</f>
        <v>0</v>
      </c>
      <c r="F100">
        <f>IFERROR(VLOOKUP(実施計画様式!F100,―!$E$2:$F$2,2,FALSE),0)</f>
        <v>0</v>
      </c>
      <c r="G100">
        <f>IFERROR(VLOOKUP(実施計画様式!G100,―!$G$2:$H$2,2,FALSE),0)</f>
        <v>0</v>
      </c>
      <c r="H100">
        <f>IFERROR(VLOOKUP(実施計画様式!H100,―!$I$2:$J$2,2,FALSE),0)</f>
        <v>0</v>
      </c>
      <c r="J100">
        <f>IFERROR(VLOOKUP(実施計画様式!J100,―!$K$2:$L$2,2,FALSE),0)</f>
        <v>0</v>
      </c>
      <c r="K100">
        <f>IFERROR(VLOOKUP(実施計画様式!K100,―!$M$2:$N$2,2,FALSE),0)</f>
        <v>0</v>
      </c>
      <c r="L100">
        <f>IFERROR(VLOOKUP(実施計画様式!L100,―!$O$2:$P$10,2,FALSE),0)</f>
        <v>0</v>
      </c>
      <c r="AG100">
        <f>IFERROR(VLOOKUP(実施計画様式!AG100,―!$Q$2:$R$3,2,FALSE),0)</f>
        <v>0</v>
      </c>
      <c r="AH100">
        <f>IFERROR(VLOOKUP(実施計画様式!AH100,―!$S$2:$T$3,2,FALSE),0)</f>
        <v>0</v>
      </c>
      <c r="AI100" s="4">
        <f>IFERROR(VLOOKUP(実施計画様式!AI100,―!$U$2:$V$3,2,FALSE),0)</f>
        <v>0</v>
      </c>
      <c r="AJ100">
        <f>IFERROR(VLOOKUP(実施計画様式!AJ100,―!$AD$2:$AE$14,2,FALSE),0)</f>
        <v>0</v>
      </c>
      <c r="AK100">
        <f>IFERROR(VLOOKUP(実施計画様式!AK100,―!$AD$2:$AE$14,2,FALSE),0)</f>
        <v>0</v>
      </c>
      <c r="AQ100">
        <f>IFERROR(VLOOKUP(実施計画様式!AQ100,―!$AG$2:$AH$4,2,FALSE),0)</f>
        <v>0</v>
      </c>
      <c r="AS100" s="4">
        <f t="shared" si="0"/>
        <v>0</v>
      </c>
      <c r="AT100">
        <v>99</v>
      </c>
      <c r="BB100" s="601" t="str">
        <f>IF(実施計画様式!F100="","",IF(PRODUCT(D100:AQ100)=0,"error",""))</f>
        <v/>
      </c>
    </row>
    <row r="101" spans="3:54" x14ac:dyDescent="0.15">
      <c r="C101" s="4">
        <v>20</v>
      </c>
      <c r="D101" s="53">
        <f>IFERROR(VLOOKUP(実施計画様式!D101,―!A$14:B$16,2,FALSE),0)</f>
        <v>0</v>
      </c>
      <c r="E101">
        <f>IFERROR(VLOOKUP(実施計画様式!E101,―!$C$40:$D$47,2,FALSE),0)</f>
        <v>0</v>
      </c>
      <c r="F101">
        <f>IFERROR(VLOOKUP(実施計画様式!F101,―!$E$2:$F$2,2,FALSE),0)</f>
        <v>0</v>
      </c>
      <c r="G101">
        <f>IFERROR(VLOOKUP(実施計画様式!G101,―!$G$2:$H$2,2,FALSE),0)</f>
        <v>0</v>
      </c>
      <c r="H101">
        <f>IFERROR(VLOOKUP(実施計画様式!H101,―!$I$2:$J$2,2,FALSE),0)</f>
        <v>0</v>
      </c>
      <c r="J101">
        <f>IFERROR(VLOOKUP(実施計画様式!J101,―!$K$2:$L$2,2,FALSE),0)</f>
        <v>0</v>
      </c>
      <c r="K101">
        <f>IFERROR(VLOOKUP(実施計画様式!K101,―!$M$2:$N$2,2,FALSE),0)</f>
        <v>0</v>
      </c>
      <c r="L101">
        <f>IFERROR(VLOOKUP(実施計画様式!L101,―!$O$2:$P$10,2,FALSE),0)</f>
        <v>0</v>
      </c>
      <c r="AG101">
        <f>IFERROR(VLOOKUP(実施計画様式!AG101,―!$Q$2:$R$3,2,FALSE),0)</f>
        <v>0</v>
      </c>
      <c r="AH101">
        <f>IFERROR(VLOOKUP(実施計画様式!AH101,―!$S$2:$T$3,2,FALSE),0)</f>
        <v>0</v>
      </c>
      <c r="AI101" s="4">
        <f>IFERROR(VLOOKUP(実施計画様式!AI101,―!$U$2:$V$3,2,FALSE),0)</f>
        <v>0</v>
      </c>
      <c r="AJ101">
        <f>IFERROR(VLOOKUP(実施計画様式!AJ101,―!$AD$2:$AE$14,2,FALSE),0)</f>
        <v>0</v>
      </c>
      <c r="AK101">
        <f>IFERROR(VLOOKUP(実施計画様式!AK101,―!$AD$2:$AE$14,2,FALSE),0)</f>
        <v>0</v>
      </c>
      <c r="AQ101">
        <f>IFERROR(VLOOKUP(実施計画様式!AQ101,―!$AG$2:$AH$4,2,FALSE),0)</f>
        <v>0</v>
      </c>
      <c r="AS101" s="4">
        <f t="shared" si="0"/>
        <v>0</v>
      </c>
      <c r="AT101">
        <v>99</v>
      </c>
      <c r="BB101" s="601" t="str">
        <f>IF(実施計画様式!F101="","",IF(PRODUCT(D101:AQ101)=0,"error",""))</f>
        <v/>
      </c>
    </row>
    <row r="102" spans="3:54" x14ac:dyDescent="0.15">
      <c r="C102" s="4">
        <v>21</v>
      </c>
      <c r="D102" s="53">
        <f>IFERROR(VLOOKUP(実施計画様式!D102,―!A$14:B$16,2,FALSE),0)</f>
        <v>0</v>
      </c>
      <c r="E102">
        <f>IFERROR(VLOOKUP(実施計画様式!E102,―!$C$40:$D$47,2,FALSE),0)</f>
        <v>0</v>
      </c>
      <c r="F102">
        <f>IFERROR(VLOOKUP(実施計画様式!F102,―!$E$2:$F$2,2,FALSE),0)</f>
        <v>0</v>
      </c>
      <c r="G102">
        <f>IFERROR(VLOOKUP(実施計画様式!G102,―!$G$2:$H$2,2,FALSE),0)</f>
        <v>0</v>
      </c>
      <c r="H102">
        <f>IFERROR(VLOOKUP(実施計画様式!H102,―!$I$2:$J$2,2,FALSE),0)</f>
        <v>0</v>
      </c>
      <c r="J102">
        <f>IFERROR(VLOOKUP(実施計画様式!J102,―!$K$2:$L$2,2,FALSE),0)</f>
        <v>0</v>
      </c>
      <c r="K102">
        <f>IFERROR(VLOOKUP(実施計画様式!K102,―!$M$2:$N$2,2,FALSE),0)</f>
        <v>0</v>
      </c>
      <c r="L102">
        <f>IFERROR(VLOOKUP(実施計画様式!L102,―!$O$2:$P$10,2,FALSE),0)</f>
        <v>0</v>
      </c>
      <c r="AG102">
        <f>IFERROR(VLOOKUP(実施計画様式!AG102,―!$Q$2:$R$3,2,FALSE),0)</f>
        <v>0</v>
      </c>
      <c r="AH102">
        <f>IFERROR(VLOOKUP(実施計画様式!AH102,―!$S$2:$T$3,2,FALSE),0)</f>
        <v>0</v>
      </c>
      <c r="AI102" s="4">
        <f>IFERROR(VLOOKUP(実施計画様式!AI102,―!$U$2:$V$3,2,FALSE),0)</f>
        <v>0</v>
      </c>
      <c r="AJ102">
        <f>IFERROR(VLOOKUP(実施計画様式!AJ102,―!$AD$2:$AE$14,2,FALSE),0)</f>
        <v>0</v>
      </c>
      <c r="AK102">
        <f>IFERROR(VLOOKUP(実施計画様式!AK102,―!$AD$2:$AE$14,2,FALSE),0)</f>
        <v>0</v>
      </c>
      <c r="AQ102">
        <f>IFERROR(VLOOKUP(実施計画様式!AQ102,―!$AG$2:$AH$4,2,FALSE),0)</f>
        <v>0</v>
      </c>
      <c r="AS102" s="4">
        <f t="shared" si="0"/>
        <v>0</v>
      </c>
      <c r="AT102">
        <v>99</v>
      </c>
      <c r="BB102" s="601" t="str">
        <f>IF(実施計画様式!F102="","",IF(PRODUCT(D102:AQ102)=0,"error",""))</f>
        <v/>
      </c>
    </row>
    <row r="103" spans="3:54" x14ac:dyDescent="0.15">
      <c r="C103" s="4">
        <v>22</v>
      </c>
      <c r="D103" s="53">
        <f>IFERROR(VLOOKUP(実施計画様式!D103,―!A$14:B$16,2,FALSE),0)</f>
        <v>0</v>
      </c>
      <c r="E103">
        <f>IFERROR(VLOOKUP(実施計画様式!E103,―!$C$40:$D$47,2,FALSE),0)</f>
        <v>0</v>
      </c>
      <c r="F103">
        <f>IFERROR(VLOOKUP(実施計画様式!F103,―!$E$2:$F$2,2,FALSE),0)</f>
        <v>0</v>
      </c>
      <c r="G103">
        <f>IFERROR(VLOOKUP(実施計画様式!G103,―!$G$2:$H$2,2,FALSE),0)</f>
        <v>0</v>
      </c>
      <c r="H103">
        <f>IFERROR(VLOOKUP(実施計画様式!H103,―!$I$2:$J$2,2,FALSE),0)</f>
        <v>0</v>
      </c>
      <c r="J103">
        <f>IFERROR(VLOOKUP(実施計画様式!J103,―!$K$2:$L$2,2,FALSE),0)</f>
        <v>0</v>
      </c>
      <c r="K103">
        <f>IFERROR(VLOOKUP(実施計画様式!K103,―!$M$2:$N$2,2,FALSE),0)</f>
        <v>0</v>
      </c>
      <c r="L103">
        <f>IFERROR(VLOOKUP(実施計画様式!L103,―!$O$2:$P$10,2,FALSE),0)</f>
        <v>0</v>
      </c>
      <c r="AG103">
        <f>IFERROR(VLOOKUP(実施計画様式!AG103,―!$Q$2:$R$3,2,FALSE),0)</f>
        <v>0</v>
      </c>
      <c r="AH103">
        <f>IFERROR(VLOOKUP(実施計画様式!AH103,―!$S$2:$T$3,2,FALSE),0)</f>
        <v>0</v>
      </c>
      <c r="AI103" s="4">
        <f>IFERROR(VLOOKUP(実施計画様式!AI103,―!$U$2:$V$3,2,FALSE),0)</f>
        <v>0</v>
      </c>
      <c r="AJ103">
        <f>IFERROR(VLOOKUP(実施計画様式!AJ103,―!$AD$2:$AE$14,2,FALSE),0)</f>
        <v>0</v>
      </c>
      <c r="AK103">
        <f>IFERROR(VLOOKUP(実施計画様式!AK103,―!$AD$2:$AE$14,2,FALSE),0)</f>
        <v>0</v>
      </c>
      <c r="AQ103">
        <f>IFERROR(VLOOKUP(実施計画様式!AQ103,―!$AG$2:$AH$4,2,FALSE),0)</f>
        <v>0</v>
      </c>
      <c r="AS103" s="4">
        <f t="shared" si="0"/>
        <v>0</v>
      </c>
      <c r="AT103">
        <v>99</v>
      </c>
      <c r="BB103" s="601" t="str">
        <f>IF(実施計画様式!F103="","",IF(PRODUCT(D103:AQ103)=0,"error",""))</f>
        <v/>
      </c>
    </row>
    <row r="104" spans="3:54" x14ac:dyDescent="0.15">
      <c r="C104" s="4">
        <v>23</v>
      </c>
      <c r="D104" s="53">
        <f>IFERROR(VLOOKUP(実施計画様式!D104,―!A$14:B$16,2,FALSE),0)</f>
        <v>0</v>
      </c>
      <c r="E104">
        <f>IFERROR(VLOOKUP(実施計画様式!E104,―!$C$40:$D$47,2,FALSE),0)</f>
        <v>0</v>
      </c>
      <c r="F104">
        <f>IFERROR(VLOOKUP(実施計画様式!F104,―!$E$2:$F$2,2,FALSE),0)</f>
        <v>0</v>
      </c>
      <c r="G104">
        <f>IFERROR(VLOOKUP(実施計画様式!G104,―!$G$2:$H$2,2,FALSE),0)</f>
        <v>0</v>
      </c>
      <c r="H104">
        <f>IFERROR(VLOOKUP(実施計画様式!H104,―!$I$2:$J$2,2,FALSE),0)</f>
        <v>0</v>
      </c>
      <c r="J104">
        <f>IFERROR(VLOOKUP(実施計画様式!J104,―!$K$2:$L$2,2,FALSE),0)</f>
        <v>0</v>
      </c>
      <c r="K104">
        <f>IFERROR(VLOOKUP(実施計画様式!K104,―!$M$2:$N$2,2,FALSE),0)</f>
        <v>0</v>
      </c>
      <c r="L104">
        <f>IFERROR(VLOOKUP(実施計画様式!L104,―!$O$2:$P$10,2,FALSE),0)</f>
        <v>0</v>
      </c>
      <c r="AG104">
        <f>IFERROR(VLOOKUP(実施計画様式!AG104,―!$Q$2:$R$3,2,FALSE),0)</f>
        <v>0</v>
      </c>
      <c r="AH104">
        <f>IFERROR(VLOOKUP(実施計画様式!AH104,―!$S$2:$T$3,2,FALSE),0)</f>
        <v>0</v>
      </c>
      <c r="AI104" s="4">
        <f>IFERROR(VLOOKUP(実施計画様式!AI104,―!$U$2:$V$3,2,FALSE),0)</f>
        <v>0</v>
      </c>
      <c r="AJ104">
        <f>IFERROR(VLOOKUP(実施計画様式!AJ104,―!$AD$2:$AE$14,2,FALSE),0)</f>
        <v>0</v>
      </c>
      <c r="AK104">
        <f>IFERROR(VLOOKUP(実施計画様式!AK104,―!$AD$2:$AE$14,2,FALSE),0)</f>
        <v>0</v>
      </c>
      <c r="AQ104">
        <f>IFERROR(VLOOKUP(実施計画様式!AQ104,―!$AG$2:$AH$4,2,FALSE),0)</f>
        <v>0</v>
      </c>
      <c r="AS104" s="4">
        <f t="shared" si="0"/>
        <v>0</v>
      </c>
      <c r="AT104">
        <v>99</v>
      </c>
      <c r="BB104" s="601" t="str">
        <f>IF(実施計画様式!F104="","",IF(PRODUCT(D104:AQ104)=0,"error",""))</f>
        <v/>
      </c>
    </row>
    <row r="105" spans="3:54" x14ac:dyDescent="0.15">
      <c r="C105" s="4">
        <v>24</v>
      </c>
      <c r="D105" s="53">
        <f>IFERROR(VLOOKUP(実施計画様式!D105,―!A$14:B$16,2,FALSE),0)</f>
        <v>0</v>
      </c>
      <c r="E105">
        <f>IFERROR(VLOOKUP(実施計画様式!E105,―!$C$40:$D$47,2,FALSE),0)</f>
        <v>0</v>
      </c>
      <c r="F105">
        <f>IFERROR(VLOOKUP(実施計画様式!F105,―!$E$2:$F$2,2,FALSE),0)</f>
        <v>0</v>
      </c>
      <c r="G105">
        <f>IFERROR(VLOOKUP(実施計画様式!G105,―!$G$2:$H$2,2,FALSE),0)</f>
        <v>0</v>
      </c>
      <c r="H105">
        <f>IFERROR(VLOOKUP(実施計画様式!H105,―!$I$2:$J$2,2,FALSE),0)</f>
        <v>0</v>
      </c>
      <c r="J105">
        <f>IFERROR(VLOOKUP(実施計画様式!J105,―!$K$2:$L$2,2,FALSE),0)</f>
        <v>0</v>
      </c>
      <c r="K105">
        <f>IFERROR(VLOOKUP(実施計画様式!K105,―!$M$2:$N$2,2,FALSE),0)</f>
        <v>0</v>
      </c>
      <c r="L105">
        <f>IFERROR(VLOOKUP(実施計画様式!L105,―!$O$2:$P$10,2,FALSE),0)</f>
        <v>0</v>
      </c>
      <c r="AG105">
        <f>IFERROR(VLOOKUP(実施計画様式!AG105,―!$Q$2:$R$3,2,FALSE),0)</f>
        <v>0</v>
      </c>
      <c r="AH105">
        <f>IFERROR(VLOOKUP(実施計画様式!AH105,―!$S$2:$T$3,2,FALSE),0)</f>
        <v>0</v>
      </c>
      <c r="AI105" s="4">
        <f>IFERROR(VLOOKUP(実施計画様式!AI105,―!$U$2:$V$3,2,FALSE),0)</f>
        <v>0</v>
      </c>
      <c r="AJ105">
        <f>IFERROR(VLOOKUP(実施計画様式!AJ105,―!$AD$2:$AE$14,2,FALSE),0)</f>
        <v>0</v>
      </c>
      <c r="AK105">
        <f>IFERROR(VLOOKUP(実施計画様式!AK105,―!$AD$2:$AE$14,2,FALSE),0)</f>
        <v>0</v>
      </c>
      <c r="AQ105">
        <f>IFERROR(VLOOKUP(実施計画様式!AQ105,―!$AG$2:$AH$4,2,FALSE),0)</f>
        <v>0</v>
      </c>
      <c r="AS105" s="4">
        <f t="shared" si="0"/>
        <v>0</v>
      </c>
      <c r="AT105">
        <v>99</v>
      </c>
      <c r="BB105" s="601" t="str">
        <f>IF(実施計画様式!F105="","",IF(PRODUCT(D105:AQ105)=0,"error",""))</f>
        <v/>
      </c>
    </row>
    <row r="106" spans="3:54" x14ac:dyDescent="0.15">
      <c r="C106" s="4">
        <v>25</v>
      </c>
      <c r="D106" s="53">
        <f>IFERROR(VLOOKUP(実施計画様式!D106,―!A$14:B$16,2,FALSE),0)</f>
        <v>0</v>
      </c>
      <c r="E106">
        <f>IFERROR(VLOOKUP(実施計画様式!E106,―!$C$40:$D$47,2,FALSE),0)</f>
        <v>0</v>
      </c>
      <c r="F106">
        <f>IFERROR(VLOOKUP(実施計画様式!F106,―!$E$2:$F$2,2,FALSE),0)</f>
        <v>0</v>
      </c>
      <c r="G106">
        <f>IFERROR(VLOOKUP(実施計画様式!G106,―!$G$2:$H$2,2,FALSE),0)</f>
        <v>0</v>
      </c>
      <c r="H106">
        <f>IFERROR(VLOOKUP(実施計画様式!H106,―!$I$2:$J$2,2,FALSE),0)</f>
        <v>0</v>
      </c>
      <c r="J106">
        <f>IFERROR(VLOOKUP(実施計画様式!J106,―!$K$2:$L$2,2,FALSE),0)</f>
        <v>0</v>
      </c>
      <c r="K106">
        <f>IFERROR(VLOOKUP(実施計画様式!K106,―!$M$2:$N$2,2,FALSE),0)</f>
        <v>0</v>
      </c>
      <c r="L106">
        <f>IFERROR(VLOOKUP(実施計画様式!L106,―!$O$2:$P$10,2,FALSE),0)</f>
        <v>0</v>
      </c>
      <c r="AG106">
        <f>IFERROR(VLOOKUP(実施計画様式!AG106,―!$Q$2:$R$3,2,FALSE),0)</f>
        <v>0</v>
      </c>
      <c r="AH106">
        <f>IFERROR(VLOOKUP(実施計画様式!AH106,―!$S$2:$T$3,2,FALSE),0)</f>
        <v>0</v>
      </c>
      <c r="AI106" s="4">
        <f>IFERROR(VLOOKUP(実施計画様式!AI106,―!$U$2:$V$3,2,FALSE),0)</f>
        <v>0</v>
      </c>
      <c r="AJ106">
        <f>IFERROR(VLOOKUP(実施計画様式!AJ106,―!$AD$2:$AE$14,2,FALSE),0)</f>
        <v>0</v>
      </c>
      <c r="AK106">
        <f>IFERROR(VLOOKUP(実施計画様式!AK106,―!$AD$2:$AE$14,2,FALSE),0)</f>
        <v>0</v>
      </c>
      <c r="AQ106">
        <f>IFERROR(VLOOKUP(実施計画様式!AQ106,―!$AG$2:$AH$4,2,FALSE),0)</f>
        <v>0</v>
      </c>
      <c r="AS106" s="4">
        <f t="shared" si="0"/>
        <v>0</v>
      </c>
      <c r="AT106">
        <v>99</v>
      </c>
      <c r="BB106" s="601" t="str">
        <f>IF(実施計画様式!F106="","",IF(PRODUCT(D106:AQ106)=0,"error",""))</f>
        <v/>
      </c>
    </row>
    <row r="107" spans="3:54" x14ac:dyDescent="0.15">
      <c r="C107" s="4">
        <v>26</v>
      </c>
      <c r="D107" s="53">
        <f>IFERROR(VLOOKUP(実施計画様式!D107,―!A$14:B$16,2,FALSE),0)</f>
        <v>0</v>
      </c>
      <c r="E107">
        <f>IFERROR(VLOOKUP(実施計画様式!E107,―!$C$40:$D$47,2,FALSE),0)</f>
        <v>0</v>
      </c>
      <c r="F107">
        <f>IFERROR(VLOOKUP(実施計画様式!F107,―!$E$2:$F$2,2,FALSE),0)</f>
        <v>0</v>
      </c>
      <c r="G107">
        <f>IFERROR(VLOOKUP(実施計画様式!G107,―!$G$2:$H$2,2,FALSE),0)</f>
        <v>0</v>
      </c>
      <c r="H107">
        <f>IFERROR(VLOOKUP(実施計画様式!H107,―!$I$2:$J$2,2,FALSE),0)</f>
        <v>0</v>
      </c>
      <c r="J107">
        <f>IFERROR(VLOOKUP(実施計画様式!J107,―!$K$2:$L$2,2,FALSE),0)</f>
        <v>0</v>
      </c>
      <c r="K107">
        <f>IFERROR(VLOOKUP(実施計画様式!K107,―!$M$2:$N$2,2,FALSE),0)</f>
        <v>0</v>
      </c>
      <c r="L107">
        <f>IFERROR(VLOOKUP(実施計画様式!L107,―!$O$2:$P$10,2,FALSE),0)</f>
        <v>0</v>
      </c>
      <c r="AG107">
        <f>IFERROR(VLOOKUP(実施計画様式!AG107,―!$Q$2:$R$3,2,FALSE),0)</f>
        <v>0</v>
      </c>
      <c r="AH107">
        <f>IFERROR(VLOOKUP(実施計画様式!AH107,―!$S$2:$T$3,2,FALSE),0)</f>
        <v>0</v>
      </c>
      <c r="AI107" s="4">
        <f>IFERROR(VLOOKUP(実施計画様式!AI107,―!$U$2:$V$3,2,FALSE),0)</f>
        <v>0</v>
      </c>
      <c r="AJ107">
        <f>IFERROR(VLOOKUP(実施計画様式!AJ107,―!$AD$2:$AE$14,2,FALSE),0)</f>
        <v>0</v>
      </c>
      <c r="AK107">
        <f>IFERROR(VLOOKUP(実施計画様式!AK107,―!$AD$2:$AE$14,2,FALSE),0)</f>
        <v>0</v>
      </c>
      <c r="AQ107">
        <f>IFERROR(VLOOKUP(実施計画様式!AQ107,―!$AG$2:$AH$4,2,FALSE),0)</f>
        <v>0</v>
      </c>
      <c r="AS107" s="4">
        <f t="shared" si="0"/>
        <v>0</v>
      </c>
      <c r="AT107">
        <v>99</v>
      </c>
      <c r="BB107" s="601" t="str">
        <f>IF(実施計画様式!F107="","",IF(PRODUCT(D107:AQ107)=0,"error",""))</f>
        <v/>
      </c>
    </row>
    <row r="108" spans="3:54" x14ac:dyDescent="0.15">
      <c r="C108" s="4">
        <v>27</v>
      </c>
      <c r="D108" s="53">
        <f>IFERROR(VLOOKUP(実施計画様式!D108,―!A$14:B$16,2,FALSE),0)</f>
        <v>0</v>
      </c>
      <c r="E108">
        <f>IFERROR(VLOOKUP(実施計画様式!E108,―!$C$40:$D$47,2,FALSE),0)</f>
        <v>0</v>
      </c>
      <c r="F108">
        <f>IFERROR(VLOOKUP(実施計画様式!F108,―!$E$2:$F$2,2,FALSE),0)</f>
        <v>0</v>
      </c>
      <c r="G108">
        <f>IFERROR(VLOOKUP(実施計画様式!G108,―!$G$2:$H$2,2,FALSE),0)</f>
        <v>0</v>
      </c>
      <c r="H108">
        <f>IFERROR(VLOOKUP(実施計画様式!H108,―!$I$2:$J$2,2,FALSE),0)</f>
        <v>0</v>
      </c>
      <c r="J108">
        <f>IFERROR(VLOOKUP(実施計画様式!J108,―!$K$2:$L$2,2,FALSE),0)</f>
        <v>0</v>
      </c>
      <c r="K108">
        <f>IFERROR(VLOOKUP(実施計画様式!K108,―!$M$2:$N$2,2,FALSE),0)</f>
        <v>0</v>
      </c>
      <c r="L108">
        <f>IFERROR(VLOOKUP(実施計画様式!L108,―!$O$2:$P$10,2,FALSE),0)</f>
        <v>0</v>
      </c>
      <c r="AG108">
        <f>IFERROR(VLOOKUP(実施計画様式!AG108,―!$Q$2:$R$3,2,FALSE),0)</f>
        <v>0</v>
      </c>
      <c r="AH108">
        <f>IFERROR(VLOOKUP(実施計画様式!AH108,―!$S$2:$T$3,2,FALSE),0)</f>
        <v>0</v>
      </c>
      <c r="AI108" s="4">
        <f>IFERROR(VLOOKUP(実施計画様式!AI108,―!$U$2:$V$3,2,FALSE),0)</f>
        <v>0</v>
      </c>
      <c r="AJ108">
        <f>IFERROR(VLOOKUP(実施計画様式!AJ108,―!$AD$2:$AE$14,2,FALSE),0)</f>
        <v>0</v>
      </c>
      <c r="AK108">
        <f>IFERROR(VLOOKUP(実施計画様式!AK108,―!$AD$2:$AE$14,2,FALSE),0)</f>
        <v>0</v>
      </c>
      <c r="AQ108">
        <f>IFERROR(VLOOKUP(実施計画様式!AQ108,―!$AG$2:$AH$4,2,FALSE),0)</f>
        <v>0</v>
      </c>
      <c r="AS108" s="4">
        <f t="shared" si="0"/>
        <v>0</v>
      </c>
      <c r="AT108">
        <v>99</v>
      </c>
      <c r="BB108" s="601" t="str">
        <f>IF(実施計画様式!F108="","",IF(PRODUCT(D108:AQ108)=0,"error",""))</f>
        <v/>
      </c>
    </row>
    <row r="109" spans="3:54" x14ac:dyDescent="0.15">
      <c r="C109" s="4">
        <v>28</v>
      </c>
      <c r="D109" s="53">
        <f>IFERROR(VLOOKUP(実施計画様式!D109,―!A$14:B$16,2,FALSE),0)</f>
        <v>0</v>
      </c>
      <c r="E109">
        <f>IFERROR(VLOOKUP(実施計画様式!E109,―!$C$40:$D$47,2,FALSE),0)</f>
        <v>0</v>
      </c>
      <c r="F109">
        <f>IFERROR(VLOOKUP(実施計画様式!F109,―!$E$2:$F$2,2,FALSE),0)</f>
        <v>0</v>
      </c>
      <c r="G109">
        <f>IFERROR(VLOOKUP(実施計画様式!G109,―!$G$2:$H$2,2,FALSE),0)</f>
        <v>0</v>
      </c>
      <c r="H109">
        <f>IFERROR(VLOOKUP(実施計画様式!H109,―!$I$2:$J$2,2,FALSE),0)</f>
        <v>0</v>
      </c>
      <c r="J109">
        <f>IFERROR(VLOOKUP(実施計画様式!J109,―!$K$2:$L$2,2,FALSE),0)</f>
        <v>0</v>
      </c>
      <c r="K109">
        <f>IFERROR(VLOOKUP(実施計画様式!K109,―!$M$2:$N$2,2,FALSE),0)</f>
        <v>0</v>
      </c>
      <c r="L109">
        <f>IFERROR(VLOOKUP(実施計画様式!L109,―!$O$2:$P$10,2,FALSE),0)</f>
        <v>0</v>
      </c>
      <c r="AG109">
        <f>IFERROR(VLOOKUP(実施計画様式!AG109,―!$Q$2:$R$3,2,FALSE),0)</f>
        <v>0</v>
      </c>
      <c r="AH109">
        <f>IFERROR(VLOOKUP(実施計画様式!AH109,―!$S$2:$T$3,2,FALSE),0)</f>
        <v>0</v>
      </c>
      <c r="AI109" s="4">
        <f>IFERROR(VLOOKUP(実施計画様式!AI109,―!$U$2:$V$3,2,FALSE),0)</f>
        <v>0</v>
      </c>
      <c r="AJ109">
        <f>IFERROR(VLOOKUP(実施計画様式!AJ109,―!$AD$2:$AE$14,2,FALSE),0)</f>
        <v>0</v>
      </c>
      <c r="AK109">
        <f>IFERROR(VLOOKUP(実施計画様式!AK109,―!$AD$2:$AE$14,2,FALSE),0)</f>
        <v>0</v>
      </c>
      <c r="AQ109">
        <f>IFERROR(VLOOKUP(実施計画様式!AQ109,―!$AG$2:$AH$4,2,FALSE),0)</f>
        <v>0</v>
      </c>
      <c r="AS109" s="4">
        <f t="shared" si="0"/>
        <v>0</v>
      </c>
      <c r="AT109">
        <v>99</v>
      </c>
      <c r="BB109" s="601" t="str">
        <f>IF(実施計画様式!F109="","",IF(PRODUCT(D109:AQ109)=0,"error",""))</f>
        <v/>
      </c>
    </row>
    <row r="110" spans="3:54" x14ac:dyDescent="0.15">
      <c r="C110" s="4">
        <v>29</v>
      </c>
      <c r="D110" s="53">
        <f>IFERROR(VLOOKUP(実施計画様式!D110,―!A$14:B$16,2,FALSE),0)</f>
        <v>0</v>
      </c>
      <c r="E110">
        <f>IFERROR(VLOOKUP(実施計画様式!E110,―!$C$40:$D$47,2,FALSE),0)</f>
        <v>0</v>
      </c>
      <c r="F110">
        <f>IFERROR(VLOOKUP(実施計画様式!F110,―!$E$2:$F$2,2,FALSE),0)</f>
        <v>0</v>
      </c>
      <c r="G110">
        <f>IFERROR(VLOOKUP(実施計画様式!G110,―!$G$2:$H$2,2,FALSE),0)</f>
        <v>0</v>
      </c>
      <c r="H110">
        <f>IFERROR(VLOOKUP(実施計画様式!H110,―!$I$2:$J$2,2,FALSE),0)</f>
        <v>0</v>
      </c>
      <c r="J110">
        <f>IFERROR(VLOOKUP(実施計画様式!J110,―!$K$2:$L$2,2,FALSE),0)</f>
        <v>0</v>
      </c>
      <c r="K110">
        <f>IFERROR(VLOOKUP(実施計画様式!K110,―!$M$2:$N$2,2,FALSE),0)</f>
        <v>0</v>
      </c>
      <c r="L110">
        <f>IFERROR(VLOOKUP(実施計画様式!L110,―!$O$2:$P$10,2,FALSE),0)</f>
        <v>0</v>
      </c>
      <c r="AG110">
        <f>IFERROR(VLOOKUP(実施計画様式!AG110,―!$Q$2:$R$3,2,FALSE),0)</f>
        <v>0</v>
      </c>
      <c r="AH110">
        <f>IFERROR(VLOOKUP(実施計画様式!AH110,―!$S$2:$T$3,2,FALSE),0)</f>
        <v>0</v>
      </c>
      <c r="AI110" s="4">
        <f>IFERROR(VLOOKUP(実施計画様式!AI110,―!$U$2:$V$3,2,FALSE),0)</f>
        <v>0</v>
      </c>
      <c r="AJ110">
        <f>IFERROR(VLOOKUP(実施計画様式!AJ110,―!$AD$2:$AE$14,2,FALSE),0)</f>
        <v>0</v>
      </c>
      <c r="AK110">
        <f>IFERROR(VLOOKUP(実施計画様式!AK110,―!$AD$2:$AE$14,2,FALSE),0)</f>
        <v>0</v>
      </c>
      <c r="AQ110">
        <f>IFERROR(VLOOKUP(実施計画様式!AQ110,―!$AG$2:$AH$4,2,FALSE),0)</f>
        <v>0</v>
      </c>
      <c r="AS110" s="4">
        <f t="shared" si="0"/>
        <v>0</v>
      </c>
      <c r="AT110">
        <v>99</v>
      </c>
      <c r="BB110" s="601" t="str">
        <f>IF(実施計画様式!F110="","",IF(PRODUCT(D110:AQ110)=0,"error",""))</f>
        <v/>
      </c>
    </row>
    <row r="111" spans="3:54" x14ac:dyDescent="0.15">
      <c r="C111" s="4">
        <v>30</v>
      </c>
      <c r="D111" s="53">
        <f>IFERROR(VLOOKUP(実施計画様式!D111,―!A$14:B$16,2,FALSE),0)</f>
        <v>0</v>
      </c>
      <c r="E111">
        <f>IFERROR(VLOOKUP(実施計画様式!E111,―!$C$40:$D$47,2,FALSE),0)</f>
        <v>0</v>
      </c>
      <c r="F111">
        <f>IFERROR(VLOOKUP(実施計画様式!F111,―!$E$2:$F$2,2,FALSE),0)</f>
        <v>0</v>
      </c>
      <c r="G111">
        <f>IFERROR(VLOOKUP(実施計画様式!G111,―!$G$2:$H$2,2,FALSE),0)</f>
        <v>0</v>
      </c>
      <c r="H111">
        <f>IFERROR(VLOOKUP(実施計画様式!H111,―!$I$2:$J$2,2,FALSE),0)</f>
        <v>0</v>
      </c>
      <c r="J111">
        <f>IFERROR(VLOOKUP(実施計画様式!J111,―!$K$2:$L$2,2,FALSE),0)</f>
        <v>0</v>
      </c>
      <c r="K111">
        <f>IFERROR(VLOOKUP(実施計画様式!K111,―!$M$2:$N$2,2,FALSE),0)</f>
        <v>0</v>
      </c>
      <c r="L111">
        <f>IFERROR(VLOOKUP(実施計画様式!L111,―!$O$2:$P$10,2,FALSE),0)</f>
        <v>0</v>
      </c>
      <c r="AG111">
        <f>IFERROR(VLOOKUP(実施計画様式!AG111,―!$Q$2:$R$3,2,FALSE),0)</f>
        <v>0</v>
      </c>
      <c r="AH111">
        <f>IFERROR(VLOOKUP(実施計画様式!AH111,―!$S$2:$T$3,2,FALSE),0)</f>
        <v>0</v>
      </c>
      <c r="AI111" s="4">
        <f>IFERROR(VLOOKUP(実施計画様式!AI111,―!$U$2:$V$3,2,FALSE),0)</f>
        <v>0</v>
      </c>
      <c r="AJ111">
        <f>IFERROR(VLOOKUP(実施計画様式!AJ111,―!$AD$2:$AE$14,2,FALSE),0)</f>
        <v>0</v>
      </c>
      <c r="AK111">
        <f>IFERROR(VLOOKUP(実施計画様式!AK111,―!$AD$2:$AE$14,2,FALSE),0)</f>
        <v>0</v>
      </c>
      <c r="AQ111">
        <f>IFERROR(VLOOKUP(実施計画様式!AQ111,―!$AG$2:$AH$4,2,FALSE),0)</f>
        <v>0</v>
      </c>
      <c r="AS111" s="4">
        <f t="shared" si="0"/>
        <v>0</v>
      </c>
      <c r="AT111">
        <v>99</v>
      </c>
      <c r="BB111" s="601" t="str">
        <f>IF(実施計画様式!F111="","",IF(PRODUCT(D111:AQ111)=0,"error",""))</f>
        <v/>
      </c>
    </row>
    <row r="112" spans="3:54" x14ac:dyDescent="0.15">
      <c r="C112" s="4">
        <v>31</v>
      </c>
      <c r="D112" s="53">
        <f>IFERROR(VLOOKUP(実施計画様式!D112,―!A$14:B$16,2,FALSE),0)</f>
        <v>0</v>
      </c>
      <c r="E112">
        <f>IFERROR(VLOOKUP(実施計画様式!E112,―!$C$40:$D$47,2,FALSE),0)</f>
        <v>0</v>
      </c>
      <c r="F112">
        <f>IFERROR(VLOOKUP(実施計画様式!F112,―!$E$2:$F$2,2,FALSE),0)</f>
        <v>0</v>
      </c>
      <c r="G112">
        <f>IFERROR(VLOOKUP(実施計画様式!G112,―!$G$2:$H$2,2,FALSE),0)</f>
        <v>0</v>
      </c>
      <c r="H112">
        <f>IFERROR(VLOOKUP(実施計画様式!H112,―!$I$2:$J$2,2,FALSE),0)</f>
        <v>0</v>
      </c>
      <c r="J112">
        <f>IFERROR(VLOOKUP(実施計画様式!J112,―!$K$2:$L$2,2,FALSE),0)</f>
        <v>0</v>
      </c>
      <c r="K112">
        <f>IFERROR(VLOOKUP(実施計画様式!K112,―!$M$2:$N$2,2,FALSE),0)</f>
        <v>0</v>
      </c>
      <c r="L112">
        <f>IFERROR(VLOOKUP(実施計画様式!L112,―!$O$2:$P$10,2,FALSE),0)</f>
        <v>0</v>
      </c>
      <c r="AG112">
        <f>IFERROR(VLOOKUP(実施計画様式!AG112,―!$Q$2:$R$3,2,FALSE),0)</f>
        <v>0</v>
      </c>
      <c r="AH112">
        <f>IFERROR(VLOOKUP(実施計画様式!AH112,―!$S$2:$T$3,2,FALSE),0)</f>
        <v>0</v>
      </c>
      <c r="AI112" s="4">
        <f>IFERROR(VLOOKUP(実施計画様式!AI112,―!$U$2:$V$3,2,FALSE),0)</f>
        <v>0</v>
      </c>
      <c r="AJ112">
        <f>IFERROR(VLOOKUP(実施計画様式!AJ112,―!$AD$2:$AE$14,2,FALSE),0)</f>
        <v>0</v>
      </c>
      <c r="AK112">
        <f>IFERROR(VLOOKUP(実施計画様式!AK112,―!$AD$2:$AE$14,2,FALSE),0)</f>
        <v>0</v>
      </c>
      <c r="AQ112">
        <f>IFERROR(VLOOKUP(実施計画様式!AQ112,―!$AG$2:$AH$4,2,FALSE),0)</f>
        <v>0</v>
      </c>
      <c r="AS112" s="4">
        <f t="shared" si="0"/>
        <v>0</v>
      </c>
      <c r="AT112">
        <v>99</v>
      </c>
      <c r="BB112" s="601" t="str">
        <f>IF(実施計画様式!F112="","",IF(PRODUCT(D112:AQ112)=0,"error",""))</f>
        <v/>
      </c>
    </row>
    <row r="113" spans="3:54" x14ac:dyDescent="0.15">
      <c r="C113" s="4">
        <v>32</v>
      </c>
      <c r="D113" s="53">
        <f>IFERROR(VLOOKUP(実施計画様式!D113,―!A$14:B$16,2,FALSE),0)</f>
        <v>0</v>
      </c>
      <c r="E113">
        <f>IFERROR(VLOOKUP(実施計画様式!E113,―!$C$40:$D$47,2,FALSE),0)</f>
        <v>0</v>
      </c>
      <c r="F113">
        <f>IFERROR(VLOOKUP(実施計画様式!F113,―!$E$2:$F$2,2,FALSE),0)</f>
        <v>0</v>
      </c>
      <c r="G113">
        <f>IFERROR(VLOOKUP(実施計画様式!G113,―!$G$2:$H$2,2,FALSE),0)</f>
        <v>0</v>
      </c>
      <c r="H113">
        <f>IFERROR(VLOOKUP(実施計画様式!H113,―!$I$2:$J$2,2,FALSE),0)</f>
        <v>0</v>
      </c>
      <c r="J113">
        <f>IFERROR(VLOOKUP(実施計画様式!J113,―!$K$2:$L$2,2,FALSE),0)</f>
        <v>0</v>
      </c>
      <c r="K113">
        <f>IFERROR(VLOOKUP(実施計画様式!K113,―!$M$2:$N$2,2,FALSE),0)</f>
        <v>0</v>
      </c>
      <c r="L113">
        <f>IFERROR(VLOOKUP(実施計画様式!L113,―!$O$2:$P$10,2,FALSE),0)</f>
        <v>0</v>
      </c>
      <c r="AG113">
        <f>IFERROR(VLOOKUP(実施計画様式!AG113,―!$Q$2:$R$3,2,FALSE),0)</f>
        <v>0</v>
      </c>
      <c r="AH113">
        <f>IFERROR(VLOOKUP(実施計画様式!AH113,―!$S$2:$T$3,2,FALSE),0)</f>
        <v>0</v>
      </c>
      <c r="AI113" s="4">
        <f>IFERROR(VLOOKUP(実施計画様式!AI113,―!$U$2:$V$3,2,FALSE),0)</f>
        <v>0</v>
      </c>
      <c r="AJ113">
        <f>IFERROR(VLOOKUP(実施計画様式!AJ113,―!$AD$2:$AE$14,2,FALSE),0)</f>
        <v>0</v>
      </c>
      <c r="AK113">
        <f>IFERROR(VLOOKUP(実施計画様式!AK113,―!$AD$2:$AE$14,2,FALSE),0)</f>
        <v>0</v>
      </c>
      <c r="AQ113">
        <f>IFERROR(VLOOKUP(実施計画様式!AQ113,―!$AG$2:$AH$4,2,FALSE),0)</f>
        <v>0</v>
      </c>
      <c r="AS113" s="4">
        <f t="shared" si="0"/>
        <v>0</v>
      </c>
      <c r="AT113">
        <v>99</v>
      </c>
      <c r="BB113" s="601" t="str">
        <f>IF(実施計画様式!F113="","",IF(PRODUCT(D113:AQ113)=0,"error",""))</f>
        <v/>
      </c>
    </row>
    <row r="114" spans="3:54" x14ac:dyDescent="0.15">
      <c r="C114" s="4">
        <v>33</v>
      </c>
      <c r="D114" s="53">
        <f>IFERROR(VLOOKUP(実施計画様式!D114,―!A$14:B$16,2,FALSE),0)</f>
        <v>0</v>
      </c>
      <c r="E114">
        <f>IFERROR(VLOOKUP(実施計画様式!E114,―!$C$40:$D$47,2,FALSE),0)</f>
        <v>0</v>
      </c>
      <c r="F114">
        <f>IFERROR(VLOOKUP(実施計画様式!F114,―!$E$2:$F$2,2,FALSE),0)</f>
        <v>0</v>
      </c>
      <c r="G114">
        <f>IFERROR(VLOOKUP(実施計画様式!G114,―!$G$2:$H$2,2,FALSE),0)</f>
        <v>0</v>
      </c>
      <c r="H114">
        <f>IFERROR(VLOOKUP(実施計画様式!H114,―!$I$2:$J$2,2,FALSE),0)</f>
        <v>0</v>
      </c>
      <c r="J114">
        <f>IFERROR(VLOOKUP(実施計画様式!J114,―!$K$2:$L$2,2,FALSE),0)</f>
        <v>0</v>
      </c>
      <c r="K114">
        <f>IFERROR(VLOOKUP(実施計画様式!K114,―!$M$2:$N$2,2,FALSE),0)</f>
        <v>0</v>
      </c>
      <c r="L114">
        <f>IFERROR(VLOOKUP(実施計画様式!L114,―!$O$2:$P$10,2,FALSE),0)</f>
        <v>0</v>
      </c>
      <c r="AG114">
        <f>IFERROR(VLOOKUP(実施計画様式!AG114,―!$Q$2:$R$3,2,FALSE),0)</f>
        <v>0</v>
      </c>
      <c r="AH114">
        <f>IFERROR(VLOOKUP(実施計画様式!AH114,―!$S$2:$T$3,2,FALSE),0)</f>
        <v>0</v>
      </c>
      <c r="AI114" s="4">
        <f>IFERROR(VLOOKUP(実施計画様式!AI114,―!$U$2:$V$3,2,FALSE),0)</f>
        <v>0</v>
      </c>
      <c r="AJ114">
        <f>IFERROR(VLOOKUP(実施計画様式!AJ114,―!$AD$2:$AE$14,2,FALSE),0)</f>
        <v>0</v>
      </c>
      <c r="AK114">
        <f>IFERROR(VLOOKUP(実施計画様式!AK114,―!$AD$2:$AE$14,2,FALSE),0)</f>
        <v>0</v>
      </c>
      <c r="AQ114">
        <f>IFERROR(VLOOKUP(実施計画様式!AQ114,―!$AG$2:$AH$4,2,FALSE),0)</f>
        <v>0</v>
      </c>
      <c r="AS114" s="4">
        <f t="shared" si="0"/>
        <v>0</v>
      </c>
      <c r="AT114">
        <v>99</v>
      </c>
      <c r="BB114" s="601" t="str">
        <f>IF(実施計画様式!F114="","",IF(PRODUCT(D114:AQ114)=0,"error",""))</f>
        <v/>
      </c>
    </row>
    <row r="115" spans="3:54" x14ac:dyDescent="0.15">
      <c r="C115" s="4">
        <v>34</v>
      </c>
      <c r="D115" s="53">
        <f>IFERROR(VLOOKUP(実施計画様式!D115,―!A$14:B$16,2,FALSE),0)</f>
        <v>0</v>
      </c>
      <c r="E115">
        <f>IFERROR(VLOOKUP(実施計画様式!E115,―!$C$40:$D$47,2,FALSE),0)</f>
        <v>0</v>
      </c>
      <c r="F115">
        <f>IFERROR(VLOOKUP(実施計画様式!F115,―!$E$2:$F$2,2,FALSE),0)</f>
        <v>0</v>
      </c>
      <c r="G115">
        <f>IFERROR(VLOOKUP(実施計画様式!G115,―!$G$2:$H$2,2,FALSE),0)</f>
        <v>0</v>
      </c>
      <c r="H115">
        <f>IFERROR(VLOOKUP(実施計画様式!H115,―!$I$2:$J$2,2,FALSE),0)</f>
        <v>0</v>
      </c>
      <c r="J115">
        <f>IFERROR(VLOOKUP(実施計画様式!J115,―!$K$2:$L$2,2,FALSE),0)</f>
        <v>0</v>
      </c>
      <c r="K115">
        <f>IFERROR(VLOOKUP(実施計画様式!K115,―!$M$2:$N$2,2,FALSE),0)</f>
        <v>0</v>
      </c>
      <c r="L115">
        <f>IFERROR(VLOOKUP(実施計画様式!L115,―!$O$2:$P$10,2,FALSE),0)</f>
        <v>0</v>
      </c>
      <c r="AG115">
        <f>IFERROR(VLOOKUP(実施計画様式!AG115,―!$Q$2:$R$3,2,FALSE),0)</f>
        <v>0</v>
      </c>
      <c r="AH115">
        <f>IFERROR(VLOOKUP(実施計画様式!AH115,―!$S$2:$T$3,2,FALSE),0)</f>
        <v>0</v>
      </c>
      <c r="AI115" s="4">
        <f>IFERROR(VLOOKUP(実施計画様式!AI115,―!$U$2:$V$3,2,FALSE),0)</f>
        <v>0</v>
      </c>
      <c r="AJ115">
        <f>IFERROR(VLOOKUP(実施計画様式!AJ115,―!$AD$2:$AE$14,2,FALSE),0)</f>
        <v>0</v>
      </c>
      <c r="AK115">
        <f>IFERROR(VLOOKUP(実施計画様式!AK115,―!$AD$2:$AE$14,2,FALSE),0)</f>
        <v>0</v>
      </c>
      <c r="AQ115">
        <f>IFERROR(VLOOKUP(実施計画様式!AQ115,―!$AG$2:$AH$4,2,FALSE),0)</f>
        <v>0</v>
      </c>
      <c r="AS115" s="4">
        <f t="shared" si="0"/>
        <v>0</v>
      </c>
      <c r="AT115">
        <v>99</v>
      </c>
      <c r="BB115" s="601" t="str">
        <f>IF(実施計画様式!F115="","",IF(PRODUCT(D115:AQ115)=0,"error",""))</f>
        <v/>
      </c>
    </row>
    <row r="116" spans="3:54" x14ac:dyDescent="0.15">
      <c r="C116" s="4">
        <v>35</v>
      </c>
      <c r="D116" s="53">
        <f>IFERROR(VLOOKUP(実施計画様式!D116,―!A$14:B$16,2,FALSE),0)</f>
        <v>0</v>
      </c>
      <c r="E116">
        <f>IFERROR(VLOOKUP(実施計画様式!E116,―!$C$40:$D$47,2,FALSE),0)</f>
        <v>0</v>
      </c>
      <c r="F116">
        <f>IFERROR(VLOOKUP(実施計画様式!F116,―!$E$2:$F$2,2,FALSE),0)</f>
        <v>0</v>
      </c>
      <c r="G116">
        <f>IFERROR(VLOOKUP(実施計画様式!G116,―!$G$2:$H$2,2,FALSE),0)</f>
        <v>0</v>
      </c>
      <c r="H116">
        <f>IFERROR(VLOOKUP(実施計画様式!H116,―!$I$2:$J$2,2,FALSE),0)</f>
        <v>0</v>
      </c>
      <c r="J116">
        <f>IFERROR(VLOOKUP(実施計画様式!J116,―!$K$2:$L$2,2,FALSE),0)</f>
        <v>0</v>
      </c>
      <c r="K116">
        <f>IFERROR(VLOOKUP(実施計画様式!K116,―!$M$2:$N$2,2,FALSE),0)</f>
        <v>0</v>
      </c>
      <c r="L116">
        <f>IFERROR(VLOOKUP(実施計画様式!L116,―!$O$2:$P$10,2,FALSE),0)</f>
        <v>0</v>
      </c>
      <c r="AG116">
        <f>IFERROR(VLOOKUP(実施計画様式!AG116,―!$Q$2:$R$3,2,FALSE),0)</f>
        <v>0</v>
      </c>
      <c r="AH116">
        <f>IFERROR(VLOOKUP(実施計画様式!AH116,―!$S$2:$T$3,2,FALSE),0)</f>
        <v>0</v>
      </c>
      <c r="AI116" s="4">
        <f>IFERROR(VLOOKUP(実施計画様式!AI116,―!$U$2:$V$3,2,FALSE),0)</f>
        <v>0</v>
      </c>
      <c r="AJ116">
        <f>IFERROR(VLOOKUP(実施計画様式!AJ116,―!$AD$2:$AE$14,2,FALSE),0)</f>
        <v>0</v>
      </c>
      <c r="AK116">
        <f>IFERROR(VLOOKUP(実施計画様式!AK116,―!$AD$2:$AE$14,2,FALSE),0)</f>
        <v>0</v>
      </c>
      <c r="AQ116">
        <f>IFERROR(VLOOKUP(実施計画様式!AQ116,―!$AG$2:$AH$4,2,FALSE),0)</f>
        <v>0</v>
      </c>
      <c r="AS116" s="4">
        <f t="shared" si="0"/>
        <v>0</v>
      </c>
      <c r="AT116">
        <v>99</v>
      </c>
      <c r="BB116" s="601" t="str">
        <f>IF(実施計画様式!F116="","",IF(PRODUCT(D116:AQ116)=0,"error",""))</f>
        <v/>
      </c>
    </row>
    <row r="117" spans="3:54" x14ac:dyDescent="0.15">
      <c r="C117" s="4">
        <v>36</v>
      </c>
      <c r="D117" s="53">
        <f>IFERROR(VLOOKUP(実施計画様式!D117,―!A$14:B$16,2,FALSE),0)</f>
        <v>0</v>
      </c>
      <c r="E117">
        <f>IFERROR(VLOOKUP(実施計画様式!E117,―!$C$40:$D$47,2,FALSE),0)</f>
        <v>0</v>
      </c>
      <c r="F117">
        <f>IFERROR(VLOOKUP(実施計画様式!F117,―!$E$2:$F$2,2,FALSE),0)</f>
        <v>0</v>
      </c>
      <c r="G117">
        <f>IFERROR(VLOOKUP(実施計画様式!G117,―!$G$2:$H$2,2,FALSE),0)</f>
        <v>0</v>
      </c>
      <c r="H117">
        <f>IFERROR(VLOOKUP(実施計画様式!H117,―!$I$2:$J$2,2,FALSE),0)</f>
        <v>0</v>
      </c>
      <c r="J117">
        <f>IFERROR(VLOOKUP(実施計画様式!J117,―!$K$2:$L$2,2,FALSE),0)</f>
        <v>0</v>
      </c>
      <c r="K117">
        <f>IFERROR(VLOOKUP(実施計画様式!K117,―!$M$2:$N$2,2,FALSE),0)</f>
        <v>0</v>
      </c>
      <c r="L117">
        <f>IFERROR(VLOOKUP(実施計画様式!L117,―!$O$2:$P$10,2,FALSE),0)</f>
        <v>0</v>
      </c>
      <c r="AG117">
        <f>IFERROR(VLOOKUP(実施計画様式!AG117,―!$Q$2:$R$3,2,FALSE),0)</f>
        <v>0</v>
      </c>
      <c r="AH117">
        <f>IFERROR(VLOOKUP(実施計画様式!AH117,―!$S$2:$T$3,2,FALSE),0)</f>
        <v>0</v>
      </c>
      <c r="AI117" s="4">
        <f>IFERROR(VLOOKUP(実施計画様式!AI117,―!$U$2:$V$3,2,FALSE),0)</f>
        <v>0</v>
      </c>
      <c r="AJ117">
        <f>IFERROR(VLOOKUP(実施計画様式!AJ117,―!$AD$2:$AE$14,2,FALSE),0)</f>
        <v>0</v>
      </c>
      <c r="AK117">
        <f>IFERROR(VLOOKUP(実施計画様式!AK117,―!$AD$2:$AE$14,2,FALSE),0)</f>
        <v>0</v>
      </c>
      <c r="AQ117">
        <f>IFERROR(VLOOKUP(実施計画様式!AQ117,―!$AG$2:$AH$4,2,FALSE),0)</f>
        <v>0</v>
      </c>
      <c r="AS117" s="4">
        <f t="shared" si="0"/>
        <v>0</v>
      </c>
      <c r="AT117">
        <v>99</v>
      </c>
      <c r="BB117" s="601" t="str">
        <f>IF(実施計画様式!F117="","",IF(PRODUCT(D117:AQ117)=0,"error",""))</f>
        <v/>
      </c>
    </row>
    <row r="118" spans="3:54" x14ac:dyDescent="0.15">
      <c r="C118" s="4">
        <v>37</v>
      </c>
      <c r="D118" s="53">
        <f>IFERROR(VLOOKUP(実施計画様式!D118,―!A$14:B$16,2,FALSE),0)</f>
        <v>0</v>
      </c>
      <c r="E118">
        <f>IFERROR(VLOOKUP(実施計画様式!E118,―!$C$40:$D$47,2,FALSE),0)</f>
        <v>0</v>
      </c>
      <c r="F118">
        <f>IFERROR(VLOOKUP(実施計画様式!F118,―!$E$2:$F$2,2,FALSE),0)</f>
        <v>0</v>
      </c>
      <c r="G118">
        <f>IFERROR(VLOOKUP(実施計画様式!G118,―!$G$2:$H$2,2,FALSE),0)</f>
        <v>0</v>
      </c>
      <c r="H118">
        <f>IFERROR(VLOOKUP(実施計画様式!H118,―!$I$2:$J$2,2,FALSE),0)</f>
        <v>0</v>
      </c>
      <c r="J118">
        <f>IFERROR(VLOOKUP(実施計画様式!J118,―!$K$2:$L$2,2,FALSE),0)</f>
        <v>0</v>
      </c>
      <c r="K118">
        <f>IFERROR(VLOOKUP(実施計画様式!K118,―!$M$2:$N$2,2,FALSE),0)</f>
        <v>0</v>
      </c>
      <c r="L118">
        <f>IFERROR(VLOOKUP(実施計画様式!L118,―!$O$2:$P$10,2,FALSE),0)</f>
        <v>0</v>
      </c>
      <c r="AG118">
        <f>IFERROR(VLOOKUP(実施計画様式!AG118,―!$Q$2:$R$3,2,FALSE),0)</f>
        <v>0</v>
      </c>
      <c r="AH118">
        <f>IFERROR(VLOOKUP(実施計画様式!AH118,―!$S$2:$T$3,2,FALSE),0)</f>
        <v>0</v>
      </c>
      <c r="AI118" s="4">
        <f>IFERROR(VLOOKUP(実施計画様式!AI118,―!$U$2:$V$3,2,FALSE),0)</f>
        <v>0</v>
      </c>
      <c r="AJ118">
        <f>IFERROR(VLOOKUP(実施計画様式!AJ118,―!$AD$2:$AE$14,2,FALSE),0)</f>
        <v>0</v>
      </c>
      <c r="AK118">
        <f>IFERROR(VLOOKUP(実施計画様式!AK118,―!$AD$2:$AE$14,2,FALSE),0)</f>
        <v>0</v>
      </c>
      <c r="AQ118">
        <f>IFERROR(VLOOKUP(実施計画様式!AQ118,―!$AG$2:$AH$4,2,FALSE),0)</f>
        <v>0</v>
      </c>
      <c r="AS118" s="4">
        <f t="shared" si="0"/>
        <v>0</v>
      </c>
      <c r="AT118">
        <v>99</v>
      </c>
      <c r="BB118" s="601" t="str">
        <f>IF(実施計画様式!F118="","",IF(PRODUCT(D118:AQ118)=0,"error",""))</f>
        <v/>
      </c>
    </row>
    <row r="119" spans="3:54" x14ac:dyDescent="0.15">
      <c r="C119" s="4">
        <v>38</v>
      </c>
      <c r="D119" s="53">
        <f>IFERROR(VLOOKUP(実施計画様式!D119,―!A$14:B$16,2,FALSE),0)</f>
        <v>0</v>
      </c>
      <c r="E119">
        <f>IFERROR(VLOOKUP(実施計画様式!E119,―!$C$40:$D$47,2,FALSE),0)</f>
        <v>0</v>
      </c>
      <c r="F119">
        <f>IFERROR(VLOOKUP(実施計画様式!F119,―!$E$2:$F$2,2,FALSE),0)</f>
        <v>0</v>
      </c>
      <c r="G119">
        <f>IFERROR(VLOOKUP(実施計画様式!G119,―!$G$2:$H$2,2,FALSE),0)</f>
        <v>0</v>
      </c>
      <c r="H119">
        <f>IFERROR(VLOOKUP(実施計画様式!H119,―!$I$2:$J$2,2,FALSE),0)</f>
        <v>0</v>
      </c>
      <c r="J119">
        <f>IFERROR(VLOOKUP(実施計画様式!J119,―!$K$2:$L$2,2,FALSE),0)</f>
        <v>0</v>
      </c>
      <c r="K119">
        <f>IFERROR(VLOOKUP(実施計画様式!K119,―!$M$2:$N$2,2,FALSE),0)</f>
        <v>0</v>
      </c>
      <c r="L119">
        <f>IFERROR(VLOOKUP(実施計画様式!L119,―!$O$2:$P$10,2,FALSE),0)</f>
        <v>0</v>
      </c>
      <c r="AG119">
        <f>IFERROR(VLOOKUP(実施計画様式!AG119,―!$Q$2:$R$3,2,FALSE),0)</f>
        <v>0</v>
      </c>
      <c r="AH119">
        <f>IFERROR(VLOOKUP(実施計画様式!AH119,―!$S$2:$T$3,2,FALSE),0)</f>
        <v>0</v>
      </c>
      <c r="AI119" s="4">
        <f>IFERROR(VLOOKUP(実施計画様式!AI119,―!$U$2:$V$3,2,FALSE),0)</f>
        <v>0</v>
      </c>
      <c r="AJ119">
        <f>IFERROR(VLOOKUP(実施計画様式!AJ119,―!$AD$2:$AE$14,2,FALSE),0)</f>
        <v>0</v>
      </c>
      <c r="AK119">
        <f>IFERROR(VLOOKUP(実施計画様式!AK119,―!$AD$2:$AE$14,2,FALSE),0)</f>
        <v>0</v>
      </c>
      <c r="AQ119">
        <f>IFERROR(VLOOKUP(実施計画様式!AQ119,―!$AG$2:$AH$4,2,FALSE),0)</f>
        <v>0</v>
      </c>
      <c r="AS119" s="4">
        <f t="shared" si="0"/>
        <v>0</v>
      </c>
      <c r="AT119">
        <v>99</v>
      </c>
      <c r="BB119" s="601" t="str">
        <f>IF(実施計画様式!F119="","",IF(PRODUCT(D119:AQ119)=0,"error",""))</f>
        <v/>
      </c>
    </row>
    <row r="120" spans="3:54" x14ac:dyDescent="0.15">
      <c r="C120" s="4">
        <v>39</v>
      </c>
      <c r="D120" s="53">
        <f>IFERROR(VLOOKUP(実施計画様式!D120,―!A$14:B$16,2,FALSE),0)</f>
        <v>0</v>
      </c>
      <c r="E120">
        <f>IFERROR(VLOOKUP(実施計画様式!E120,―!$C$40:$D$47,2,FALSE),0)</f>
        <v>0</v>
      </c>
      <c r="F120">
        <f>IFERROR(VLOOKUP(実施計画様式!F120,―!$E$2:$F$2,2,FALSE),0)</f>
        <v>0</v>
      </c>
      <c r="G120">
        <f>IFERROR(VLOOKUP(実施計画様式!G120,―!$G$2:$H$2,2,FALSE),0)</f>
        <v>0</v>
      </c>
      <c r="H120">
        <f>IFERROR(VLOOKUP(実施計画様式!H120,―!$I$2:$J$2,2,FALSE),0)</f>
        <v>0</v>
      </c>
      <c r="J120">
        <f>IFERROR(VLOOKUP(実施計画様式!J120,―!$K$2:$L$2,2,FALSE),0)</f>
        <v>0</v>
      </c>
      <c r="K120">
        <f>IFERROR(VLOOKUP(実施計画様式!K120,―!$M$2:$N$2,2,FALSE),0)</f>
        <v>0</v>
      </c>
      <c r="L120">
        <f>IFERROR(VLOOKUP(実施計画様式!L120,―!$O$2:$P$10,2,FALSE),0)</f>
        <v>0</v>
      </c>
      <c r="AG120">
        <f>IFERROR(VLOOKUP(実施計画様式!AG120,―!$Q$2:$R$3,2,FALSE),0)</f>
        <v>0</v>
      </c>
      <c r="AH120">
        <f>IFERROR(VLOOKUP(実施計画様式!AH120,―!$S$2:$T$3,2,FALSE),0)</f>
        <v>0</v>
      </c>
      <c r="AI120" s="4">
        <f>IFERROR(VLOOKUP(実施計画様式!AI120,―!$U$2:$V$3,2,FALSE),0)</f>
        <v>0</v>
      </c>
      <c r="AJ120">
        <f>IFERROR(VLOOKUP(実施計画様式!AJ120,―!$AD$2:$AE$14,2,FALSE),0)</f>
        <v>0</v>
      </c>
      <c r="AK120">
        <f>IFERROR(VLOOKUP(実施計画様式!AK120,―!$AD$2:$AE$14,2,FALSE),0)</f>
        <v>0</v>
      </c>
      <c r="AQ120">
        <f>IFERROR(VLOOKUP(実施計画様式!AQ120,―!$AG$2:$AH$4,2,FALSE),0)</f>
        <v>0</v>
      </c>
      <c r="AS120" s="4">
        <f t="shared" si="0"/>
        <v>0</v>
      </c>
      <c r="AT120">
        <v>99</v>
      </c>
      <c r="BB120" s="601" t="str">
        <f>IF(実施計画様式!F120="","",IF(PRODUCT(D120:AQ120)=0,"error",""))</f>
        <v/>
      </c>
    </row>
    <row r="121" spans="3:54" x14ac:dyDescent="0.15">
      <c r="C121" s="4">
        <v>40</v>
      </c>
      <c r="D121" s="53">
        <f>IFERROR(VLOOKUP(実施計画様式!D121,―!A$14:B$16,2,FALSE),0)</f>
        <v>0</v>
      </c>
      <c r="E121">
        <f>IFERROR(VLOOKUP(実施計画様式!E121,―!$C$40:$D$47,2,FALSE),0)</f>
        <v>0</v>
      </c>
      <c r="F121">
        <f>IFERROR(VLOOKUP(実施計画様式!F121,―!$E$2:$F$2,2,FALSE),0)</f>
        <v>0</v>
      </c>
      <c r="G121">
        <f>IFERROR(VLOOKUP(実施計画様式!G121,―!$G$2:$H$2,2,FALSE),0)</f>
        <v>0</v>
      </c>
      <c r="H121">
        <f>IFERROR(VLOOKUP(実施計画様式!H121,―!$I$2:$J$2,2,FALSE),0)</f>
        <v>0</v>
      </c>
      <c r="J121">
        <f>IFERROR(VLOOKUP(実施計画様式!J121,―!$K$2:$L$2,2,FALSE),0)</f>
        <v>0</v>
      </c>
      <c r="K121">
        <f>IFERROR(VLOOKUP(実施計画様式!K121,―!$M$2:$N$2,2,FALSE),0)</f>
        <v>0</v>
      </c>
      <c r="L121">
        <f>IFERROR(VLOOKUP(実施計画様式!L121,―!$O$2:$P$10,2,FALSE),0)</f>
        <v>0</v>
      </c>
      <c r="AG121">
        <f>IFERROR(VLOOKUP(実施計画様式!AG121,―!$Q$2:$R$3,2,FALSE),0)</f>
        <v>0</v>
      </c>
      <c r="AH121">
        <f>IFERROR(VLOOKUP(実施計画様式!AH121,―!$S$2:$T$3,2,FALSE),0)</f>
        <v>0</v>
      </c>
      <c r="AI121" s="4">
        <f>IFERROR(VLOOKUP(実施計画様式!AI121,―!$U$2:$V$3,2,FALSE),0)</f>
        <v>0</v>
      </c>
      <c r="AJ121">
        <f>IFERROR(VLOOKUP(実施計画様式!AJ121,―!$AD$2:$AE$14,2,FALSE),0)</f>
        <v>0</v>
      </c>
      <c r="AK121">
        <f>IFERROR(VLOOKUP(実施計画様式!AK121,―!$AD$2:$AE$14,2,FALSE),0)</f>
        <v>0</v>
      </c>
      <c r="AQ121">
        <f>IFERROR(VLOOKUP(実施計画様式!AQ121,―!$AG$2:$AH$4,2,FALSE),0)</f>
        <v>0</v>
      </c>
      <c r="AS121" s="4">
        <f t="shared" si="0"/>
        <v>0</v>
      </c>
      <c r="AT121">
        <v>99</v>
      </c>
      <c r="BB121" s="601" t="str">
        <f>IF(実施計画様式!F121="","",IF(PRODUCT(D121:AQ121)=0,"error",""))</f>
        <v/>
      </c>
    </row>
    <row r="122" spans="3:54" x14ac:dyDescent="0.15">
      <c r="C122" s="4">
        <v>41</v>
      </c>
      <c r="D122" s="53">
        <f>IFERROR(VLOOKUP(実施計画様式!D122,―!A$14:B$16,2,FALSE),0)</f>
        <v>0</v>
      </c>
      <c r="E122">
        <f>IFERROR(VLOOKUP(実施計画様式!E122,―!$C$40:$D$47,2,FALSE),0)</f>
        <v>0</v>
      </c>
      <c r="F122">
        <f>IFERROR(VLOOKUP(実施計画様式!F122,―!$E$2:$F$2,2,FALSE),0)</f>
        <v>0</v>
      </c>
      <c r="G122">
        <f>IFERROR(VLOOKUP(実施計画様式!G122,―!$G$2:$H$2,2,FALSE),0)</f>
        <v>0</v>
      </c>
      <c r="H122">
        <f>IFERROR(VLOOKUP(実施計画様式!H122,―!$I$2:$J$2,2,FALSE),0)</f>
        <v>0</v>
      </c>
      <c r="J122">
        <f>IFERROR(VLOOKUP(実施計画様式!J122,―!$K$2:$L$2,2,FALSE),0)</f>
        <v>0</v>
      </c>
      <c r="K122">
        <f>IFERROR(VLOOKUP(実施計画様式!K122,―!$M$2:$N$2,2,FALSE),0)</f>
        <v>0</v>
      </c>
      <c r="L122">
        <f>IFERROR(VLOOKUP(実施計画様式!L122,―!$O$2:$P$10,2,FALSE),0)</f>
        <v>0</v>
      </c>
      <c r="AG122">
        <f>IFERROR(VLOOKUP(実施計画様式!AG122,―!$Q$2:$R$3,2,FALSE),0)</f>
        <v>0</v>
      </c>
      <c r="AH122">
        <f>IFERROR(VLOOKUP(実施計画様式!AH122,―!$S$2:$T$3,2,FALSE),0)</f>
        <v>0</v>
      </c>
      <c r="AI122" s="4">
        <f>IFERROR(VLOOKUP(実施計画様式!AI122,―!$U$2:$V$3,2,FALSE),0)</f>
        <v>0</v>
      </c>
      <c r="AJ122">
        <f>IFERROR(VLOOKUP(実施計画様式!AJ122,―!$AD$2:$AE$14,2,FALSE),0)</f>
        <v>0</v>
      </c>
      <c r="AK122">
        <f>IFERROR(VLOOKUP(実施計画様式!AK122,―!$AD$2:$AE$14,2,FALSE),0)</f>
        <v>0</v>
      </c>
      <c r="AQ122">
        <f>IFERROR(VLOOKUP(実施計画様式!AQ122,―!$AG$2:$AH$4,2,FALSE),0)</f>
        <v>0</v>
      </c>
      <c r="AS122" s="4">
        <f t="shared" si="0"/>
        <v>0</v>
      </c>
      <c r="AT122">
        <v>99</v>
      </c>
      <c r="BB122" s="601" t="str">
        <f>IF(実施計画様式!F122="","",IF(PRODUCT(D122:AQ122)=0,"error",""))</f>
        <v/>
      </c>
    </row>
    <row r="123" spans="3:54" x14ac:dyDescent="0.15">
      <c r="C123" s="4">
        <v>42</v>
      </c>
      <c r="D123" s="53">
        <f>IFERROR(VLOOKUP(実施計画様式!D123,―!A$14:B$16,2,FALSE),0)</f>
        <v>0</v>
      </c>
      <c r="E123">
        <f>IFERROR(VLOOKUP(実施計画様式!E123,―!$C$40:$D$47,2,FALSE),0)</f>
        <v>0</v>
      </c>
      <c r="F123">
        <f>IFERROR(VLOOKUP(実施計画様式!F123,―!$E$2:$F$2,2,FALSE),0)</f>
        <v>0</v>
      </c>
      <c r="G123">
        <f>IFERROR(VLOOKUP(実施計画様式!G123,―!$G$2:$H$2,2,FALSE),0)</f>
        <v>0</v>
      </c>
      <c r="H123">
        <f>IFERROR(VLOOKUP(実施計画様式!H123,―!$I$2:$J$2,2,FALSE),0)</f>
        <v>0</v>
      </c>
      <c r="J123">
        <f>IFERROR(VLOOKUP(実施計画様式!J123,―!$K$2:$L$2,2,FALSE),0)</f>
        <v>0</v>
      </c>
      <c r="K123">
        <f>IFERROR(VLOOKUP(実施計画様式!K123,―!$M$2:$N$2,2,FALSE),0)</f>
        <v>0</v>
      </c>
      <c r="L123">
        <f>IFERROR(VLOOKUP(実施計画様式!L123,―!$O$2:$P$10,2,FALSE),0)</f>
        <v>0</v>
      </c>
      <c r="AG123">
        <f>IFERROR(VLOOKUP(実施計画様式!AG123,―!$Q$2:$R$3,2,FALSE),0)</f>
        <v>0</v>
      </c>
      <c r="AH123">
        <f>IFERROR(VLOOKUP(実施計画様式!AH123,―!$S$2:$T$3,2,FALSE),0)</f>
        <v>0</v>
      </c>
      <c r="AI123" s="4">
        <f>IFERROR(VLOOKUP(実施計画様式!AI123,―!$U$2:$V$3,2,FALSE),0)</f>
        <v>0</v>
      </c>
      <c r="AJ123">
        <f>IFERROR(VLOOKUP(実施計画様式!AJ123,―!$AD$2:$AE$14,2,FALSE),0)</f>
        <v>0</v>
      </c>
      <c r="AK123">
        <f>IFERROR(VLOOKUP(実施計画様式!AK123,―!$AD$2:$AE$14,2,FALSE),0)</f>
        <v>0</v>
      </c>
      <c r="AQ123">
        <f>IFERROR(VLOOKUP(実施計画様式!AQ123,―!$AG$2:$AH$4,2,FALSE),0)</f>
        <v>0</v>
      </c>
      <c r="AS123" s="4">
        <f t="shared" si="0"/>
        <v>0</v>
      </c>
      <c r="AT123">
        <v>99</v>
      </c>
      <c r="BB123" s="601" t="str">
        <f>IF(実施計画様式!F123="","",IF(PRODUCT(D123:AQ123)=0,"error",""))</f>
        <v/>
      </c>
    </row>
    <row r="124" spans="3:54" x14ac:dyDescent="0.15">
      <c r="C124" s="4">
        <v>43</v>
      </c>
      <c r="D124" s="53">
        <f>IFERROR(VLOOKUP(実施計画様式!D124,―!A$14:B$16,2,FALSE),0)</f>
        <v>0</v>
      </c>
      <c r="E124">
        <f>IFERROR(VLOOKUP(実施計画様式!E124,―!$C$40:$D$47,2,FALSE),0)</f>
        <v>0</v>
      </c>
      <c r="F124">
        <f>IFERROR(VLOOKUP(実施計画様式!F124,―!$E$2:$F$2,2,FALSE),0)</f>
        <v>0</v>
      </c>
      <c r="G124">
        <f>IFERROR(VLOOKUP(実施計画様式!G124,―!$G$2:$H$2,2,FALSE),0)</f>
        <v>0</v>
      </c>
      <c r="H124">
        <f>IFERROR(VLOOKUP(実施計画様式!H124,―!$I$2:$J$2,2,FALSE),0)</f>
        <v>0</v>
      </c>
      <c r="J124">
        <f>IFERROR(VLOOKUP(実施計画様式!J124,―!$K$2:$L$2,2,FALSE),0)</f>
        <v>0</v>
      </c>
      <c r="K124">
        <f>IFERROR(VLOOKUP(実施計画様式!K124,―!$M$2:$N$2,2,FALSE),0)</f>
        <v>0</v>
      </c>
      <c r="L124">
        <f>IFERROR(VLOOKUP(実施計画様式!L124,―!$O$2:$P$10,2,FALSE),0)</f>
        <v>0</v>
      </c>
      <c r="AG124">
        <f>IFERROR(VLOOKUP(実施計画様式!AG124,―!$Q$2:$R$3,2,FALSE),0)</f>
        <v>0</v>
      </c>
      <c r="AH124">
        <f>IFERROR(VLOOKUP(実施計画様式!AH124,―!$S$2:$T$3,2,FALSE),0)</f>
        <v>0</v>
      </c>
      <c r="AI124" s="4">
        <f>IFERROR(VLOOKUP(実施計画様式!AI124,―!$U$2:$V$3,2,FALSE),0)</f>
        <v>0</v>
      </c>
      <c r="AJ124">
        <f>IFERROR(VLOOKUP(実施計画様式!AJ124,―!$AD$2:$AE$14,2,FALSE),0)</f>
        <v>0</v>
      </c>
      <c r="AK124">
        <f>IFERROR(VLOOKUP(実施計画様式!AK124,―!$AD$2:$AE$14,2,FALSE),0)</f>
        <v>0</v>
      </c>
      <c r="AQ124">
        <f>IFERROR(VLOOKUP(実施計画様式!AQ124,―!$AG$2:$AH$4,2,FALSE),0)</f>
        <v>0</v>
      </c>
      <c r="AS124" s="4">
        <f t="shared" si="0"/>
        <v>0</v>
      </c>
      <c r="AT124">
        <v>99</v>
      </c>
      <c r="BB124" s="601" t="str">
        <f>IF(実施計画様式!F124="","",IF(PRODUCT(D124:AQ124)=0,"error",""))</f>
        <v/>
      </c>
    </row>
    <row r="125" spans="3:54" x14ac:dyDescent="0.15">
      <c r="C125" s="4">
        <v>44</v>
      </c>
      <c r="D125" s="53">
        <f>IFERROR(VLOOKUP(実施計画様式!D125,―!A$14:B$16,2,FALSE),0)</f>
        <v>0</v>
      </c>
      <c r="E125">
        <f>IFERROR(VLOOKUP(実施計画様式!E125,―!$C$40:$D$47,2,FALSE),0)</f>
        <v>0</v>
      </c>
      <c r="F125">
        <f>IFERROR(VLOOKUP(実施計画様式!F125,―!$E$2:$F$2,2,FALSE),0)</f>
        <v>0</v>
      </c>
      <c r="G125">
        <f>IFERROR(VLOOKUP(実施計画様式!G125,―!$G$2:$H$2,2,FALSE),0)</f>
        <v>0</v>
      </c>
      <c r="H125">
        <f>IFERROR(VLOOKUP(実施計画様式!H125,―!$I$2:$J$2,2,FALSE),0)</f>
        <v>0</v>
      </c>
      <c r="J125">
        <f>IFERROR(VLOOKUP(実施計画様式!J125,―!$K$2:$L$2,2,FALSE),0)</f>
        <v>0</v>
      </c>
      <c r="K125">
        <f>IFERROR(VLOOKUP(実施計画様式!K125,―!$M$2:$N$2,2,FALSE),0)</f>
        <v>0</v>
      </c>
      <c r="L125">
        <f>IFERROR(VLOOKUP(実施計画様式!L125,―!$O$2:$P$10,2,FALSE),0)</f>
        <v>0</v>
      </c>
      <c r="AG125">
        <f>IFERROR(VLOOKUP(実施計画様式!AG125,―!$Q$2:$R$3,2,FALSE),0)</f>
        <v>0</v>
      </c>
      <c r="AH125">
        <f>IFERROR(VLOOKUP(実施計画様式!AH125,―!$S$2:$T$3,2,FALSE),0)</f>
        <v>0</v>
      </c>
      <c r="AI125" s="4">
        <f>IFERROR(VLOOKUP(実施計画様式!AI125,―!$U$2:$V$3,2,FALSE),0)</f>
        <v>0</v>
      </c>
      <c r="AJ125">
        <f>IFERROR(VLOOKUP(実施計画様式!AJ125,―!$AD$2:$AE$14,2,FALSE),0)</f>
        <v>0</v>
      </c>
      <c r="AK125">
        <f>IFERROR(VLOOKUP(実施計画様式!AK125,―!$AD$2:$AE$14,2,FALSE),0)</f>
        <v>0</v>
      </c>
      <c r="AQ125">
        <f>IFERROR(VLOOKUP(実施計画様式!AQ125,―!$AG$2:$AH$4,2,FALSE),0)</f>
        <v>0</v>
      </c>
      <c r="AS125" s="4">
        <f t="shared" si="0"/>
        <v>0</v>
      </c>
      <c r="AT125">
        <v>99</v>
      </c>
      <c r="BB125" s="601" t="str">
        <f>IF(実施計画様式!F125="","",IF(PRODUCT(D125:AQ125)=0,"error",""))</f>
        <v/>
      </c>
    </row>
    <row r="126" spans="3:54" x14ac:dyDescent="0.15">
      <c r="C126" s="4">
        <v>45</v>
      </c>
      <c r="D126" s="53">
        <f>IFERROR(VLOOKUP(実施計画様式!D126,―!A$14:B$16,2,FALSE),0)</f>
        <v>0</v>
      </c>
      <c r="E126">
        <f>IFERROR(VLOOKUP(実施計画様式!E126,―!$C$40:$D$47,2,FALSE),0)</f>
        <v>0</v>
      </c>
      <c r="F126">
        <f>IFERROR(VLOOKUP(実施計画様式!F126,―!$E$2:$F$2,2,FALSE),0)</f>
        <v>0</v>
      </c>
      <c r="G126">
        <f>IFERROR(VLOOKUP(実施計画様式!G126,―!$G$2:$H$2,2,FALSE),0)</f>
        <v>0</v>
      </c>
      <c r="H126">
        <f>IFERROR(VLOOKUP(実施計画様式!H126,―!$I$2:$J$2,2,FALSE),0)</f>
        <v>0</v>
      </c>
      <c r="J126">
        <f>IFERROR(VLOOKUP(実施計画様式!J126,―!$K$2:$L$2,2,FALSE),0)</f>
        <v>0</v>
      </c>
      <c r="K126">
        <f>IFERROR(VLOOKUP(実施計画様式!K126,―!$M$2:$N$2,2,FALSE),0)</f>
        <v>0</v>
      </c>
      <c r="L126">
        <f>IFERROR(VLOOKUP(実施計画様式!L126,―!$O$2:$P$10,2,FALSE),0)</f>
        <v>0</v>
      </c>
      <c r="AG126">
        <f>IFERROR(VLOOKUP(実施計画様式!AG126,―!$Q$2:$R$3,2,FALSE),0)</f>
        <v>0</v>
      </c>
      <c r="AH126">
        <f>IFERROR(VLOOKUP(実施計画様式!AH126,―!$S$2:$T$3,2,FALSE),0)</f>
        <v>0</v>
      </c>
      <c r="AI126" s="4">
        <f>IFERROR(VLOOKUP(実施計画様式!AI126,―!$U$2:$V$3,2,FALSE),0)</f>
        <v>0</v>
      </c>
      <c r="AJ126">
        <f>IFERROR(VLOOKUP(実施計画様式!AJ126,―!$AD$2:$AE$14,2,FALSE),0)</f>
        <v>0</v>
      </c>
      <c r="AK126">
        <f>IFERROR(VLOOKUP(実施計画様式!AK126,―!$AD$2:$AE$14,2,FALSE),0)</f>
        <v>0</v>
      </c>
      <c r="AQ126">
        <f>IFERROR(VLOOKUP(実施計画様式!AQ126,―!$AG$2:$AH$4,2,FALSE),0)</f>
        <v>0</v>
      </c>
      <c r="AS126" s="4">
        <f t="shared" si="0"/>
        <v>0</v>
      </c>
      <c r="AT126">
        <v>99</v>
      </c>
      <c r="BB126" s="601" t="str">
        <f>IF(実施計画様式!F126="","",IF(PRODUCT(D126:AQ126)=0,"error",""))</f>
        <v/>
      </c>
    </row>
    <row r="127" spans="3:54" x14ac:dyDescent="0.15">
      <c r="C127" s="4">
        <v>46</v>
      </c>
      <c r="D127" s="53">
        <f>IFERROR(VLOOKUP(実施計画様式!D127,―!A$14:B$16,2,FALSE),0)</f>
        <v>0</v>
      </c>
      <c r="E127">
        <f>IFERROR(VLOOKUP(実施計画様式!E127,―!$C$40:$D$47,2,FALSE),0)</f>
        <v>0</v>
      </c>
      <c r="F127">
        <f>IFERROR(VLOOKUP(実施計画様式!F127,―!$E$2:$F$2,2,FALSE),0)</f>
        <v>0</v>
      </c>
      <c r="G127">
        <f>IFERROR(VLOOKUP(実施計画様式!G127,―!$G$2:$H$2,2,FALSE),0)</f>
        <v>0</v>
      </c>
      <c r="H127">
        <f>IFERROR(VLOOKUP(実施計画様式!H127,―!$I$2:$J$2,2,FALSE),0)</f>
        <v>0</v>
      </c>
      <c r="J127">
        <f>IFERROR(VLOOKUP(実施計画様式!J127,―!$K$2:$L$2,2,FALSE),0)</f>
        <v>0</v>
      </c>
      <c r="K127">
        <f>IFERROR(VLOOKUP(実施計画様式!K127,―!$M$2:$N$2,2,FALSE),0)</f>
        <v>0</v>
      </c>
      <c r="L127">
        <f>IFERROR(VLOOKUP(実施計画様式!L127,―!$O$2:$P$10,2,FALSE),0)</f>
        <v>0</v>
      </c>
      <c r="AG127">
        <f>IFERROR(VLOOKUP(実施計画様式!AG127,―!$Q$2:$R$3,2,FALSE),0)</f>
        <v>0</v>
      </c>
      <c r="AH127">
        <f>IFERROR(VLOOKUP(実施計画様式!AH127,―!$S$2:$T$3,2,FALSE),0)</f>
        <v>0</v>
      </c>
      <c r="AI127" s="4">
        <f>IFERROR(VLOOKUP(実施計画様式!AI127,―!$U$2:$V$3,2,FALSE),0)</f>
        <v>0</v>
      </c>
      <c r="AJ127">
        <f>IFERROR(VLOOKUP(実施計画様式!AJ127,―!$AD$2:$AE$14,2,FALSE),0)</f>
        <v>0</v>
      </c>
      <c r="AK127">
        <f>IFERROR(VLOOKUP(実施計画様式!AK127,―!$AD$2:$AE$14,2,FALSE),0)</f>
        <v>0</v>
      </c>
      <c r="AQ127">
        <f>IFERROR(VLOOKUP(実施計画様式!AQ127,―!$AG$2:$AH$4,2,FALSE),0)</f>
        <v>0</v>
      </c>
      <c r="AS127" s="4">
        <f t="shared" si="0"/>
        <v>0</v>
      </c>
      <c r="AT127">
        <v>99</v>
      </c>
      <c r="BB127" s="601" t="str">
        <f>IF(実施計画様式!F127="","",IF(PRODUCT(D127:AQ127)=0,"error",""))</f>
        <v/>
      </c>
    </row>
    <row r="128" spans="3:54" x14ac:dyDescent="0.15">
      <c r="C128" s="4">
        <v>47</v>
      </c>
      <c r="D128" s="53">
        <f>IFERROR(VLOOKUP(実施計画様式!D128,―!A$14:B$16,2,FALSE),0)</f>
        <v>0</v>
      </c>
      <c r="E128">
        <f>IFERROR(VLOOKUP(実施計画様式!E128,―!$C$40:$D$47,2,FALSE),0)</f>
        <v>0</v>
      </c>
      <c r="F128">
        <f>IFERROR(VLOOKUP(実施計画様式!F128,―!$E$2:$F$2,2,FALSE),0)</f>
        <v>0</v>
      </c>
      <c r="G128">
        <f>IFERROR(VLOOKUP(実施計画様式!G128,―!$G$2:$H$2,2,FALSE),0)</f>
        <v>0</v>
      </c>
      <c r="H128">
        <f>IFERROR(VLOOKUP(実施計画様式!H128,―!$I$2:$J$2,2,FALSE),0)</f>
        <v>0</v>
      </c>
      <c r="J128">
        <f>IFERROR(VLOOKUP(実施計画様式!J128,―!$K$2:$L$2,2,FALSE),0)</f>
        <v>0</v>
      </c>
      <c r="K128">
        <f>IFERROR(VLOOKUP(実施計画様式!K128,―!$M$2:$N$2,2,FALSE),0)</f>
        <v>0</v>
      </c>
      <c r="L128">
        <f>IFERROR(VLOOKUP(実施計画様式!L128,―!$O$2:$P$10,2,FALSE),0)</f>
        <v>0</v>
      </c>
      <c r="AG128">
        <f>IFERROR(VLOOKUP(実施計画様式!AG128,―!$Q$2:$R$3,2,FALSE),0)</f>
        <v>0</v>
      </c>
      <c r="AH128">
        <f>IFERROR(VLOOKUP(実施計画様式!AH128,―!$S$2:$T$3,2,FALSE),0)</f>
        <v>0</v>
      </c>
      <c r="AI128" s="4">
        <f>IFERROR(VLOOKUP(実施計画様式!AI128,―!$U$2:$V$3,2,FALSE),0)</f>
        <v>0</v>
      </c>
      <c r="AJ128">
        <f>IFERROR(VLOOKUP(実施計画様式!AJ128,―!$AD$2:$AE$14,2,FALSE),0)</f>
        <v>0</v>
      </c>
      <c r="AK128">
        <f>IFERROR(VLOOKUP(実施計画様式!AK128,―!$AD$2:$AE$14,2,FALSE),0)</f>
        <v>0</v>
      </c>
      <c r="AQ128">
        <f>IFERROR(VLOOKUP(実施計画様式!AQ128,―!$AG$2:$AH$4,2,FALSE),0)</f>
        <v>0</v>
      </c>
      <c r="AS128" s="4">
        <f t="shared" si="0"/>
        <v>0</v>
      </c>
      <c r="AT128">
        <v>99</v>
      </c>
      <c r="BB128" s="601" t="str">
        <f>IF(実施計画様式!F128="","",IF(PRODUCT(D128:AQ128)=0,"error",""))</f>
        <v/>
      </c>
    </row>
    <row r="129" spans="3:54" x14ac:dyDescent="0.15">
      <c r="C129" s="4">
        <v>48</v>
      </c>
      <c r="D129" s="53">
        <f>IFERROR(VLOOKUP(実施計画様式!D129,―!A$14:B$16,2,FALSE),0)</f>
        <v>0</v>
      </c>
      <c r="E129">
        <f>IFERROR(VLOOKUP(実施計画様式!E129,―!$C$40:$D$47,2,FALSE),0)</f>
        <v>0</v>
      </c>
      <c r="F129">
        <f>IFERROR(VLOOKUP(実施計画様式!F129,―!$E$2:$F$2,2,FALSE),0)</f>
        <v>0</v>
      </c>
      <c r="G129">
        <f>IFERROR(VLOOKUP(実施計画様式!G129,―!$G$2:$H$2,2,FALSE),0)</f>
        <v>0</v>
      </c>
      <c r="H129">
        <f>IFERROR(VLOOKUP(実施計画様式!H129,―!$I$2:$J$2,2,FALSE),0)</f>
        <v>0</v>
      </c>
      <c r="J129">
        <f>IFERROR(VLOOKUP(実施計画様式!J129,―!$K$2:$L$2,2,FALSE),0)</f>
        <v>0</v>
      </c>
      <c r="K129">
        <f>IFERROR(VLOOKUP(実施計画様式!K129,―!$M$2:$N$2,2,FALSE),0)</f>
        <v>0</v>
      </c>
      <c r="L129">
        <f>IFERROR(VLOOKUP(実施計画様式!L129,―!$O$2:$P$10,2,FALSE),0)</f>
        <v>0</v>
      </c>
      <c r="AG129">
        <f>IFERROR(VLOOKUP(実施計画様式!AG129,―!$Q$2:$R$3,2,FALSE),0)</f>
        <v>0</v>
      </c>
      <c r="AH129">
        <f>IFERROR(VLOOKUP(実施計画様式!AH129,―!$S$2:$T$3,2,FALSE),0)</f>
        <v>0</v>
      </c>
      <c r="AI129" s="4">
        <f>IFERROR(VLOOKUP(実施計画様式!AI129,―!$U$2:$V$3,2,FALSE),0)</f>
        <v>0</v>
      </c>
      <c r="AJ129">
        <f>IFERROR(VLOOKUP(実施計画様式!AJ129,―!$AD$2:$AE$14,2,FALSE),0)</f>
        <v>0</v>
      </c>
      <c r="AK129">
        <f>IFERROR(VLOOKUP(実施計画様式!AK129,―!$AD$2:$AE$14,2,FALSE),0)</f>
        <v>0</v>
      </c>
      <c r="AQ129">
        <f>IFERROR(VLOOKUP(実施計画様式!AQ129,―!$AG$2:$AH$4,2,FALSE),0)</f>
        <v>0</v>
      </c>
      <c r="AS129" s="4">
        <f t="shared" si="0"/>
        <v>0</v>
      </c>
      <c r="AT129">
        <v>99</v>
      </c>
      <c r="BB129" s="601" t="str">
        <f>IF(実施計画様式!F129="","",IF(PRODUCT(D129:AQ129)=0,"error",""))</f>
        <v/>
      </c>
    </row>
    <row r="130" spans="3:54" x14ac:dyDescent="0.15">
      <c r="C130" s="4">
        <v>49</v>
      </c>
      <c r="D130" s="53">
        <f>IFERROR(VLOOKUP(実施計画様式!D130,―!A$14:B$16,2,FALSE),0)</f>
        <v>0</v>
      </c>
      <c r="E130">
        <f>IFERROR(VLOOKUP(実施計画様式!E130,―!$C$40:$D$47,2,FALSE),0)</f>
        <v>0</v>
      </c>
      <c r="F130">
        <f>IFERROR(VLOOKUP(実施計画様式!F130,―!$E$2:$F$2,2,FALSE),0)</f>
        <v>0</v>
      </c>
      <c r="G130">
        <f>IFERROR(VLOOKUP(実施計画様式!G130,―!$G$2:$H$2,2,FALSE),0)</f>
        <v>0</v>
      </c>
      <c r="H130">
        <f>IFERROR(VLOOKUP(実施計画様式!H130,―!$I$2:$J$2,2,FALSE),0)</f>
        <v>0</v>
      </c>
      <c r="J130">
        <f>IFERROR(VLOOKUP(実施計画様式!J130,―!$K$2:$L$2,2,FALSE),0)</f>
        <v>0</v>
      </c>
      <c r="K130">
        <f>IFERROR(VLOOKUP(実施計画様式!K130,―!$M$2:$N$2,2,FALSE),0)</f>
        <v>0</v>
      </c>
      <c r="L130">
        <f>IFERROR(VLOOKUP(実施計画様式!L130,―!$O$2:$P$10,2,FALSE),0)</f>
        <v>0</v>
      </c>
      <c r="AG130">
        <f>IFERROR(VLOOKUP(実施計画様式!AG130,―!$Q$2:$R$3,2,FALSE),0)</f>
        <v>0</v>
      </c>
      <c r="AH130">
        <f>IFERROR(VLOOKUP(実施計画様式!AH130,―!$S$2:$T$3,2,FALSE),0)</f>
        <v>0</v>
      </c>
      <c r="AI130" s="4">
        <f>IFERROR(VLOOKUP(実施計画様式!AI130,―!$U$2:$V$3,2,FALSE),0)</f>
        <v>0</v>
      </c>
      <c r="AJ130">
        <f>IFERROR(VLOOKUP(実施計画様式!AJ130,―!$AD$2:$AE$14,2,FALSE),0)</f>
        <v>0</v>
      </c>
      <c r="AK130">
        <f>IFERROR(VLOOKUP(実施計画様式!AK130,―!$AD$2:$AE$14,2,FALSE),0)</f>
        <v>0</v>
      </c>
      <c r="AQ130">
        <f>IFERROR(VLOOKUP(実施計画様式!AQ130,―!$AG$2:$AH$4,2,FALSE),0)</f>
        <v>0</v>
      </c>
      <c r="AS130" s="4">
        <f t="shared" si="0"/>
        <v>0</v>
      </c>
      <c r="AT130">
        <v>99</v>
      </c>
      <c r="BB130" s="601" t="str">
        <f>IF(実施計画様式!F130="","",IF(PRODUCT(D130:AQ130)=0,"error",""))</f>
        <v/>
      </c>
    </row>
    <row r="131" spans="3:54" x14ac:dyDescent="0.15">
      <c r="C131" s="4">
        <v>50</v>
      </c>
      <c r="D131" s="53">
        <f>IFERROR(VLOOKUP(実施計画様式!D131,―!A$14:B$16,2,FALSE),0)</f>
        <v>0</v>
      </c>
      <c r="E131">
        <f>IFERROR(VLOOKUP(実施計画様式!E131,―!$C$40:$D$47,2,FALSE),0)</f>
        <v>0</v>
      </c>
      <c r="F131">
        <f>IFERROR(VLOOKUP(実施計画様式!F131,―!$E$2:$F$2,2,FALSE),0)</f>
        <v>0</v>
      </c>
      <c r="G131">
        <f>IFERROR(VLOOKUP(実施計画様式!G131,―!$G$2:$H$2,2,FALSE),0)</f>
        <v>0</v>
      </c>
      <c r="H131">
        <f>IFERROR(VLOOKUP(実施計画様式!H131,―!$I$2:$J$2,2,FALSE),0)</f>
        <v>0</v>
      </c>
      <c r="J131">
        <f>IFERROR(VLOOKUP(実施計画様式!J131,―!$K$2:$L$2,2,FALSE),0)</f>
        <v>0</v>
      </c>
      <c r="K131">
        <f>IFERROR(VLOOKUP(実施計画様式!K131,―!$M$2:$N$2,2,FALSE),0)</f>
        <v>0</v>
      </c>
      <c r="L131">
        <f>IFERROR(VLOOKUP(実施計画様式!L131,―!$O$2:$P$10,2,FALSE),0)</f>
        <v>0</v>
      </c>
      <c r="AG131">
        <f>IFERROR(VLOOKUP(実施計画様式!AG131,―!$Q$2:$R$3,2,FALSE),0)</f>
        <v>0</v>
      </c>
      <c r="AH131">
        <f>IFERROR(VLOOKUP(実施計画様式!AH131,―!$S$2:$T$3,2,FALSE),0)</f>
        <v>0</v>
      </c>
      <c r="AI131" s="4">
        <f>IFERROR(VLOOKUP(実施計画様式!AI131,―!$U$2:$V$3,2,FALSE),0)</f>
        <v>0</v>
      </c>
      <c r="AJ131">
        <f>IFERROR(VLOOKUP(実施計画様式!AJ131,―!$AD$2:$AE$14,2,FALSE),0)</f>
        <v>0</v>
      </c>
      <c r="AK131">
        <f>IFERROR(VLOOKUP(実施計画様式!AK131,―!$AD$2:$AE$14,2,FALSE),0)</f>
        <v>0</v>
      </c>
      <c r="AQ131">
        <f>IFERROR(VLOOKUP(実施計画様式!AQ131,―!$AG$2:$AH$4,2,FALSE),0)</f>
        <v>0</v>
      </c>
      <c r="AS131" s="4">
        <f t="shared" si="0"/>
        <v>0</v>
      </c>
      <c r="AT131">
        <v>99</v>
      </c>
      <c r="BB131" s="601" t="str">
        <f>IF(実施計画様式!F131="","",IF(PRODUCT(D131:AQ131)=0,"error",""))</f>
        <v/>
      </c>
    </row>
    <row r="132" spans="3:54" x14ac:dyDescent="0.15">
      <c r="C132" s="4">
        <v>51</v>
      </c>
      <c r="D132" s="53">
        <f>IFERROR(VLOOKUP(実施計画様式!D132,―!A$14:B$16,2,FALSE),0)</f>
        <v>0</v>
      </c>
      <c r="E132">
        <f>IFERROR(VLOOKUP(実施計画様式!E132,―!$C$40:$D$47,2,FALSE),0)</f>
        <v>0</v>
      </c>
      <c r="F132">
        <f>IFERROR(VLOOKUP(実施計画様式!F132,―!$E$2:$F$2,2,FALSE),0)</f>
        <v>0</v>
      </c>
      <c r="G132">
        <f>IFERROR(VLOOKUP(実施計画様式!G132,―!$G$2:$H$2,2,FALSE),0)</f>
        <v>0</v>
      </c>
      <c r="H132">
        <f>IFERROR(VLOOKUP(実施計画様式!H132,―!$I$2:$J$2,2,FALSE),0)</f>
        <v>0</v>
      </c>
      <c r="J132">
        <f>IFERROR(VLOOKUP(実施計画様式!J132,―!$K$2:$L$2,2,FALSE),0)</f>
        <v>0</v>
      </c>
      <c r="K132">
        <f>IFERROR(VLOOKUP(実施計画様式!K132,―!$M$2:$N$2,2,FALSE),0)</f>
        <v>0</v>
      </c>
      <c r="L132">
        <f>IFERROR(VLOOKUP(実施計画様式!L132,―!$O$2:$P$10,2,FALSE),0)</f>
        <v>0</v>
      </c>
      <c r="AG132">
        <f>IFERROR(VLOOKUP(実施計画様式!AG132,―!$Q$2:$R$3,2,FALSE),0)</f>
        <v>0</v>
      </c>
      <c r="AH132">
        <f>IFERROR(VLOOKUP(実施計画様式!AH132,―!$S$2:$T$3,2,FALSE),0)</f>
        <v>0</v>
      </c>
      <c r="AI132" s="4">
        <f>IFERROR(VLOOKUP(実施計画様式!AI132,―!$U$2:$V$3,2,FALSE),0)</f>
        <v>0</v>
      </c>
      <c r="AJ132">
        <f>IFERROR(VLOOKUP(実施計画様式!AJ132,―!$AD$2:$AE$14,2,FALSE),0)</f>
        <v>0</v>
      </c>
      <c r="AK132">
        <f>IFERROR(VLOOKUP(実施計画様式!AK132,―!$AD$2:$AE$14,2,FALSE),0)</f>
        <v>0</v>
      </c>
      <c r="AQ132">
        <f>IFERROR(VLOOKUP(実施計画様式!AQ132,―!$AG$2:$AH$4,2,FALSE),0)</f>
        <v>0</v>
      </c>
      <c r="AS132" s="4">
        <f t="shared" si="0"/>
        <v>0</v>
      </c>
      <c r="AT132">
        <v>99</v>
      </c>
      <c r="BB132" s="601" t="str">
        <f>IF(実施計画様式!F132="","",IF(PRODUCT(D132:AQ132)=0,"error",""))</f>
        <v/>
      </c>
    </row>
    <row r="133" spans="3:54" x14ac:dyDescent="0.15">
      <c r="C133" s="4">
        <v>52</v>
      </c>
      <c r="D133" s="53">
        <f>IFERROR(VLOOKUP(実施計画様式!D133,―!A$14:B$16,2,FALSE),0)</f>
        <v>0</v>
      </c>
      <c r="E133">
        <f>IFERROR(VLOOKUP(実施計画様式!E133,―!$C$40:$D$47,2,FALSE),0)</f>
        <v>0</v>
      </c>
      <c r="F133">
        <f>IFERROR(VLOOKUP(実施計画様式!F133,―!$E$2:$F$2,2,FALSE),0)</f>
        <v>0</v>
      </c>
      <c r="G133">
        <f>IFERROR(VLOOKUP(実施計画様式!G133,―!$G$2:$H$2,2,FALSE),0)</f>
        <v>0</v>
      </c>
      <c r="H133">
        <f>IFERROR(VLOOKUP(実施計画様式!H133,―!$I$2:$J$2,2,FALSE),0)</f>
        <v>0</v>
      </c>
      <c r="J133">
        <f>IFERROR(VLOOKUP(実施計画様式!J133,―!$K$2:$L$2,2,FALSE),0)</f>
        <v>0</v>
      </c>
      <c r="K133">
        <f>IFERROR(VLOOKUP(実施計画様式!K133,―!$M$2:$N$2,2,FALSE),0)</f>
        <v>0</v>
      </c>
      <c r="L133">
        <f>IFERROR(VLOOKUP(実施計画様式!L133,―!$O$2:$P$10,2,FALSE),0)</f>
        <v>0</v>
      </c>
      <c r="AG133">
        <f>IFERROR(VLOOKUP(実施計画様式!AG133,―!$Q$2:$R$3,2,FALSE),0)</f>
        <v>0</v>
      </c>
      <c r="AH133">
        <f>IFERROR(VLOOKUP(実施計画様式!AH133,―!$S$2:$T$3,2,FALSE),0)</f>
        <v>0</v>
      </c>
      <c r="AI133" s="4">
        <f>IFERROR(VLOOKUP(実施計画様式!AI133,―!$U$2:$V$3,2,FALSE),0)</f>
        <v>0</v>
      </c>
      <c r="AJ133">
        <f>IFERROR(VLOOKUP(実施計画様式!AJ133,―!$AD$2:$AE$14,2,FALSE),0)</f>
        <v>0</v>
      </c>
      <c r="AK133">
        <f>IFERROR(VLOOKUP(実施計画様式!AK133,―!$AD$2:$AE$14,2,FALSE),0)</f>
        <v>0</v>
      </c>
      <c r="AQ133">
        <f>IFERROR(VLOOKUP(実施計画様式!AQ133,―!$AG$2:$AH$4,2,FALSE),0)</f>
        <v>0</v>
      </c>
      <c r="AS133" s="4">
        <f t="shared" si="0"/>
        <v>0</v>
      </c>
      <c r="AT133">
        <v>99</v>
      </c>
      <c r="BB133" s="601" t="str">
        <f>IF(実施計画様式!F133="","",IF(PRODUCT(D133:AQ133)=0,"error",""))</f>
        <v/>
      </c>
    </row>
    <row r="134" spans="3:54" x14ac:dyDescent="0.15">
      <c r="C134" s="4">
        <v>53</v>
      </c>
      <c r="D134" s="53">
        <f>IFERROR(VLOOKUP(実施計画様式!D134,―!A$14:B$16,2,FALSE),0)</f>
        <v>0</v>
      </c>
      <c r="E134">
        <f>IFERROR(VLOOKUP(実施計画様式!E134,―!$C$40:$D$47,2,FALSE),0)</f>
        <v>0</v>
      </c>
      <c r="F134">
        <f>IFERROR(VLOOKUP(実施計画様式!F134,―!$E$2:$F$2,2,FALSE),0)</f>
        <v>0</v>
      </c>
      <c r="G134">
        <f>IFERROR(VLOOKUP(実施計画様式!G134,―!$G$2:$H$2,2,FALSE),0)</f>
        <v>0</v>
      </c>
      <c r="H134">
        <f>IFERROR(VLOOKUP(実施計画様式!H134,―!$I$2:$J$2,2,FALSE),0)</f>
        <v>0</v>
      </c>
      <c r="J134">
        <f>IFERROR(VLOOKUP(実施計画様式!J134,―!$K$2:$L$2,2,FALSE),0)</f>
        <v>0</v>
      </c>
      <c r="K134">
        <f>IFERROR(VLOOKUP(実施計画様式!K134,―!$M$2:$N$2,2,FALSE),0)</f>
        <v>0</v>
      </c>
      <c r="L134">
        <f>IFERROR(VLOOKUP(実施計画様式!L134,―!$O$2:$P$10,2,FALSE),0)</f>
        <v>0</v>
      </c>
      <c r="AG134">
        <f>IFERROR(VLOOKUP(実施計画様式!AG134,―!$Q$2:$R$3,2,FALSE),0)</f>
        <v>0</v>
      </c>
      <c r="AH134">
        <f>IFERROR(VLOOKUP(実施計画様式!AH134,―!$S$2:$T$3,2,FALSE),0)</f>
        <v>0</v>
      </c>
      <c r="AI134" s="4">
        <f>IFERROR(VLOOKUP(実施計画様式!AI134,―!$U$2:$V$3,2,FALSE),0)</f>
        <v>0</v>
      </c>
      <c r="AJ134">
        <f>IFERROR(VLOOKUP(実施計画様式!AJ134,―!$AD$2:$AE$14,2,FALSE),0)</f>
        <v>0</v>
      </c>
      <c r="AK134">
        <f>IFERROR(VLOOKUP(実施計画様式!AK134,―!$AD$2:$AE$14,2,FALSE),0)</f>
        <v>0</v>
      </c>
      <c r="AQ134">
        <f>IFERROR(VLOOKUP(実施計画様式!AQ134,―!$AG$2:$AH$4,2,FALSE),0)</f>
        <v>0</v>
      </c>
      <c r="AS134" s="4">
        <f t="shared" si="0"/>
        <v>0</v>
      </c>
      <c r="AT134">
        <v>99</v>
      </c>
      <c r="BB134" s="601" t="str">
        <f>IF(実施計画様式!F134="","",IF(PRODUCT(D134:AQ134)=0,"error",""))</f>
        <v/>
      </c>
    </row>
    <row r="135" spans="3:54" x14ac:dyDescent="0.15">
      <c r="C135" s="4">
        <v>54</v>
      </c>
      <c r="D135" s="53">
        <f>IFERROR(VLOOKUP(実施計画様式!D135,―!A$14:B$16,2,FALSE),0)</f>
        <v>0</v>
      </c>
      <c r="E135">
        <f>IFERROR(VLOOKUP(実施計画様式!E135,―!$C$40:$D$47,2,FALSE),0)</f>
        <v>0</v>
      </c>
      <c r="F135">
        <f>IFERROR(VLOOKUP(実施計画様式!F135,―!$E$2:$F$2,2,FALSE),0)</f>
        <v>0</v>
      </c>
      <c r="G135">
        <f>IFERROR(VLOOKUP(実施計画様式!G135,―!$G$2:$H$2,2,FALSE),0)</f>
        <v>0</v>
      </c>
      <c r="H135">
        <f>IFERROR(VLOOKUP(実施計画様式!H135,―!$I$2:$J$2,2,FALSE),0)</f>
        <v>0</v>
      </c>
      <c r="J135">
        <f>IFERROR(VLOOKUP(実施計画様式!J135,―!$K$2:$L$2,2,FALSE),0)</f>
        <v>0</v>
      </c>
      <c r="K135">
        <f>IFERROR(VLOOKUP(実施計画様式!K135,―!$M$2:$N$2,2,FALSE),0)</f>
        <v>0</v>
      </c>
      <c r="L135">
        <f>IFERROR(VLOOKUP(実施計画様式!L135,―!$O$2:$P$10,2,FALSE),0)</f>
        <v>0</v>
      </c>
      <c r="AG135">
        <f>IFERROR(VLOOKUP(実施計画様式!AG135,―!$Q$2:$R$3,2,FALSE),0)</f>
        <v>0</v>
      </c>
      <c r="AH135">
        <f>IFERROR(VLOOKUP(実施計画様式!AH135,―!$S$2:$T$3,2,FALSE),0)</f>
        <v>0</v>
      </c>
      <c r="AI135" s="4">
        <f>IFERROR(VLOOKUP(実施計画様式!AI135,―!$U$2:$V$3,2,FALSE),0)</f>
        <v>0</v>
      </c>
      <c r="AJ135">
        <f>IFERROR(VLOOKUP(実施計画様式!AJ135,―!$AD$2:$AE$14,2,FALSE),0)</f>
        <v>0</v>
      </c>
      <c r="AK135">
        <f>IFERROR(VLOOKUP(実施計画様式!AK135,―!$AD$2:$AE$14,2,FALSE),0)</f>
        <v>0</v>
      </c>
      <c r="AQ135">
        <f>IFERROR(VLOOKUP(実施計画様式!AQ135,―!$AG$2:$AH$4,2,FALSE),0)</f>
        <v>0</v>
      </c>
      <c r="AS135" s="4">
        <f t="shared" si="0"/>
        <v>0</v>
      </c>
      <c r="AT135">
        <v>99</v>
      </c>
      <c r="BB135" s="601" t="str">
        <f>IF(実施計画様式!F135="","",IF(PRODUCT(D135:AQ135)=0,"error",""))</f>
        <v/>
      </c>
    </row>
    <row r="136" spans="3:54" x14ac:dyDescent="0.15">
      <c r="C136" s="4">
        <v>55</v>
      </c>
      <c r="D136" s="53">
        <f>IFERROR(VLOOKUP(実施計画様式!D136,―!A$14:B$16,2,FALSE),0)</f>
        <v>0</v>
      </c>
      <c r="E136">
        <f>IFERROR(VLOOKUP(実施計画様式!E136,―!$C$40:$D$47,2,FALSE),0)</f>
        <v>0</v>
      </c>
      <c r="F136">
        <f>IFERROR(VLOOKUP(実施計画様式!F136,―!$E$2:$F$2,2,FALSE),0)</f>
        <v>0</v>
      </c>
      <c r="G136">
        <f>IFERROR(VLOOKUP(実施計画様式!G136,―!$G$2:$H$2,2,FALSE),0)</f>
        <v>0</v>
      </c>
      <c r="H136">
        <f>IFERROR(VLOOKUP(実施計画様式!H136,―!$I$2:$J$2,2,FALSE),0)</f>
        <v>0</v>
      </c>
      <c r="J136">
        <f>IFERROR(VLOOKUP(実施計画様式!J136,―!$K$2:$L$2,2,FALSE),0)</f>
        <v>0</v>
      </c>
      <c r="K136">
        <f>IFERROR(VLOOKUP(実施計画様式!K136,―!$M$2:$N$2,2,FALSE),0)</f>
        <v>0</v>
      </c>
      <c r="L136">
        <f>IFERROR(VLOOKUP(実施計画様式!L136,―!$O$2:$P$10,2,FALSE),0)</f>
        <v>0</v>
      </c>
      <c r="AG136">
        <f>IFERROR(VLOOKUP(実施計画様式!AG136,―!$Q$2:$R$3,2,FALSE),0)</f>
        <v>0</v>
      </c>
      <c r="AH136">
        <f>IFERROR(VLOOKUP(実施計画様式!AH136,―!$S$2:$T$3,2,FALSE),0)</f>
        <v>0</v>
      </c>
      <c r="AI136" s="4">
        <f>IFERROR(VLOOKUP(実施計画様式!AI136,―!$U$2:$V$3,2,FALSE),0)</f>
        <v>0</v>
      </c>
      <c r="AJ136">
        <f>IFERROR(VLOOKUP(実施計画様式!AJ136,―!$AD$2:$AE$14,2,FALSE),0)</f>
        <v>0</v>
      </c>
      <c r="AK136">
        <f>IFERROR(VLOOKUP(実施計画様式!AK136,―!$AD$2:$AE$14,2,FALSE),0)</f>
        <v>0</v>
      </c>
      <c r="AQ136">
        <f>IFERROR(VLOOKUP(実施計画様式!AQ136,―!$AG$2:$AH$4,2,FALSE),0)</f>
        <v>0</v>
      </c>
      <c r="AS136" s="4">
        <f t="shared" si="0"/>
        <v>0</v>
      </c>
      <c r="AT136">
        <v>99</v>
      </c>
      <c r="BB136" s="601" t="str">
        <f>IF(実施計画様式!F136="","",IF(PRODUCT(D136:AQ136)=0,"error",""))</f>
        <v/>
      </c>
    </row>
    <row r="137" spans="3:54" x14ac:dyDescent="0.15">
      <c r="C137" s="4">
        <v>56</v>
      </c>
      <c r="D137" s="53">
        <f>IFERROR(VLOOKUP(実施計画様式!D137,―!A$14:B$16,2,FALSE),0)</f>
        <v>0</v>
      </c>
      <c r="E137">
        <f>IFERROR(VLOOKUP(実施計画様式!E137,―!$C$40:$D$47,2,FALSE),0)</f>
        <v>0</v>
      </c>
      <c r="F137">
        <f>IFERROR(VLOOKUP(実施計画様式!F137,―!$E$2:$F$2,2,FALSE),0)</f>
        <v>0</v>
      </c>
      <c r="G137">
        <f>IFERROR(VLOOKUP(実施計画様式!G137,―!$G$2:$H$2,2,FALSE),0)</f>
        <v>0</v>
      </c>
      <c r="H137">
        <f>IFERROR(VLOOKUP(実施計画様式!H137,―!$I$2:$J$2,2,FALSE),0)</f>
        <v>0</v>
      </c>
      <c r="J137">
        <f>IFERROR(VLOOKUP(実施計画様式!J137,―!$K$2:$L$2,2,FALSE),0)</f>
        <v>0</v>
      </c>
      <c r="K137">
        <f>IFERROR(VLOOKUP(実施計画様式!K137,―!$M$2:$N$2,2,FALSE),0)</f>
        <v>0</v>
      </c>
      <c r="L137">
        <f>IFERROR(VLOOKUP(実施計画様式!L137,―!$O$2:$P$10,2,FALSE),0)</f>
        <v>0</v>
      </c>
      <c r="AG137">
        <f>IFERROR(VLOOKUP(実施計画様式!AG137,―!$Q$2:$R$3,2,FALSE),0)</f>
        <v>0</v>
      </c>
      <c r="AH137">
        <f>IFERROR(VLOOKUP(実施計画様式!AH137,―!$S$2:$T$3,2,FALSE),0)</f>
        <v>0</v>
      </c>
      <c r="AI137" s="4">
        <f>IFERROR(VLOOKUP(実施計画様式!AI137,―!$U$2:$V$3,2,FALSE),0)</f>
        <v>0</v>
      </c>
      <c r="AJ137">
        <f>IFERROR(VLOOKUP(実施計画様式!AJ137,―!$AD$2:$AE$14,2,FALSE),0)</f>
        <v>0</v>
      </c>
      <c r="AK137">
        <f>IFERROR(VLOOKUP(実施計画様式!AK137,―!$AD$2:$AE$14,2,FALSE),0)</f>
        <v>0</v>
      </c>
      <c r="AQ137">
        <f>IFERROR(VLOOKUP(実施計画様式!AQ137,―!$AG$2:$AH$4,2,FALSE),0)</f>
        <v>0</v>
      </c>
      <c r="AS137" s="4">
        <f t="shared" si="0"/>
        <v>0</v>
      </c>
      <c r="AT137">
        <v>99</v>
      </c>
      <c r="BB137" s="601" t="str">
        <f>IF(実施計画様式!F137="","",IF(PRODUCT(D137:AQ137)=0,"error",""))</f>
        <v/>
      </c>
    </row>
    <row r="138" spans="3:54" x14ac:dyDescent="0.15">
      <c r="C138" s="4">
        <v>57</v>
      </c>
      <c r="D138" s="53">
        <f>IFERROR(VLOOKUP(実施計画様式!D138,―!A$14:B$16,2,FALSE),0)</f>
        <v>0</v>
      </c>
      <c r="E138">
        <f>IFERROR(VLOOKUP(実施計画様式!E138,―!$C$40:$D$47,2,FALSE),0)</f>
        <v>0</v>
      </c>
      <c r="F138">
        <f>IFERROR(VLOOKUP(実施計画様式!F138,―!$E$2:$F$2,2,FALSE),0)</f>
        <v>0</v>
      </c>
      <c r="G138">
        <f>IFERROR(VLOOKUP(実施計画様式!G138,―!$G$2:$H$2,2,FALSE),0)</f>
        <v>0</v>
      </c>
      <c r="H138">
        <f>IFERROR(VLOOKUP(実施計画様式!H138,―!$I$2:$J$2,2,FALSE),0)</f>
        <v>0</v>
      </c>
      <c r="J138">
        <f>IFERROR(VLOOKUP(実施計画様式!J138,―!$K$2:$L$2,2,FALSE),0)</f>
        <v>0</v>
      </c>
      <c r="K138">
        <f>IFERROR(VLOOKUP(実施計画様式!K138,―!$M$2:$N$2,2,FALSE),0)</f>
        <v>0</v>
      </c>
      <c r="L138">
        <f>IFERROR(VLOOKUP(実施計画様式!L138,―!$O$2:$P$10,2,FALSE),0)</f>
        <v>0</v>
      </c>
      <c r="AG138">
        <f>IFERROR(VLOOKUP(実施計画様式!AG138,―!$Q$2:$R$3,2,FALSE),0)</f>
        <v>0</v>
      </c>
      <c r="AH138">
        <f>IFERROR(VLOOKUP(実施計画様式!AH138,―!$S$2:$T$3,2,FALSE),0)</f>
        <v>0</v>
      </c>
      <c r="AI138" s="4">
        <f>IFERROR(VLOOKUP(実施計画様式!AI138,―!$U$2:$V$3,2,FALSE),0)</f>
        <v>0</v>
      </c>
      <c r="AJ138">
        <f>IFERROR(VLOOKUP(実施計画様式!AJ138,―!$AD$2:$AE$14,2,FALSE),0)</f>
        <v>0</v>
      </c>
      <c r="AK138">
        <f>IFERROR(VLOOKUP(実施計画様式!AK138,―!$AD$2:$AE$14,2,FALSE),0)</f>
        <v>0</v>
      </c>
      <c r="AQ138">
        <f>IFERROR(VLOOKUP(実施計画様式!AQ138,―!$AG$2:$AH$4,2,FALSE),0)</f>
        <v>0</v>
      </c>
      <c r="AS138" s="4">
        <f t="shared" si="0"/>
        <v>0</v>
      </c>
      <c r="AT138">
        <v>99</v>
      </c>
      <c r="BB138" s="601" t="str">
        <f>IF(実施計画様式!F138="","",IF(PRODUCT(D138:AQ138)=0,"error",""))</f>
        <v/>
      </c>
    </row>
    <row r="139" spans="3:54" x14ac:dyDescent="0.15">
      <c r="C139" s="4">
        <v>58</v>
      </c>
      <c r="D139" s="53">
        <f>IFERROR(VLOOKUP(実施計画様式!D139,―!A$14:B$16,2,FALSE),0)</f>
        <v>0</v>
      </c>
      <c r="E139">
        <f>IFERROR(VLOOKUP(実施計画様式!E139,―!$C$40:$D$47,2,FALSE),0)</f>
        <v>0</v>
      </c>
      <c r="F139">
        <f>IFERROR(VLOOKUP(実施計画様式!F139,―!$E$2:$F$2,2,FALSE),0)</f>
        <v>0</v>
      </c>
      <c r="G139">
        <f>IFERROR(VLOOKUP(実施計画様式!G139,―!$G$2:$H$2,2,FALSE),0)</f>
        <v>0</v>
      </c>
      <c r="H139">
        <f>IFERROR(VLOOKUP(実施計画様式!H139,―!$I$2:$J$2,2,FALSE),0)</f>
        <v>0</v>
      </c>
      <c r="J139">
        <f>IFERROR(VLOOKUP(実施計画様式!J139,―!$K$2:$L$2,2,FALSE),0)</f>
        <v>0</v>
      </c>
      <c r="K139">
        <f>IFERROR(VLOOKUP(実施計画様式!K139,―!$M$2:$N$2,2,FALSE),0)</f>
        <v>0</v>
      </c>
      <c r="L139">
        <f>IFERROR(VLOOKUP(実施計画様式!L139,―!$O$2:$P$10,2,FALSE),0)</f>
        <v>0</v>
      </c>
      <c r="AG139">
        <f>IFERROR(VLOOKUP(実施計画様式!AG139,―!$Q$2:$R$3,2,FALSE),0)</f>
        <v>0</v>
      </c>
      <c r="AH139">
        <f>IFERROR(VLOOKUP(実施計画様式!AH139,―!$S$2:$T$3,2,FALSE),0)</f>
        <v>0</v>
      </c>
      <c r="AI139" s="4">
        <f>IFERROR(VLOOKUP(実施計画様式!AI139,―!$U$2:$V$3,2,FALSE),0)</f>
        <v>0</v>
      </c>
      <c r="AJ139">
        <f>IFERROR(VLOOKUP(実施計画様式!AJ139,―!$AD$2:$AE$14,2,FALSE),0)</f>
        <v>0</v>
      </c>
      <c r="AK139">
        <f>IFERROR(VLOOKUP(実施計画様式!AK139,―!$AD$2:$AE$14,2,FALSE),0)</f>
        <v>0</v>
      </c>
      <c r="AQ139">
        <f>IFERROR(VLOOKUP(実施計画様式!AQ139,―!$AG$2:$AH$4,2,FALSE),0)</f>
        <v>0</v>
      </c>
      <c r="AS139" s="4">
        <f t="shared" si="0"/>
        <v>0</v>
      </c>
      <c r="AT139">
        <v>99</v>
      </c>
      <c r="BB139" s="601" t="str">
        <f>IF(実施計画様式!F139="","",IF(PRODUCT(D139:AQ139)=0,"error",""))</f>
        <v/>
      </c>
    </row>
    <row r="140" spans="3:54" x14ac:dyDescent="0.15">
      <c r="C140" s="4">
        <v>59</v>
      </c>
      <c r="D140" s="53">
        <f>IFERROR(VLOOKUP(実施計画様式!D140,―!A$14:B$16,2,FALSE),0)</f>
        <v>0</v>
      </c>
      <c r="E140">
        <f>IFERROR(VLOOKUP(実施計画様式!E140,―!$C$40:$D$47,2,FALSE),0)</f>
        <v>0</v>
      </c>
      <c r="F140">
        <f>IFERROR(VLOOKUP(実施計画様式!F140,―!$E$2:$F$2,2,FALSE),0)</f>
        <v>0</v>
      </c>
      <c r="G140">
        <f>IFERROR(VLOOKUP(実施計画様式!G140,―!$G$2:$H$2,2,FALSE),0)</f>
        <v>0</v>
      </c>
      <c r="H140">
        <f>IFERROR(VLOOKUP(実施計画様式!H140,―!$I$2:$J$2,2,FALSE),0)</f>
        <v>0</v>
      </c>
      <c r="J140">
        <f>IFERROR(VLOOKUP(実施計画様式!J140,―!$K$2:$L$2,2,FALSE),0)</f>
        <v>0</v>
      </c>
      <c r="K140">
        <f>IFERROR(VLOOKUP(実施計画様式!K140,―!$M$2:$N$2,2,FALSE),0)</f>
        <v>0</v>
      </c>
      <c r="L140">
        <f>IFERROR(VLOOKUP(実施計画様式!L140,―!$O$2:$P$10,2,FALSE),0)</f>
        <v>0</v>
      </c>
      <c r="AG140">
        <f>IFERROR(VLOOKUP(実施計画様式!AG140,―!$Q$2:$R$3,2,FALSE),0)</f>
        <v>0</v>
      </c>
      <c r="AH140">
        <f>IFERROR(VLOOKUP(実施計画様式!AH140,―!$S$2:$T$3,2,FALSE),0)</f>
        <v>0</v>
      </c>
      <c r="AI140" s="4">
        <f>IFERROR(VLOOKUP(実施計画様式!AI140,―!$U$2:$V$3,2,FALSE),0)</f>
        <v>0</v>
      </c>
      <c r="AJ140">
        <f>IFERROR(VLOOKUP(実施計画様式!AJ140,―!$AD$2:$AE$14,2,FALSE),0)</f>
        <v>0</v>
      </c>
      <c r="AK140">
        <f>IFERROR(VLOOKUP(実施計画様式!AK140,―!$AD$2:$AE$14,2,FALSE),0)</f>
        <v>0</v>
      </c>
      <c r="AQ140">
        <f>IFERROR(VLOOKUP(実施計画様式!AQ140,―!$AG$2:$AH$4,2,FALSE),0)</f>
        <v>0</v>
      </c>
      <c r="AS140" s="4">
        <f t="shared" si="0"/>
        <v>0</v>
      </c>
      <c r="AT140">
        <v>99</v>
      </c>
      <c r="BB140" s="601" t="str">
        <f>IF(実施計画様式!F140="","",IF(PRODUCT(D140:AQ140)=0,"error",""))</f>
        <v/>
      </c>
    </row>
    <row r="141" spans="3:54" x14ac:dyDescent="0.15">
      <c r="C141" s="4">
        <v>60</v>
      </c>
      <c r="D141" s="53">
        <f>IFERROR(VLOOKUP(実施計画様式!D141,―!A$14:B$16,2,FALSE),0)</f>
        <v>0</v>
      </c>
      <c r="E141">
        <f>IFERROR(VLOOKUP(実施計画様式!E141,―!$C$40:$D$47,2,FALSE),0)</f>
        <v>0</v>
      </c>
      <c r="F141">
        <f>IFERROR(VLOOKUP(実施計画様式!F141,―!$E$2:$F$2,2,FALSE),0)</f>
        <v>0</v>
      </c>
      <c r="G141">
        <f>IFERROR(VLOOKUP(実施計画様式!G141,―!$G$2:$H$2,2,FALSE),0)</f>
        <v>0</v>
      </c>
      <c r="H141">
        <f>IFERROR(VLOOKUP(実施計画様式!H141,―!$I$2:$J$2,2,FALSE),0)</f>
        <v>0</v>
      </c>
      <c r="J141">
        <f>IFERROR(VLOOKUP(実施計画様式!J141,―!$K$2:$L$2,2,FALSE),0)</f>
        <v>0</v>
      </c>
      <c r="K141">
        <f>IFERROR(VLOOKUP(実施計画様式!K141,―!$M$2:$N$2,2,FALSE),0)</f>
        <v>0</v>
      </c>
      <c r="L141">
        <f>IFERROR(VLOOKUP(実施計画様式!L141,―!$O$2:$P$10,2,FALSE),0)</f>
        <v>0</v>
      </c>
      <c r="AG141">
        <f>IFERROR(VLOOKUP(実施計画様式!AG141,―!$Q$2:$R$3,2,FALSE),0)</f>
        <v>0</v>
      </c>
      <c r="AH141">
        <f>IFERROR(VLOOKUP(実施計画様式!AH141,―!$S$2:$T$3,2,FALSE),0)</f>
        <v>0</v>
      </c>
      <c r="AI141" s="4">
        <f>IFERROR(VLOOKUP(実施計画様式!AI141,―!$U$2:$V$3,2,FALSE),0)</f>
        <v>0</v>
      </c>
      <c r="AJ141">
        <f>IFERROR(VLOOKUP(実施計画様式!AJ141,―!$AD$2:$AE$14,2,FALSE),0)</f>
        <v>0</v>
      </c>
      <c r="AK141">
        <f>IFERROR(VLOOKUP(実施計画様式!AK141,―!$AD$2:$AE$14,2,FALSE),0)</f>
        <v>0</v>
      </c>
      <c r="AQ141">
        <f>IFERROR(VLOOKUP(実施計画様式!AQ141,―!$AG$2:$AH$4,2,FALSE),0)</f>
        <v>0</v>
      </c>
      <c r="AS141" s="4">
        <f t="shared" si="0"/>
        <v>0</v>
      </c>
      <c r="AT141">
        <v>99</v>
      </c>
      <c r="BB141" s="601" t="str">
        <f>IF(実施計画様式!F141="","",IF(PRODUCT(D141:AQ141)=0,"error",""))</f>
        <v/>
      </c>
    </row>
    <row r="142" spans="3:54" x14ac:dyDescent="0.15">
      <c r="C142" s="4">
        <v>61</v>
      </c>
      <c r="D142" s="53">
        <f>IFERROR(VLOOKUP(実施計画様式!D142,―!A$14:B$16,2,FALSE),0)</f>
        <v>0</v>
      </c>
      <c r="E142">
        <f>IFERROR(VLOOKUP(実施計画様式!E142,―!$C$40:$D$47,2,FALSE),0)</f>
        <v>0</v>
      </c>
      <c r="F142">
        <f>IFERROR(VLOOKUP(実施計画様式!F142,―!$E$2:$F$2,2,FALSE),0)</f>
        <v>0</v>
      </c>
      <c r="G142">
        <f>IFERROR(VLOOKUP(実施計画様式!G142,―!$G$2:$H$2,2,FALSE),0)</f>
        <v>0</v>
      </c>
      <c r="H142">
        <f>IFERROR(VLOOKUP(実施計画様式!H142,―!$I$2:$J$2,2,FALSE),0)</f>
        <v>0</v>
      </c>
      <c r="J142">
        <f>IFERROR(VLOOKUP(実施計画様式!J142,―!$K$2:$L$2,2,FALSE),0)</f>
        <v>0</v>
      </c>
      <c r="K142">
        <f>IFERROR(VLOOKUP(実施計画様式!K142,―!$M$2:$N$2,2,FALSE),0)</f>
        <v>0</v>
      </c>
      <c r="L142">
        <f>IFERROR(VLOOKUP(実施計画様式!L142,―!$O$2:$P$10,2,FALSE),0)</f>
        <v>0</v>
      </c>
      <c r="AG142">
        <f>IFERROR(VLOOKUP(実施計画様式!AG142,―!$Q$2:$R$3,2,FALSE),0)</f>
        <v>0</v>
      </c>
      <c r="AH142">
        <f>IFERROR(VLOOKUP(実施計画様式!AH142,―!$S$2:$T$3,2,FALSE),0)</f>
        <v>0</v>
      </c>
      <c r="AI142" s="4">
        <f>IFERROR(VLOOKUP(実施計画様式!AI142,―!$U$2:$V$3,2,FALSE),0)</f>
        <v>0</v>
      </c>
      <c r="AJ142">
        <f>IFERROR(VLOOKUP(実施計画様式!AJ142,―!$AD$2:$AE$14,2,FALSE),0)</f>
        <v>0</v>
      </c>
      <c r="AK142">
        <f>IFERROR(VLOOKUP(実施計画様式!AK142,―!$AD$2:$AE$14,2,FALSE),0)</f>
        <v>0</v>
      </c>
      <c r="AQ142">
        <f>IFERROR(VLOOKUP(実施計画様式!AQ142,―!$AG$2:$AH$4,2,FALSE),0)</f>
        <v>0</v>
      </c>
      <c r="AS142" s="4">
        <f t="shared" si="0"/>
        <v>0</v>
      </c>
      <c r="AT142">
        <v>99</v>
      </c>
      <c r="BB142" s="601" t="str">
        <f>IF(実施計画様式!F142="","",IF(PRODUCT(D142:AQ142)=0,"error",""))</f>
        <v/>
      </c>
    </row>
    <row r="143" spans="3:54" x14ac:dyDescent="0.15">
      <c r="C143" s="4">
        <v>62</v>
      </c>
      <c r="D143" s="53">
        <f>IFERROR(VLOOKUP(実施計画様式!D143,―!A$14:B$16,2,FALSE),0)</f>
        <v>0</v>
      </c>
      <c r="E143">
        <f>IFERROR(VLOOKUP(実施計画様式!E143,―!$C$40:$D$47,2,FALSE),0)</f>
        <v>0</v>
      </c>
      <c r="F143">
        <f>IFERROR(VLOOKUP(実施計画様式!F143,―!$E$2:$F$2,2,FALSE),0)</f>
        <v>0</v>
      </c>
      <c r="G143">
        <f>IFERROR(VLOOKUP(実施計画様式!G143,―!$G$2:$H$2,2,FALSE),0)</f>
        <v>0</v>
      </c>
      <c r="H143">
        <f>IFERROR(VLOOKUP(実施計画様式!H143,―!$I$2:$J$2,2,FALSE),0)</f>
        <v>0</v>
      </c>
      <c r="J143">
        <f>IFERROR(VLOOKUP(実施計画様式!J143,―!$K$2:$L$2,2,FALSE),0)</f>
        <v>0</v>
      </c>
      <c r="K143">
        <f>IFERROR(VLOOKUP(実施計画様式!K143,―!$M$2:$N$2,2,FALSE),0)</f>
        <v>0</v>
      </c>
      <c r="L143">
        <f>IFERROR(VLOOKUP(実施計画様式!L143,―!$O$2:$P$10,2,FALSE),0)</f>
        <v>0</v>
      </c>
      <c r="AG143">
        <f>IFERROR(VLOOKUP(実施計画様式!AG143,―!$Q$2:$R$3,2,FALSE),0)</f>
        <v>0</v>
      </c>
      <c r="AH143">
        <f>IFERROR(VLOOKUP(実施計画様式!AH143,―!$S$2:$T$3,2,FALSE),0)</f>
        <v>0</v>
      </c>
      <c r="AI143" s="4">
        <f>IFERROR(VLOOKUP(実施計画様式!AI143,―!$U$2:$V$3,2,FALSE),0)</f>
        <v>0</v>
      </c>
      <c r="AJ143">
        <f>IFERROR(VLOOKUP(実施計画様式!AJ143,―!$AD$2:$AE$14,2,FALSE),0)</f>
        <v>0</v>
      </c>
      <c r="AK143">
        <f>IFERROR(VLOOKUP(実施計画様式!AK143,―!$AD$2:$AE$14,2,FALSE),0)</f>
        <v>0</v>
      </c>
      <c r="AQ143">
        <f>IFERROR(VLOOKUP(実施計画様式!AQ143,―!$AG$2:$AH$4,2,FALSE),0)</f>
        <v>0</v>
      </c>
      <c r="AS143" s="4">
        <f t="shared" si="0"/>
        <v>0</v>
      </c>
      <c r="AT143">
        <v>99</v>
      </c>
      <c r="BB143" s="601" t="str">
        <f>IF(実施計画様式!F143="","",IF(PRODUCT(D143:AQ143)=0,"error",""))</f>
        <v/>
      </c>
    </row>
    <row r="144" spans="3:54" x14ac:dyDescent="0.15">
      <c r="C144" s="4">
        <v>63</v>
      </c>
      <c r="D144" s="53">
        <f>IFERROR(VLOOKUP(実施計画様式!D144,―!A$14:B$16,2,FALSE),0)</f>
        <v>0</v>
      </c>
      <c r="E144">
        <f>IFERROR(VLOOKUP(実施計画様式!E144,―!$C$40:$D$47,2,FALSE),0)</f>
        <v>0</v>
      </c>
      <c r="F144">
        <f>IFERROR(VLOOKUP(実施計画様式!F144,―!$E$2:$F$2,2,FALSE),0)</f>
        <v>0</v>
      </c>
      <c r="G144">
        <f>IFERROR(VLOOKUP(実施計画様式!G144,―!$G$2:$H$2,2,FALSE),0)</f>
        <v>0</v>
      </c>
      <c r="H144">
        <f>IFERROR(VLOOKUP(実施計画様式!H144,―!$I$2:$J$2,2,FALSE),0)</f>
        <v>0</v>
      </c>
      <c r="J144">
        <f>IFERROR(VLOOKUP(実施計画様式!J144,―!$K$2:$L$2,2,FALSE),0)</f>
        <v>0</v>
      </c>
      <c r="K144">
        <f>IFERROR(VLOOKUP(実施計画様式!K144,―!$M$2:$N$2,2,FALSE),0)</f>
        <v>0</v>
      </c>
      <c r="L144">
        <f>IFERROR(VLOOKUP(実施計画様式!L144,―!$O$2:$P$10,2,FALSE),0)</f>
        <v>0</v>
      </c>
      <c r="AG144">
        <f>IFERROR(VLOOKUP(実施計画様式!AG144,―!$Q$2:$R$3,2,FALSE),0)</f>
        <v>0</v>
      </c>
      <c r="AH144">
        <f>IFERROR(VLOOKUP(実施計画様式!AH144,―!$S$2:$T$3,2,FALSE),0)</f>
        <v>0</v>
      </c>
      <c r="AI144" s="4">
        <f>IFERROR(VLOOKUP(実施計画様式!AI144,―!$U$2:$V$3,2,FALSE),0)</f>
        <v>0</v>
      </c>
      <c r="AJ144">
        <f>IFERROR(VLOOKUP(実施計画様式!AJ144,―!$AD$2:$AE$14,2,FALSE),0)</f>
        <v>0</v>
      </c>
      <c r="AK144">
        <f>IFERROR(VLOOKUP(実施計画様式!AK144,―!$AD$2:$AE$14,2,FALSE),0)</f>
        <v>0</v>
      </c>
      <c r="AQ144">
        <f>IFERROR(VLOOKUP(実施計画様式!AQ144,―!$AG$2:$AH$4,2,FALSE),0)</f>
        <v>0</v>
      </c>
      <c r="AS144" s="4">
        <f t="shared" si="0"/>
        <v>0</v>
      </c>
      <c r="AT144">
        <v>99</v>
      </c>
      <c r="BB144" s="601" t="str">
        <f>IF(実施計画様式!F144="","",IF(PRODUCT(D144:AQ144)=0,"error",""))</f>
        <v/>
      </c>
    </row>
    <row r="145" spans="3:54" x14ac:dyDescent="0.15">
      <c r="C145" s="4">
        <v>64</v>
      </c>
      <c r="D145" s="53">
        <f>IFERROR(VLOOKUP(実施計画様式!D145,―!A$14:B$16,2,FALSE),0)</f>
        <v>0</v>
      </c>
      <c r="E145">
        <f>IFERROR(VLOOKUP(実施計画様式!E145,―!$C$40:$D$47,2,FALSE),0)</f>
        <v>0</v>
      </c>
      <c r="F145">
        <f>IFERROR(VLOOKUP(実施計画様式!F145,―!$E$2:$F$2,2,FALSE),0)</f>
        <v>0</v>
      </c>
      <c r="G145">
        <f>IFERROR(VLOOKUP(実施計画様式!G145,―!$G$2:$H$2,2,FALSE),0)</f>
        <v>0</v>
      </c>
      <c r="H145">
        <f>IFERROR(VLOOKUP(実施計画様式!H145,―!$I$2:$J$2,2,FALSE),0)</f>
        <v>0</v>
      </c>
      <c r="J145">
        <f>IFERROR(VLOOKUP(実施計画様式!J145,―!$K$2:$L$2,2,FALSE),0)</f>
        <v>0</v>
      </c>
      <c r="K145">
        <f>IFERROR(VLOOKUP(実施計画様式!K145,―!$M$2:$N$2,2,FALSE),0)</f>
        <v>0</v>
      </c>
      <c r="L145">
        <f>IFERROR(VLOOKUP(実施計画様式!L145,―!$O$2:$P$10,2,FALSE),0)</f>
        <v>0</v>
      </c>
      <c r="AG145">
        <f>IFERROR(VLOOKUP(実施計画様式!AG145,―!$Q$2:$R$3,2,FALSE),0)</f>
        <v>0</v>
      </c>
      <c r="AH145">
        <f>IFERROR(VLOOKUP(実施計画様式!AH145,―!$S$2:$T$3,2,FALSE),0)</f>
        <v>0</v>
      </c>
      <c r="AI145" s="4">
        <f>IFERROR(VLOOKUP(実施計画様式!AI145,―!$U$2:$V$3,2,FALSE),0)</f>
        <v>0</v>
      </c>
      <c r="AJ145">
        <f>IFERROR(VLOOKUP(実施計画様式!AJ145,―!$AD$2:$AE$14,2,FALSE),0)</f>
        <v>0</v>
      </c>
      <c r="AK145">
        <f>IFERROR(VLOOKUP(実施計画様式!AK145,―!$AD$2:$AE$14,2,FALSE),0)</f>
        <v>0</v>
      </c>
      <c r="AQ145">
        <f>IFERROR(VLOOKUP(実施計画様式!AQ145,―!$AG$2:$AH$4,2,FALSE),0)</f>
        <v>0</v>
      </c>
      <c r="AS145" s="4">
        <f t="shared" si="0"/>
        <v>0</v>
      </c>
      <c r="AT145">
        <v>99</v>
      </c>
      <c r="BB145" s="601" t="str">
        <f>IF(実施計画様式!F145="","",IF(PRODUCT(D145:AQ145)=0,"error",""))</f>
        <v/>
      </c>
    </row>
    <row r="146" spans="3:54" x14ac:dyDescent="0.15">
      <c r="C146" s="4">
        <v>65</v>
      </c>
      <c r="D146" s="53">
        <f>IFERROR(VLOOKUP(実施計画様式!D146,―!A$14:B$16,2,FALSE),0)</f>
        <v>0</v>
      </c>
      <c r="E146">
        <f>IFERROR(VLOOKUP(実施計画様式!E146,―!$C$40:$D$47,2,FALSE),0)</f>
        <v>0</v>
      </c>
      <c r="F146">
        <f>IFERROR(VLOOKUP(実施計画様式!F146,―!$E$2:$F$2,2,FALSE),0)</f>
        <v>0</v>
      </c>
      <c r="G146">
        <f>IFERROR(VLOOKUP(実施計画様式!G146,―!$G$2:$H$2,2,FALSE),0)</f>
        <v>0</v>
      </c>
      <c r="H146">
        <f>IFERROR(VLOOKUP(実施計画様式!H146,―!$I$2:$J$2,2,FALSE),0)</f>
        <v>0</v>
      </c>
      <c r="J146">
        <f>IFERROR(VLOOKUP(実施計画様式!J146,―!$K$2:$L$2,2,FALSE),0)</f>
        <v>0</v>
      </c>
      <c r="K146">
        <f>IFERROR(VLOOKUP(実施計画様式!K146,―!$M$2:$N$2,2,FALSE),0)</f>
        <v>0</v>
      </c>
      <c r="L146">
        <f>IFERROR(VLOOKUP(実施計画様式!L146,―!$O$2:$P$10,2,FALSE),0)</f>
        <v>0</v>
      </c>
      <c r="AG146">
        <f>IFERROR(VLOOKUP(実施計画様式!AG146,―!$Q$2:$R$3,2,FALSE),0)</f>
        <v>0</v>
      </c>
      <c r="AH146">
        <f>IFERROR(VLOOKUP(実施計画様式!AH146,―!$S$2:$T$3,2,FALSE),0)</f>
        <v>0</v>
      </c>
      <c r="AI146" s="4">
        <f>IFERROR(VLOOKUP(実施計画様式!AI146,―!$U$2:$V$3,2,FALSE),0)</f>
        <v>0</v>
      </c>
      <c r="AJ146">
        <f>IFERROR(VLOOKUP(実施計画様式!AJ146,―!$AD$2:$AE$14,2,FALSE),0)</f>
        <v>0</v>
      </c>
      <c r="AK146">
        <f>IFERROR(VLOOKUP(実施計画様式!AK146,―!$AD$2:$AE$14,2,FALSE),0)</f>
        <v>0</v>
      </c>
      <c r="AQ146">
        <f>IFERROR(VLOOKUP(実施計画様式!AQ146,―!$AG$2:$AH$4,2,FALSE),0)</f>
        <v>0</v>
      </c>
      <c r="AS146" s="4">
        <f t="shared" si="0"/>
        <v>0</v>
      </c>
      <c r="AT146">
        <v>99</v>
      </c>
      <c r="BB146" s="601" t="str">
        <f>IF(実施計画様式!F146="","",IF(PRODUCT(D146:AQ146)=0,"error",""))</f>
        <v/>
      </c>
    </row>
    <row r="147" spans="3:54" x14ac:dyDescent="0.15">
      <c r="C147" s="4">
        <v>66</v>
      </c>
      <c r="D147" s="53">
        <f>IFERROR(VLOOKUP(実施計画様式!D147,―!A$14:B$16,2,FALSE),0)</f>
        <v>0</v>
      </c>
      <c r="E147">
        <f>IFERROR(VLOOKUP(実施計画様式!E147,―!$C$40:$D$47,2,FALSE),0)</f>
        <v>0</v>
      </c>
      <c r="F147">
        <f>IFERROR(VLOOKUP(実施計画様式!F147,―!$E$2:$F$2,2,FALSE),0)</f>
        <v>0</v>
      </c>
      <c r="G147">
        <f>IFERROR(VLOOKUP(実施計画様式!G147,―!$G$2:$H$2,2,FALSE),0)</f>
        <v>0</v>
      </c>
      <c r="H147">
        <f>IFERROR(VLOOKUP(実施計画様式!H147,―!$I$2:$J$2,2,FALSE),0)</f>
        <v>0</v>
      </c>
      <c r="J147">
        <f>IFERROR(VLOOKUP(実施計画様式!J147,―!$K$2:$L$2,2,FALSE),0)</f>
        <v>0</v>
      </c>
      <c r="K147">
        <f>IFERROR(VLOOKUP(実施計画様式!K147,―!$M$2:$N$2,2,FALSE),0)</f>
        <v>0</v>
      </c>
      <c r="L147">
        <f>IFERROR(VLOOKUP(実施計画様式!L147,―!$O$2:$P$10,2,FALSE),0)</f>
        <v>0</v>
      </c>
      <c r="AG147">
        <f>IFERROR(VLOOKUP(実施計画様式!AG147,―!$Q$2:$R$3,2,FALSE),0)</f>
        <v>0</v>
      </c>
      <c r="AH147">
        <f>IFERROR(VLOOKUP(実施計画様式!AH147,―!$S$2:$T$3,2,FALSE),0)</f>
        <v>0</v>
      </c>
      <c r="AI147" s="4">
        <f>IFERROR(VLOOKUP(実施計画様式!AI147,―!$U$2:$V$3,2,FALSE),0)</f>
        <v>0</v>
      </c>
      <c r="AJ147">
        <f>IFERROR(VLOOKUP(実施計画様式!AJ147,―!$AD$2:$AE$14,2,FALSE),0)</f>
        <v>0</v>
      </c>
      <c r="AK147">
        <f>IFERROR(VLOOKUP(実施計画様式!AK147,―!$AD$2:$AE$14,2,FALSE),0)</f>
        <v>0</v>
      </c>
      <c r="AQ147">
        <f>IFERROR(VLOOKUP(実施計画様式!AQ147,―!$AG$2:$AH$4,2,FALSE),0)</f>
        <v>0</v>
      </c>
      <c r="AS147" s="4">
        <f t="shared" si="0"/>
        <v>0</v>
      </c>
      <c r="AT147">
        <v>99</v>
      </c>
      <c r="BB147" s="601" t="str">
        <f>IF(実施計画様式!F147="","",IF(PRODUCT(D147:AQ147)=0,"error",""))</f>
        <v/>
      </c>
    </row>
    <row r="148" spans="3:54" x14ac:dyDescent="0.15">
      <c r="C148" s="4">
        <v>67</v>
      </c>
      <c r="D148" s="53">
        <f>IFERROR(VLOOKUP(実施計画様式!D148,―!A$14:B$16,2,FALSE),0)</f>
        <v>0</v>
      </c>
      <c r="E148">
        <f>IFERROR(VLOOKUP(実施計画様式!E148,―!$C$40:$D$47,2,FALSE),0)</f>
        <v>0</v>
      </c>
      <c r="F148">
        <f>IFERROR(VLOOKUP(実施計画様式!F148,―!$E$2:$F$2,2,FALSE),0)</f>
        <v>0</v>
      </c>
      <c r="G148">
        <f>IFERROR(VLOOKUP(実施計画様式!G148,―!$G$2:$H$2,2,FALSE),0)</f>
        <v>0</v>
      </c>
      <c r="H148">
        <f>IFERROR(VLOOKUP(実施計画様式!H148,―!$I$2:$J$2,2,FALSE),0)</f>
        <v>0</v>
      </c>
      <c r="J148">
        <f>IFERROR(VLOOKUP(実施計画様式!J148,―!$K$2:$L$2,2,FALSE),0)</f>
        <v>0</v>
      </c>
      <c r="K148">
        <f>IFERROR(VLOOKUP(実施計画様式!K148,―!$M$2:$N$2,2,FALSE),0)</f>
        <v>0</v>
      </c>
      <c r="L148">
        <f>IFERROR(VLOOKUP(実施計画様式!L148,―!$O$2:$P$10,2,FALSE),0)</f>
        <v>0</v>
      </c>
      <c r="AG148">
        <f>IFERROR(VLOOKUP(実施計画様式!AG148,―!$Q$2:$R$3,2,FALSE),0)</f>
        <v>0</v>
      </c>
      <c r="AH148">
        <f>IFERROR(VLOOKUP(実施計画様式!AH148,―!$S$2:$T$3,2,FALSE),0)</f>
        <v>0</v>
      </c>
      <c r="AI148" s="4">
        <f>IFERROR(VLOOKUP(実施計画様式!AI148,―!$U$2:$V$3,2,FALSE),0)</f>
        <v>0</v>
      </c>
      <c r="AJ148">
        <f>IFERROR(VLOOKUP(実施計画様式!AJ148,―!$AD$2:$AE$14,2,FALSE),0)</f>
        <v>0</v>
      </c>
      <c r="AK148">
        <f>IFERROR(VLOOKUP(実施計画様式!AK148,―!$AD$2:$AE$14,2,FALSE),0)</f>
        <v>0</v>
      </c>
      <c r="AQ148">
        <f>IFERROR(VLOOKUP(実施計画様式!AQ148,―!$AG$2:$AH$4,2,FALSE),0)</f>
        <v>0</v>
      </c>
      <c r="AS148" s="4">
        <f t="shared" si="0"/>
        <v>0</v>
      </c>
      <c r="AT148">
        <v>99</v>
      </c>
      <c r="BB148" s="601" t="str">
        <f>IF(実施計画様式!F148="","",IF(PRODUCT(D148:AQ148)=0,"error",""))</f>
        <v/>
      </c>
    </row>
    <row r="149" spans="3:54" x14ac:dyDescent="0.15">
      <c r="C149" s="4">
        <v>68</v>
      </c>
      <c r="D149" s="53">
        <f>IFERROR(VLOOKUP(実施計画様式!D149,―!A$14:B$16,2,FALSE),0)</f>
        <v>0</v>
      </c>
      <c r="E149">
        <f>IFERROR(VLOOKUP(実施計画様式!E149,―!$C$40:$D$47,2,FALSE),0)</f>
        <v>0</v>
      </c>
      <c r="F149">
        <f>IFERROR(VLOOKUP(実施計画様式!F149,―!$E$2:$F$2,2,FALSE),0)</f>
        <v>0</v>
      </c>
      <c r="G149">
        <f>IFERROR(VLOOKUP(実施計画様式!G149,―!$G$2:$H$2,2,FALSE),0)</f>
        <v>0</v>
      </c>
      <c r="H149">
        <f>IFERROR(VLOOKUP(実施計画様式!H149,―!$I$2:$J$2,2,FALSE),0)</f>
        <v>0</v>
      </c>
      <c r="J149">
        <f>IFERROR(VLOOKUP(実施計画様式!J149,―!$K$2:$L$2,2,FALSE),0)</f>
        <v>0</v>
      </c>
      <c r="K149">
        <f>IFERROR(VLOOKUP(実施計画様式!K149,―!$M$2:$N$2,2,FALSE),0)</f>
        <v>0</v>
      </c>
      <c r="L149">
        <f>IFERROR(VLOOKUP(実施計画様式!L149,―!$O$2:$P$10,2,FALSE),0)</f>
        <v>0</v>
      </c>
      <c r="AG149">
        <f>IFERROR(VLOOKUP(実施計画様式!AG149,―!$Q$2:$R$3,2,FALSE),0)</f>
        <v>0</v>
      </c>
      <c r="AH149">
        <f>IFERROR(VLOOKUP(実施計画様式!AH149,―!$S$2:$T$3,2,FALSE),0)</f>
        <v>0</v>
      </c>
      <c r="AI149" s="4">
        <f>IFERROR(VLOOKUP(実施計画様式!AI149,―!$U$2:$V$3,2,FALSE),0)</f>
        <v>0</v>
      </c>
      <c r="AJ149">
        <f>IFERROR(VLOOKUP(実施計画様式!AJ149,―!$AD$2:$AE$14,2,FALSE),0)</f>
        <v>0</v>
      </c>
      <c r="AK149">
        <f>IFERROR(VLOOKUP(実施計画様式!AK149,―!$AD$2:$AE$14,2,FALSE),0)</f>
        <v>0</v>
      </c>
      <c r="AQ149">
        <f>IFERROR(VLOOKUP(実施計画様式!AQ149,―!$AG$2:$AH$4,2,FALSE),0)</f>
        <v>0</v>
      </c>
      <c r="AS149" s="4">
        <f t="shared" si="0"/>
        <v>0</v>
      </c>
      <c r="AT149">
        <v>99</v>
      </c>
      <c r="BB149" s="601" t="str">
        <f>IF(実施計画様式!F149="","",IF(PRODUCT(D149:AQ149)=0,"error",""))</f>
        <v/>
      </c>
    </row>
    <row r="150" spans="3:54" x14ac:dyDescent="0.15">
      <c r="C150" s="4">
        <v>69</v>
      </c>
      <c r="D150" s="53">
        <f>IFERROR(VLOOKUP(実施計画様式!D150,―!A$14:B$16,2,FALSE),0)</f>
        <v>0</v>
      </c>
      <c r="E150">
        <f>IFERROR(VLOOKUP(実施計画様式!E150,―!$C$40:$D$47,2,FALSE),0)</f>
        <v>0</v>
      </c>
      <c r="F150">
        <f>IFERROR(VLOOKUP(実施計画様式!F150,―!$E$2:$F$2,2,FALSE),0)</f>
        <v>0</v>
      </c>
      <c r="G150">
        <f>IFERROR(VLOOKUP(実施計画様式!G150,―!$G$2:$H$2,2,FALSE),0)</f>
        <v>0</v>
      </c>
      <c r="H150">
        <f>IFERROR(VLOOKUP(実施計画様式!H150,―!$I$2:$J$2,2,FALSE),0)</f>
        <v>0</v>
      </c>
      <c r="J150">
        <f>IFERROR(VLOOKUP(実施計画様式!J150,―!$K$2:$L$2,2,FALSE),0)</f>
        <v>0</v>
      </c>
      <c r="K150">
        <f>IFERROR(VLOOKUP(実施計画様式!K150,―!$M$2:$N$2,2,FALSE),0)</f>
        <v>0</v>
      </c>
      <c r="L150">
        <f>IFERROR(VLOOKUP(実施計画様式!L150,―!$O$2:$P$10,2,FALSE),0)</f>
        <v>0</v>
      </c>
      <c r="AG150">
        <f>IFERROR(VLOOKUP(実施計画様式!AG150,―!$Q$2:$R$3,2,FALSE),0)</f>
        <v>0</v>
      </c>
      <c r="AH150">
        <f>IFERROR(VLOOKUP(実施計画様式!AH150,―!$S$2:$T$3,2,FALSE),0)</f>
        <v>0</v>
      </c>
      <c r="AI150" s="4">
        <f>IFERROR(VLOOKUP(実施計画様式!AI150,―!$U$2:$V$3,2,FALSE),0)</f>
        <v>0</v>
      </c>
      <c r="AJ150">
        <f>IFERROR(VLOOKUP(実施計画様式!AJ150,―!$AD$2:$AE$14,2,FALSE),0)</f>
        <v>0</v>
      </c>
      <c r="AK150">
        <f>IFERROR(VLOOKUP(実施計画様式!AK150,―!$AD$2:$AE$14,2,FALSE),0)</f>
        <v>0</v>
      </c>
      <c r="AQ150">
        <f>IFERROR(VLOOKUP(実施計画様式!AQ150,―!$AG$2:$AH$4,2,FALSE),0)</f>
        <v>0</v>
      </c>
      <c r="AS150" s="4">
        <f t="shared" si="0"/>
        <v>0</v>
      </c>
      <c r="AT150">
        <v>99</v>
      </c>
      <c r="BB150" s="601" t="str">
        <f>IF(実施計画様式!F150="","",IF(PRODUCT(D150:AQ150)=0,"error",""))</f>
        <v/>
      </c>
    </row>
    <row r="151" spans="3:54" x14ac:dyDescent="0.15">
      <c r="C151" s="4">
        <v>70</v>
      </c>
      <c r="D151" s="53">
        <f>IFERROR(VLOOKUP(実施計画様式!D151,―!A$14:B$16,2,FALSE),0)</f>
        <v>0</v>
      </c>
      <c r="E151">
        <f>IFERROR(VLOOKUP(実施計画様式!E151,―!$C$40:$D$47,2,FALSE),0)</f>
        <v>0</v>
      </c>
      <c r="F151">
        <f>IFERROR(VLOOKUP(実施計画様式!F151,―!$E$2:$F$2,2,FALSE),0)</f>
        <v>0</v>
      </c>
      <c r="G151">
        <f>IFERROR(VLOOKUP(実施計画様式!G151,―!$G$2:$H$2,2,FALSE),0)</f>
        <v>0</v>
      </c>
      <c r="H151">
        <f>IFERROR(VLOOKUP(実施計画様式!H151,―!$I$2:$J$2,2,FALSE),0)</f>
        <v>0</v>
      </c>
      <c r="J151">
        <f>IFERROR(VLOOKUP(実施計画様式!J151,―!$K$2:$L$2,2,FALSE),0)</f>
        <v>0</v>
      </c>
      <c r="K151">
        <f>IFERROR(VLOOKUP(実施計画様式!K151,―!$M$2:$N$2,2,FALSE),0)</f>
        <v>0</v>
      </c>
      <c r="L151">
        <f>IFERROR(VLOOKUP(実施計画様式!L151,―!$O$2:$P$10,2,FALSE),0)</f>
        <v>0</v>
      </c>
      <c r="AG151">
        <f>IFERROR(VLOOKUP(実施計画様式!AG151,―!$Q$2:$R$3,2,FALSE),0)</f>
        <v>0</v>
      </c>
      <c r="AH151">
        <f>IFERROR(VLOOKUP(実施計画様式!AH151,―!$S$2:$T$3,2,FALSE),0)</f>
        <v>0</v>
      </c>
      <c r="AI151" s="4">
        <f>IFERROR(VLOOKUP(実施計画様式!AI151,―!$U$2:$V$3,2,FALSE),0)</f>
        <v>0</v>
      </c>
      <c r="AJ151">
        <f>IFERROR(VLOOKUP(実施計画様式!AJ151,―!$AD$2:$AE$14,2,FALSE),0)</f>
        <v>0</v>
      </c>
      <c r="AK151">
        <f>IFERROR(VLOOKUP(実施計画様式!AK151,―!$AD$2:$AE$14,2,FALSE),0)</f>
        <v>0</v>
      </c>
      <c r="AQ151">
        <f>IFERROR(VLOOKUP(実施計画様式!AQ151,―!$AG$2:$AH$4,2,FALSE),0)</f>
        <v>0</v>
      </c>
      <c r="AS151" s="4">
        <f t="shared" si="0"/>
        <v>0</v>
      </c>
      <c r="AT151">
        <v>99</v>
      </c>
      <c r="BB151" s="601" t="str">
        <f>IF(実施計画様式!F151="","",IF(PRODUCT(D151:AQ151)=0,"error",""))</f>
        <v/>
      </c>
    </row>
    <row r="152" spans="3:54" x14ac:dyDescent="0.15">
      <c r="C152" s="4">
        <v>71</v>
      </c>
      <c r="D152" s="53">
        <f>IFERROR(VLOOKUP(実施計画様式!D152,―!A$14:B$16,2,FALSE),0)</f>
        <v>0</v>
      </c>
      <c r="E152">
        <f>IFERROR(VLOOKUP(実施計画様式!E152,―!$C$40:$D$47,2,FALSE),0)</f>
        <v>0</v>
      </c>
      <c r="F152">
        <f>IFERROR(VLOOKUP(実施計画様式!F152,―!$E$2:$F$2,2,FALSE),0)</f>
        <v>0</v>
      </c>
      <c r="G152">
        <f>IFERROR(VLOOKUP(実施計画様式!G152,―!$G$2:$H$2,2,FALSE),0)</f>
        <v>0</v>
      </c>
      <c r="H152">
        <f>IFERROR(VLOOKUP(実施計画様式!H152,―!$I$2:$J$2,2,FALSE),0)</f>
        <v>0</v>
      </c>
      <c r="J152">
        <f>IFERROR(VLOOKUP(実施計画様式!J152,―!$K$2:$L$2,2,FALSE),0)</f>
        <v>0</v>
      </c>
      <c r="K152">
        <f>IFERROR(VLOOKUP(実施計画様式!K152,―!$M$2:$N$2,2,FALSE),0)</f>
        <v>0</v>
      </c>
      <c r="L152">
        <f>IFERROR(VLOOKUP(実施計画様式!L152,―!$O$2:$P$10,2,FALSE),0)</f>
        <v>0</v>
      </c>
      <c r="AG152">
        <f>IFERROR(VLOOKUP(実施計画様式!AG152,―!$Q$2:$R$3,2,FALSE),0)</f>
        <v>0</v>
      </c>
      <c r="AH152">
        <f>IFERROR(VLOOKUP(実施計画様式!AH152,―!$S$2:$T$3,2,FALSE),0)</f>
        <v>0</v>
      </c>
      <c r="AI152" s="4">
        <f>IFERROR(VLOOKUP(実施計画様式!AI152,―!$U$2:$V$3,2,FALSE),0)</f>
        <v>0</v>
      </c>
      <c r="AJ152">
        <f>IFERROR(VLOOKUP(実施計画様式!AJ152,―!$AD$2:$AE$14,2,FALSE),0)</f>
        <v>0</v>
      </c>
      <c r="AK152">
        <f>IFERROR(VLOOKUP(実施計画様式!AK152,―!$AD$2:$AE$14,2,FALSE),0)</f>
        <v>0</v>
      </c>
      <c r="AQ152">
        <f>IFERROR(VLOOKUP(実施計画様式!AQ152,―!$AG$2:$AH$4,2,FALSE),0)</f>
        <v>0</v>
      </c>
      <c r="AS152" s="4">
        <f t="shared" si="0"/>
        <v>0</v>
      </c>
      <c r="AT152">
        <v>99</v>
      </c>
      <c r="BB152" s="601" t="str">
        <f>IF(実施計画様式!F152="","",IF(PRODUCT(D152:AQ152)=0,"error",""))</f>
        <v/>
      </c>
    </row>
    <row r="153" spans="3:54" x14ac:dyDescent="0.15">
      <c r="C153" s="4">
        <v>72</v>
      </c>
      <c r="D153" s="53">
        <f>IFERROR(VLOOKUP(実施計画様式!D153,―!A$14:B$16,2,FALSE),0)</f>
        <v>0</v>
      </c>
      <c r="E153">
        <f>IFERROR(VLOOKUP(実施計画様式!E153,―!$C$40:$D$47,2,FALSE),0)</f>
        <v>0</v>
      </c>
      <c r="F153">
        <f>IFERROR(VLOOKUP(実施計画様式!F153,―!$E$2:$F$2,2,FALSE),0)</f>
        <v>0</v>
      </c>
      <c r="G153">
        <f>IFERROR(VLOOKUP(実施計画様式!G153,―!$G$2:$H$2,2,FALSE),0)</f>
        <v>0</v>
      </c>
      <c r="H153">
        <f>IFERROR(VLOOKUP(実施計画様式!H153,―!$I$2:$J$2,2,FALSE),0)</f>
        <v>0</v>
      </c>
      <c r="J153">
        <f>IFERROR(VLOOKUP(実施計画様式!J153,―!$K$2:$L$2,2,FALSE),0)</f>
        <v>0</v>
      </c>
      <c r="K153">
        <f>IFERROR(VLOOKUP(実施計画様式!K153,―!$M$2:$N$2,2,FALSE),0)</f>
        <v>0</v>
      </c>
      <c r="L153">
        <f>IFERROR(VLOOKUP(実施計画様式!L153,―!$O$2:$P$10,2,FALSE),0)</f>
        <v>0</v>
      </c>
      <c r="AG153">
        <f>IFERROR(VLOOKUP(実施計画様式!AG153,―!$Q$2:$R$3,2,FALSE),0)</f>
        <v>0</v>
      </c>
      <c r="AH153">
        <f>IFERROR(VLOOKUP(実施計画様式!AH153,―!$S$2:$T$3,2,FALSE),0)</f>
        <v>0</v>
      </c>
      <c r="AI153" s="4">
        <f>IFERROR(VLOOKUP(実施計画様式!AI153,―!$U$2:$V$3,2,FALSE),0)</f>
        <v>0</v>
      </c>
      <c r="AJ153">
        <f>IFERROR(VLOOKUP(実施計画様式!AJ153,―!$AD$2:$AE$14,2,FALSE),0)</f>
        <v>0</v>
      </c>
      <c r="AK153">
        <f>IFERROR(VLOOKUP(実施計画様式!AK153,―!$AD$2:$AE$14,2,FALSE),0)</f>
        <v>0</v>
      </c>
      <c r="AQ153">
        <f>IFERROR(VLOOKUP(実施計画様式!AQ153,―!$AG$2:$AH$4,2,FALSE),0)</f>
        <v>0</v>
      </c>
      <c r="AS153" s="4">
        <f t="shared" si="0"/>
        <v>0</v>
      </c>
      <c r="AT153">
        <v>99</v>
      </c>
      <c r="BB153" s="601" t="str">
        <f>IF(実施計画様式!F153="","",IF(PRODUCT(D153:AQ153)=0,"error",""))</f>
        <v/>
      </c>
    </row>
    <row r="154" spans="3:54" x14ac:dyDescent="0.15">
      <c r="C154" s="4">
        <v>73</v>
      </c>
      <c r="D154" s="53">
        <f>IFERROR(VLOOKUP(実施計画様式!D154,―!A$14:B$16,2,FALSE),0)</f>
        <v>0</v>
      </c>
      <c r="E154">
        <f>IFERROR(VLOOKUP(実施計画様式!E154,―!$C$40:$D$47,2,FALSE),0)</f>
        <v>0</v>
      </c>
      <c r="F154">
        <f>IFERROR(VLOOKUP(実施計画様式!F154,―!$E$2:$F$2,2,FALSE),0)</f>
        <v>0</v>
      </c>
      <c r="G154">
        <f>IFERROR(VLOOKUP(実施計画様式!G154,―!$G$2:$H$2,2,FALSE),0)</f>
        <v>0</v>
      </c>
      <c r="H154">
        <f>IFERROR(VLOOKUP(実施計画様式!H154,―!$I$2:$J$2,2,FALSE),0)</f>
        <v>0</v>
      </c>
      <c r="J154">
        <f>IFERROR(VLOOKUP(実施計画様式!J154,―!$K$2:$L$2,2,FALSE),0)</f>
        <v>0</v>
      </c>
      <c r="K154">
        <f>IFERROR(VLOOKUP(実施計画様式!K154,―!$M$2:$N$2,2,FALSE),0)</f>
        <v>0</v>
      </c>
      <c r="L154">
        <f>IFERROR(VLOOKUP(実施計画様式!L154,―!$O$2:$P$10,2,FALSE),0)</f>
        <v>0</v>
      </c>
      <c r="AG154">
        <f>IFERROR(VLOOKUP(実施計画様式!AG154,―!$Q$2:$R$3,2,FALSE),0)</f>
        <v>0</v>
      </c>
      <c r="AH154">
        <f>IFERROR(VLOOKUP(実施計画様式!AH154,―!$S$2:$T$3,2,FALSE),0)</f>
        <v>0</v>
      </c>
      <c r="AI154" s="4">
        <f>IFERROR(VLOOKUP(実施計画様式!AI154,―!$U$2:$V$3,2,FALSE),0)</f>
        <v>0</v>
      </c>
      <c r="AJ154">
        <f>IFERROR(VLOOKUP(実施計画様式!AJ154,―!$AD$2:$AE$14,2,FALSE),0)</f>
        <v>0</v>
      </c>
      <c r="AK154">
        <f>IFERROR(VLOOKUP(実施計画様式!AK154,―!$AD$2:$AE$14,2,FALSE),0)</f>
        <v>0</v>
      </c>
      <c r="AQ154">
        <f>IFERROR(VLOOKUP(実施計画様式!AQ154,―!$AG$2:$AH$4,2,FALSE),0)</f>
        <v>0</v>
      </c>
      <c r="AS154" s="4">
        <f t="shared" ref="AS154:AS217" si="1">IF(AI154=1,"事業終期_通常",IF(AI154=2,"事業終期_基金",0))</f>
        <v>0</v>
      </c>
      <c r="AT154">
        <v>99</v>
      </c>
      <c r="BB154" s="601" t="str">
        <f>IF(実施計画様式!F154="","",IF(PRODUCT(D154:AQ154)=0,"error",""))</f>
        <v/>
      </c>
    </row>
    <row r="155" spans="3:54" x14ac:dyDescent="0.15">
      <c r="C155" s="4">
        <v>74</v>
      </c>
      <c r="D155" s="53">
        <f>IFERROR(VLOOKUP(実施計画様式!D155,―!A$14:B$16,2,FALSE),0)</f>
        <v>0</v>
      </c>
      <c r="E155">
        <f>IFERROR(VLOOKUP(実施計画様式!E155,―!$C$40:$D$47,2,FALSE),0)</f>
        <v>0</v>
      </c>
      <c r="F155">
        <f>IFERROR(VLOOKUP(実施計画様式!F155,―!$E$2:$F$2,2,FALSE),0)</f>
        <v>0</v>
      </c>
      <c r="G155">
        <f>IFERROR(VLOOKUP(実施計画様式!G155,―!$G$2:$H$2,2,FALSE),0)</f>
        <v>0</v>
      </c>
      <c r="H155">
        <f>IFERROR(VLOOKUP(実施計画様式!H155,―!$I$2:$J$2,2,FALSE),0)</f>
        <v>0</v>
      </c>
      <c r="J155">
        <f>IFERROR(VLOOKUP(実施計画様式!J155,―!$K$2:$L$2,2,FALSE),0)</f>
        <v>0</v>
      </c>
      <c r="K155">
        <f>IFERROR(VLOOKUP(実施計画様式!K155,―!$M$2:$N$2,2,FALSE),0)</f>
        <v>0</v>
      </c>
      <c r="L155">
        <f>IFERROR(VLOOKUP(実施計画様式!L155,―!$O$2:$P$10,2,FALSE),0)</f>
        <v>0</v>
      </c>
      <c r="AG155">
        <f>IFERROR(VLOOKUP(実施計画様式!AG155,―!$Q$2:$R$3,2,FALSE),0)</f>
        <v>0</v>
      </c>
      <c r="AH155">
        <f>IFERROR(VLOOKUP(実施計画様式!AH155,―!$S$2:$T$3,2,FALSE),0)</f>
        <v>0</v>
      </c>
      <c r="AI155" s="4">
        <f>IFERROR(VLOOKUP(実施計画様式!AI155,―!$U$2:$V$3,2,FALSE),0)</f>
        <v>0</v>
      </c>
      <c r="AJ155">
        <f>IFERROR(VLOOKUP(実施計画様式!AJ155,―!$AD$2:$AE$14,2,FALSE),0)</f>
        <v>0</v>
      </c>
      <c r="AK155">
        <f>IFERROR(VLOOKUP(実施計画様式!AK155,―!$AD$2:$AE$14,2,FALSE),0)</f>
        <v>0</v>
      </c>
      <c r="AQ155">
        <f>IFERROR(VLOOKUP(実施計画様式!AQ155,―!$AG$2:$AH$4,2,FALSE),0)</f>
        <v>0</v>
      </c>
      <c r="AS155" s="4">
        <f t="shared" si="1"/>
        <v>0</v>
      </c>
      <c r="AT155">
        <v>99</v>
      </c>
      <c r="BB155" s="601" t="str">
        <f>IF(実施計画様式!F155="","",IF(PRODUCT(D155:AQ155)=0,"error",""))</f>
        <v/>
      </c>
    </row>
    <row r="156" spans="3:54" x14ac:dyDescent="0.15">
      <c r="C156" s="4">
        <v>75</v>
      </c>
      <c r="D156" s="53">
        <f>IFERROR(VLOOKUP(実施計画様式!D156,―!A$14:B$16,2,FALSE),0)</f>
        <v>0</v>
      </c>
      <c r="E156">
        <f>IFERROR(VLOOKUP(実施計画様式!E156,―!$C$40:$D$47,2,FALSE),0)</f>
        <v>0</v>
      </c>
      <c r="F156">
        <f>IFERROR(VLOOKUP(実施計画様式!F156,―!$E$2:$F$2,2,FALSE),0)</f>
        <v>0</v>
      </c>
      <c r="G156">
        <f>IFERROR(VLOOKUP(実施計画様式!G156,―!$G$2:$H$2,2,FALSE),0)</f>
        <v>0</v>
      </c>
      <c r="H156">
        <f>IFERROR(VLOOKUP(実施計画様式!H156,―!$I$2:$J$2,2,FALSE),0)</f>
        <v>0</v>
      </c>
      <c r="J156">
        <f>IFERROR(VLOOKUP(実施計画様式!J156,―!$K$2:$L$2,2,FALSE),0)</f>
        <v>0</v>
      </c>
      <c r="K156">
        <f>IFERROR(VLOOKUP(実施計画様式!K156,―!$M$2:$N$2,2,FALSE),0)</f>
        <v>0</v>
      </c>
      <c r="L156">
        <f>IFERROR(VLOOKUP(実施計画様式!L156,―!$O$2:$P$10,2,FALSE),0)</f>
        <v>0</v>
      </c>
      <c r="AG156">
        <f>IFERROR(VLOOKUP(実施計画様式!AG156,―!$Q$2:$R$3,2,FALSE),0)</f>
        <v>0</v>
      </c>
      <c r="AH156">
        <f>IFERROR(VLOOKUP(実施計画様式!AH156,―!$S$2:$T$3,2,FALSE),0)</f>
        <v>0</v>
      </c>
      <c r="AI156" s="4">
        <f>IFERROR(VLOOKUP(実施計画様式!AI156,―!$U$2:$V$3,2,FALSE),0)</f>
        <v>0</v>
      </c>
      <c r="AJ156">
        <f>IFERROR(VLOOKUP(実施計画様式!AJ156,―!$AD$2:$AE$14,2,FALSE),0)</f>
        <v>0</v>
      </c>
      <c r="AK156">
        <f>IFERROR(VLOOKUP(実施計画様式!AK156,―!$AD$2:$AE$14,2,FALSE),0)</f>
        <v>0</v>
      </c>
      <c r="AQ156">
        <f>IFERROR(VLOOKUP(実施計画様式!AQ156,―!$AG$2:$AH$4,2,FALSE),0)</f>
        <v>0</v>
      </c>
      <c r="AS156" s="4">
        <f t="shared" si="1"/>
        <v>0</v>
      </c>
      <c r="AT156">
        <v>99</v>
      </c>
      <c r="BB156" s="601" t="str">
        <f>IF(実施計画様式!F156="","",IF(PRODUCT(D156:AQ156)=0,"error",""))</f>
        <v/>
      </c>
    </row>
    <row r="157" spans="3:54" x14ac:dyDescent="0.15">
      <c r="C157" s="4">
        <v>76</v>
      </c>
      <c r="D157" s="53">
        <f>IFERROR(VLOOKUP(実施計画様式!D157,―!A$14:B$16,2,FALSE),0)</f>
        <v>0</v>
      </c>
      <c r="E157">
        <f>IFERROR(VLOOKUP(実施計画様式!E157,―!$C$40:$D$47,2,FALSE),0)</f>
        <v>0</v>
      </c>
      <c r="F157">
        <f>IFERROR(VLOOKUP(実施計画様式!F157,―!$E$2:$F$2,2,FALSE),0)</f>
        <v>0</v>
      </c>
      <c r="G157">
        <f>IFERROR(VLOOKUP(実施計画様式!G157,―!$G$2:$H$2,2,FALSE),0)</f>
        <v>0</v>
      </c>
      <c r="H157">
        <f>IFERROR(VLOOKUP(実施計画様式!H157,―!$I$2:$J$2,2,FALSE),0)</f>
        <v>0</v>
      </c>
      <c r="J157">
        <f>IFERROR(VLOOKUP(実施計画様式!J157,―!$K$2:$L$2,2,FALSE),0)</f>
        <v>0</v>
      </c>
      <c r="K157">
        <f>IFERROR(VLOOKUP(実施計画様式!K157,―!$M$2:$N$2,2,FALSE),0)</f>
        <v>0</v>
      </c>
      <c r="L157">
        <f>IFERROR(VLOOKUP(実施計画様式!L157,―!$O$2:$P$10,2,FALSE),0)</f>
        <v>0</v>
      </c>
      <c r="AG157">
        <f>IFERROR(VLOOKUP(実施計画様式!AG157,―!$Q$2:$R$3,2,FALSE),0)</f>
        <v>0</v>
      </c>
      <c r="AH157">
        <f>IFERROR(VLOOKUP(実施計画様式!AH157,―!$S$2:$T$3,2,FALSE),0)</f>
        <v>0</v>
      </c>
      <c r="AI157" s="4">
        <f>IFERROR(VLOOKUP(実施計画様式!AI157,―!$U$2:$V$3,2,FALSE),0)</f>
        <v>0</v>
      </c>
      <c r="AJ157">
        <f>IFERROR(VLOOKUP(実施計画様式!AJ157,―!$AD$2:$AE$14,2,FALSE),0)</f>
        <v>0</v>
      </c>
      <c r="AK157">
        <f>IFERROR(VLOOKUP(実施計画様式!AK157,―!$AD$2:$AE$14,2,FALSE),0)</f>
        <v>0</v>
      </c>
      <c r="AQ157">
        <f>IFERROR(VLOOKUP(実施計画様式!AQ157,―!$AG$2:$AH$4,2,FALSE),0)</f>
        <v>0</v>
      </c>
      <c r="AS157" s="4">
        <f t="shared" si="1"/>
        <v>0</v>
      </c>
      <c r="AT157">
        <v>99</v>
      </c>
      <c r="BB157" s="601" t="str">
        <f>IF(実施計画様式!F157="","",IF(PRODUCT(D157:AQ157)=0,"error",""))</f>
        <v/>
      </c>
    </row>
    <row r="158" spans="3:54" x14ac:dyDescent="0.15">
      <c r="C158" s="4">
        <v>77</v>
      </c>
      <c r="D158" s="53">
        <f>IFERROR(VLOOKUP(実施計画様式!D158,―!A$14:B$16,2,FALSE),0)</f>
        <v>0</v>
      </c>
      <c r="E158">
        <f>IFERROR(VLOOKUP(実施計画様式!E158,―!$C$40:$D$47,2,FALSE),0)</f>
        <v>0</v>
      </c>
      <c r="F158">
        <f>IFERROR(VLOOKUP(実施計画様式!F158,―!$E$2:$F$2,2,FALSE),0)</f>
        <v>0</v>
      </c>
      <c r="G158">
        <f>IFERROR(VLOOKUP(実施計画様式!G158,―!$G$2:$H$2,2,FALSE),0)</f>
        <v>0</v>
      </c>
      <c r="H158">
        <f>IFERROR(VLOOKUP(実施計画様式!H158,―!$I$2:$J$2,2,FALSE),0)</f>
        <v>0</v>
      </c>
      <c r="J158">
        <f>IFERROR(VLOOKUP(実施計画様式!J158,―!$K$2:$L$2,2,FALSE),0)</f>
        <v>0</v>
      </c>
      <c r="K158">
        <f>IFERROR(VLOOKUP(実施計画様式!K158,―!$M$2:$N$2,2,FALSE),0)</f>
        <v>0</v>
      </c>
      <c r="L158">
        <f>IFERROR(VLOOKUP(実施計画様式!L158,―!$O$2:$P$10,2,FALSE),0)</f>
        <v>0</v>
      </c>
      <c r="AG158">
        <f>IFERROR(VLOOKUP(実施計画様式!AG158,―!$Q$2:$R$3,2,FALSE),0)</f>
        <v>0</v>
      </c>
      <c r="AH158">
        <f>IFERROR(VLOOKUP(実施計画様式!AH158,―!$S$2:$T$3,2,FALSE),0)</f>
        <v>0</v>
      </c>
      <c r="AI158" s="4">
        <f>IFERROR(VLOOKUP(実施計画様式!AI158,―!$U$2:$V$3,2,FALSE),0)</f>
        <v>0</v>
      </c>
      <c r="AJ158">
        <f>IFERROR(VLOOKUP(実施計画様式!AJ158,―!$AD$2:$AE$14,2,FALSE),0)</f>
        <v>0</v>
      </c>
      <c r="AK158">
        <f>IFERROR(VLOOKUP(実施計画様式!AK158,―!$AD$2:$AE$14,2,FALSE),0)</f>
        <v>0</v>
      </c>
      <c r="AQ158">
        <f>IFERROR(VLOOKUP(実施計画様式!AQ158,―!$AG$2:$AH$4,2,FALSE),0)</f>
        <v>0</v>
      </c>
      <c r="AS158" s="4">
        <f t="shared" si="1"/>
        <v>0</v>
      </c>
      <c r="AT158">
        <v>99</v>
      </c>
      <c r="BB158" s="601" t="str">
        <f>IF(実施計画様式!F158="","",IF(PRODUCT(D158:AQ158)=0,"error",""))</f>
        <v/>
      </c>
    </row>
    <row r="159" spans="3:54" x14ac:dyDescent="0.15">
      <c r="C159" s="4">
        <v>78</v>
      </c>
      <c r="D159" s="53">
        <f>IFERROR(VLOOKUP(実施計画様式!D159,―!A$14:B$16,2,FALSE),0)</f>
        <v>0</v>
      </c>
      <c r="E159">
        <f>IFERROR(VLOOKUP(実施計画様式!E159,―!$C$40:$D$47,2,FALSE),0)</f>
        <v>0</v>
      </c>
      <c r="F159">
        <f>IFERROR(VLOOKUP(実施計画様式!F159,―!$E$2:$F$2,2,FALSE),0)</f>
        <v>0</v>
      </c>
      <c r="G159">
        <f>IFERROR(VLOOKUP(実施計画様式!G159,―!$G$2:$H$2,2,FALSE),0)</f>
        <v>0</v>
      </c>
      <c r="H159">
        <f>IFERROR(VLOOKUP(実施計画様式!H159,―!$I$2:$J$2,2,FALSE),0)</f>
        <v>0</v>
      </c>
      <c r="J159">
        <f>IFERROR(VLOOKUP(実施計画様式!J159,―!$K$2:$L$2,2,FALSE),0)</f>
        <v>0</v>
      </c>
      <c r="K159">
        <f>IFERROR(VLOOKUP(実施計画様式!K159,―!$M$2:$N$2,2,FALSE),0)</f>
        <v>0</v>
      </c>
      <c r="L159">
        <f>IFERROR(VLOOKUP(実施計画様式!L159,―!$O$2:$P$10,2,FALSE),0)</f>
        <v>0</v>
      </c>
      <c r="AG159">
        <f>IFERROR(VLOOKUP(実施計画様式!AG159,―!$Q$2:$R$3,2,FALSE),0)</f>
        <v>0</v>
      </c>
      <c r="AH159">
        <f>IFERROR(VLOOKUP(実施計画様式!AH159,―!$S$2:$T$3,2,FALSE),0)</f>
        <v>0</v>
      </c>
      <c r="AI159" s="4">
        <f>IFERROR(VLOOKUP(実施計画様式!AI159,―!$U$2:$V$3,2,FALSE),0)</f>
        <v>0</v>
      </c>
      <c r="AJ159">
        <f>IFERROR(VLOOKUP(実施計画様式!AJ159,―!$AD$2:$AE$14,2,FALSE),0)</f>
        <v>0</v>
      </c>
      <c r="AK159">
        <f>IFERROR(VLOOKUP(実施計画様式!AK159,―!$AD$2:$AE$14,2,FALSE),0)</f>
        <v>0</v>
      </c>
      <c r="AQ159">
        <f>IFERROR(VLOOKUP(実施計画様式!AQ159,―!$AG$2:$AH$4,2,FALSE),0)</f>
        <v>0</v>
      </c>
      <c r="AS159" s="4">
        <f t="shared" si="1"/>
        <v>0</v>
      </c>
      <c r="AT159">
        <v>99</v>
      </c>
      <c r="BB159" s="601" t="str">
        <f>IF(実施計画様式!F159="","",IF(PRODUCT(D159:AQ159)=0,"error",""))</f>
        <v/>
      </c>
    </row>
    <row r="160" spans="3:54" x14ac:dyDescent="0.15">
      <c r="C160" s="4">
        <v>79</v>
      </c>
      <c r="D160" s="53">
        <f>IFERROR(VLOOKUP(実施計画様式!D160,―!A$14:B$16,2,FALSE),0)</f>
        <v>0</v>
      </c>
      <c r="E160">
        <f>IFERROR(VLOOKUP(実施計画様式!E160,―!$C$40:$D$47,2,FALSE),0)</f>
        <v>0</v>
      </c>
      <c r="F160">
        <f>IFERROR(VLOOKUP(実施計画様式!F160,―!$E$2:$F$2,2,FALSE),0)</f>
        <v>0</v>
      </c>
      <c r="G160">
        <f>IFERROR(VLOOKUP(実施計画様式!G160,―!$G$2:$H$2,2,FALSE),0)</f>
        <v>0</v>
      </c>
      <c r="H160">
        <f>IFERROR(VLOOKUP(実施計画様式!H160,―!$I$2:$J$2,2,FALSE),0)</f>
        <v>0</v>
      </c>
      <c r="J160">
        <f>IFERROR(VLOOKUP(実施計画様式!J160,―!$K$2:$L$2,2,FALSE),0)</f>
        <v>0</v>
      </c>
      <c r="K160">
        <f>IFERROR(VLOOKUP(実施計画様式!K160,―!$M$2:$N$2,2,FALSE),0)</f>
        <v>0</v>
      </c>
      <c r="L160">
        <f>IFERROR(VLOOKUP(実施計画様式!L160,―!$O$2:$P$10,2,FALSE),0)</f>
        <v>0</v>
      </c>
      <c r="AG160">
        <f>IFERROR(VLOOKUP(実施計画様式!AG160,―!$Q$2:$R$3,2,FALSE),0)</f>
        <v>0</v>
      </c>
      <c r="AH160">
        <f>IFERROR(VLOOKUP(実施計画様式!AH160,―!$S$2:$T$3,2,FALSE),0)</f>
        <v>0</v>
      </c>
      <c r="AI160" s="4">
        <f>IFERROR(VLOOKUP(実施計画様式!AI160,―!$U$2:$V$3,2,FALSE),0)</f>
        <v>0</v>
      </c>
      <c r="AJ160">
        <f>IFERROR(VLOOKUP(実施計画様式!AJ160,―!$AD$2:$AE$14,2,FALSE),0)</f>
        <v>0</v>
      </c>
      <c r="AK160">
        <f>IFERROR(VLOOKUP(実施計画様式!AK160,―!$AD$2:$AE$14,2,FALSE),0)</f>
        <v>0</v>
      </c>
      <c r="AQ160">
        <f>IFERROR(VLOOKUP(実施計画様式!AQ160,―!$AG$2:$AH$4,2,FALSE),0)</f>
        <v>0</v>
      </c>
      <c r="AS160" s="4">
        <f t="shared" si="1"/>
        <v>0</v>
      </c>
      <c r="AT160">
        <v>99</v>
      </c>
      <c r="BB160" s="601" t="str">
        <f>IF(実施計画様式!F160="","",IF(PRODUCT(D160:AQ160)=0,"error",""))</f>
        <v/>
      </c>
    </row>
    <row r="161" spans="3:54" x14ac:dyDescent="0.15">
      <c r="C161" s="4">
        <v>80</v>
      </c>
      <c r="D161" s="53">
        <f>IFERROR(VLOOKUP(実施計画様式!D161,―!A$14:B$16,2,FALSE),0)</f>
        <v>0</v>
      </c>
      <c r="E161">
        <f>IFERROR(VLOOKUP(実施計画様式!E161,―!$C$40:$D$47,2,FALSE),0)</f>
        <v>0</v>
      </c>
      <c r="F161">
        <f>IFERROR(VLOOKUP(実施計画様式!F161,―!$E$2:$F$2,2,FALSE),0)</f>
        <v>0</v>
      </c>
      <c r="G161">
        <f>IFERROR(VLOOKUP(実施計画様式!G161,―!$G$2:$H$2,2,FALSE),0)</f>
        <v>0</v>
      </c>
      <c r="H161">
        <f>IFERROR(VLOOKUP(実施計画様式!H161,―!$I$2:$J$2,2,FALSE),0)</f>
        <v>0</v>
      </c>
      <c r="J161">
        <f>IFERROR(VLOOKUP(実施計画様式!J161,―!$K$2:$L$2,2,FALSE),0)</f>
        <v>0</v>
      </c>
      <c r="K161">
        <f>IFERROR(VLOOKUP(実施計画様式!K161,―!$M$2:$N$2,2,FALSE),0)</f>
        <v>0</v>
      </c>
      <c r="L161">
        <f>IFERROR(VLOOKUP(実施計画様式!L161,―!$O$2:$P$10,2,FALSE),0)</f>
        <v>0</v>
      </c>
      <c r="AG161">
        <f>IFERROR(VLOOKUP(実施計画様式!AG161,―!$Q$2:$R$3,2,FALSE),0)</f>
        <v>0</v>
      </c>
      <c r="AH161">
        <f>IFERROR(VLOOKUP(実施計画様式!AH161,―!$S$2:$T$3,2,FALSE),0)</f>
        <v>0</v>
      </c>
      <c r="AI161" s="4">
        <f>IFERROR(VLOOKUP(実施計画様式!AI161,―!$U$2:$V$3,2,FALSE),0)</f>
        <v>0</v>
      </c>
      <c r="AJ161">
        <f>IFERROR(VLOOKUP(実施計画様式!AJ161,―!$AD$2:$AE$14,2,FALSE),0)</f>
        <v>0</v>
      </c>
      <c r="AK161">
        <f>IFERROR(VLOOKUP(実施計画様式!AK161,―!$AD$2:$AE$14,2,FALSE),0)</f>
        <v>0</v>
      </c>
      <c r="AQ161">
        <f>IFERROR(VLOOKUP(実施計画様式!AQ161,―!$AG$2:$AH$4,2,FALSE),0)</f>
        <v>0</v>
      </c>
      <c r="AS161" s="4">
        <f t="shared" si="1"/>
        <v>0</v>
      </c>
      <c r="AT161">
        <v>99</v>
      </c>
      <c r="BB161" s="601" t="str">
        <f>IF(実施計画様式!F161="","",IF(PRODUCT(D161:AQ161)=0,"error",""))</f>
        <v/>
      </c>
    </row>
    <row r="162" spans="3:54" x14ac:dyDescent="0.15">
      <c r="C162" s="4">
        <v>81</v>
      </c>
      <c r="D162" s="53">
        <f>IFERROR(VLOOKUP(実施計画様式!D162,―!A$14:B$16,2,FALSE),0)</f>
        <v>0</v>
      </c>
      <c r="E162">
        <f>IFERROR(VLOOKUP(実施計画様式!E162,―!$C$40:$D$47,2,FALSE),0)</f>
        <v>0</v>
      </c>
      <c r="F162">
        <f>IFERROR(VLOOKUP(実施計画様式!F162,―!$E$2:$F$2,2,FALSE),0)</f>
        <v>0</v>
      </c>
      <c r="G162">
        <f>IFERROR(VLOOKUP(実施計画様式!G162,―!$G$2:$H$2,2,FALSE),0)</f>
        <v>0</v>
      </c>
      <c r="H162">
        <f>IFERROR(VLOOKUP(実施計画様式!H162,―!$I$2:$J$2,2,FALSE),0)</f>
        <v>0</v>
      </c>
      <c r="J162">
        <f>IFERROR(VLOOKUP(実施計画様式!J162,―!$K$2:$L$2,2,FALSE),0)</f>
        <v>0</v>
      </c>
      <c r="K162">
        <f>IFERROR(VLOOKUP(実施計画様式!K162,―!$M$2:$N$2,2,FALSE),0)</f>
        <v>0</v>
      </c>
      <c r="L162">
        <f>IFERROR(VLOOKUP(実施計画様式!L162,―!$O$2:$P$10,2,FALSE),0)</f>
        <v>0</v>
      </c>
      <c r="AG162">
        <f>IFERROR(VLOOKUP(実施計画様式!AG162,―!$Q$2:$R$3,2,FALSE),0)</f>
        <v>0</v>
      </c>
      <c r="AH162">
        <f>IFERROR(VLOOKUP(実施計画様式!AH162,―!$S$2:$T$3,2,FALSE),0)</f>
        <v>0</v>
      </c>
      <c r="AI162" s="4">
        <f>IFERROR(VLOOKUP(実施計画様式!AI162,―!$U$2:$V$3,2,FALSE),0)</f>
        <v>0</v>
      </c>
      <c r="AJ162">
        <f>IFERROR(VLOOKUP(実施計画様式!AJ162,―!$AD$2:$AE$14,2,FALSE),0)</f>
        <v>0</v>
      </c>
      <c r="AK162">
        <f>IFERROR(VLOOKUP(実施計画様式!AK162,―!$AD$2:$AE$14,2,FALSE),0)</f>
        <v>0</v>
      </c>
      <c r="AQ162">
        <f>IFERROR(VLOOKUP(実施計画様式!AQ162,―!$AG$2:$AH$4,2,FALSE),0)</f>
        <v>0</v>
      </c>
      <c r="AS162" s="4">
        <f t="shared" si="1"/>
        <v>0</v>
      </c>
      <c r="AT162">
        <v>99</v>
      </c>
      <c r="BB162" s="601" t="str">
        <f>IF(実施計画様式!F162="","",IF(PRODUCT(D162:AQ162)=0,"error",""))</f>
        <v/>
      </c>
    </row>
    <row r="163" spans="3:54" x14ac:dyDescent="0.15">
      <c r="C163" s="4">
        <v>82</v>
      </c>
      <c r="D163" s="53">
        <f>IFERROR(VLOOKUP(実施計画様式!D163,―!A$14:B$16,2,FALSE),0)</f>
        <v>0</v>
      </c>
      <c r="E163">
        <f>IFERROR(VLOOKUP(実施計画様式!E163,―!$C$40:$D$47,2,FALSE),0)</f>
        <v>0</v>
      </c>
      <c r="F163">
        <f>IFERROR(VLOOKUP(実施計画様式!F163,―!$E$2:$F$2,2,FALSE),0)</f>
        <v>0</v>
      </c>
      <c r="G163">
        <f>IFERROR(VLOOKUP(実施計画様式!G163,―!$G$2:$H$2,2,FALSE),0)</f>
        <v>0</v>
      </c>
      <c r="H163">
        <f>IFERROR(VLOOKUP(実施計画様式!H163,―!$I$2:$J$2,2,FALSE),0)</f>
        <v>0</v>
      </c>
      <c r="J163">
        <f>IFERROR(VLOOKUP(実施計画様式!J163,―!$K$2:$L$2,2,FALSE),0)</f>
        <v>0</v>
      </c>
      <c r="K163">
        <f>IFERROR(VLOOKUP(実施計画様式!K163,―!$M$2:$N$2,2,FALSE),0)</f>
        <v>0</v>
      </c>
      <c r="L163">
        <f>IFERROR(VLOOKUP(実施計画様式!L163,―!$O$2:$P$10,2,FALSE),0)</f>
        <v>0</v>
      </c>
      <c r="AG163">
        <f>IFERROR(VLOOKUP(実施計画様式!AG163,―!$Q$2:$R$3,2,FALSE),0)</f>
        <v>0</v>
      </c>
      <c r="AH163">
        <f>IFERROR(VLOOKUP(実施計画様式!AH163,―!$S$2:$T$3,2,FALSE),0)</f>
        <v>0</v>
      </c>
      <c r="AI163" s="4">
        <f>IFERROR(VLOOKUP(実施計画様式!AI163,―!$U$2:$V$3,2,FALSE),0)</f>
        <v>0</v>
      </c>
      <c r="AJ163">
        <f>IFERROR(VLOOKUP(実施計画様式!AJ163,―!$AD$2:$AE$14,2,FALSE),0)</f>
        <v>0</v>
      </c>
      <c r="AK163">
        <f>IFERROR(VLOOKUP(実施計画様式!AK163,―!$AD$2:$AE$14,2,FALSE),0)</f>
        <v>0</v>
      </c>
      <c r="AQ163">
        <f>IFERROR(VLOOKUP(実施計画様式!AQ163,―!$AG$2:$AH$4,2,FALSE),0)</f>
        <v>0</v>
      </c>
      <c r="AS163" s="4">
        <f t="shared" si="1"/>
        <v>0</v>
      </c>
      <c r="AT163">
        <v>99</v>
      </c>
      <c r="BB163" s="601" t="str">
        <f>IF(実施計画様式!F163="","",IF(PRODUCT(D163:AQ163)=0,"error",""))</f>
        <v/>
      </c>
    </row>
    <row r="164" spans="3:54" x14ac:dyDescent="0.15">
      <c r="C164" s="4">
        <v>83</v>
      </c>
      <c r="D164" s="53">
        <f>IFERROR(VLOOKUP(実施計画様式!D164,―!A$14:B$16,2,FALSE),0)</f>
        <v>0</v>
      </c>
      <c r="E164">
        <f>IFERROR(VLOOKUP(実施計画様式!E164,―!$C$40:$D$47,2,FALSE),0)</f>
        <v>0</v>
      </c>
      <c r="F164">
        <f>IFERROR(VLOOKUP(実施計画様式!F164,―!$E$2:$F$2,2,FALSE),0)</f>
        <v>0</v>
      </c>
      <c r="G164">
        <f>IFERROR(VLOOKUP(実施計画様式!G164,―!$G$2:$H$2,2,FALSE),0)</f>
        <v>0</v>
      </c>
      <c r="H164">
        <f>IFERROR(VLOOKUP(実施計画様式!H164,―!$I$2:$J$2,2,FALSE),0)</f>
        <v>0</v>
      </c>
      <c r="J164">
        <f>IFERROR(VLOOKUP(実施計画様式!J164,―!$K$2:$L$2,2,FALSE),0)</f>
        <v>0</v>
      </c>
      <c r="K164">
        <f>IFERROR(VLOOKUP(実施計画様式!K164,―!$M$2:$N$2,2,FALSE),0)</f>
        <v>0</v>
      </c>
      <c r="L164">
        <f>IFERROR(VLOOKUP(実施計画様式!L164,―!$O$2:$P$10,2,FALSE),0)</f>
        <v>0</v>
      </c>
      <c r="AG164">
        <f>IFERROR(VLOOKUP(実施計画様式!AG164,―!$Q$2:$R$3,2,FALSE),0)</f>
        <v>0</v>
      </c>
      <c r="AH164">
        <f>IFERROR(VLOOKUP(実施計画様式!AH164,―!$S$2:$T$3,2,FALSE),0)</f>
        <v>0</v>
      </c>
      <c r="AI164" s="4">
        <f>IFERROR(VLOOKUP(実施計画様式!AI164,―!$U$2:$V$3,2,FALSE),0)</f>
        <v>0</v>
      </c>
      <c r="AJ164">
        <f>IFERROR(VLOOKUP(実施計画様式!AJ164,―!$AD$2:$AE$14,2,FALSE),0)</f>
        <v>0</v>
      </c>
      <c r="AK164">
        <f>IFERROR(VLOOKUP(実施計画様式!AK164,―!$AD$2:$AE$14,2,FALSE),0)</f>
        <v>0</v>
      </c>
      <c r="AQ164">
        <f>IFERROR(VLOOKUP(実施計画様式!AQ164,―!$AG$2:$AH$4,2,FALSE),0)</f>
        <v>0</v>
      </c>
      <c r="AS164" s="4">
        <f t="shared" si="1"/>
        <v>0</v>
      </c>
      <c r="AT164">
        <v>99</v>
      </c>
      <c r="BB164" s="601" t="str">
        <f>IF(実施計画様式!F164="","",IF(PRODUCT(D164:AQ164)=0,"error",""))</f>
        <v/>
      </c>
    </row>
    <row r="165" spans="3:54" x14ac:dyDescent="0.15">
      <c r="C165" s="4">
        <v>84</v>
      </c>
      <c r="D165" s="53">
        <f>IFERROR(VLOOKUP(実施計画様式!D165,―!A$14:B$16,2,FALSE),0)</f>
        <v>0</v>
      </c>
      <c r="E165">
        <f>IFERROR(VLOOKUP(実施計画様式!E165,―!$C$40:$D$47,2,FALSE),0)</f>
        <v>0</v>
      </c>
      <c r="F165">
        <f>IFERROR(VLOOKUP(実施計画様式!F165,―!$E$2:$F$2,2,FALSE),0)</f>
        <v>0</v>
      </c>
      <c r="G165">
        <f>IFERROR(VLOOKUP(実施計画様式!G165,―!$G$2:$H$2,2,FALSE),0)</f>
        <v>0</v>
      </c>
      <c r="H165">
        <f>IFERROR(VLOOKUP(実施計画様式!H165,―!$I$2:$J$2,2,FALSE),0)</f>
        <v>0</v>
      </c>
      <c r="J165">
        <f>IFERROR(VLOOKUP(実施計画様式!J165,―!$K$2:$L$2,2,FALSE),0)</f>
        <v>0</v>
      </c>
      <c r="K165">
        <f>IFERROR(VLOOKUP(実施計画様式!K165,―!$M$2:$N$2,2,FALSE),0)</f>
        <v>0</v>
      </c>
      <c r="L165">
        <f>IFERROR(VLOOKUP(実施計画様式!L165,―!$O$2:$P$10,2,FALSE),0)</f>
        <v>0</v>
      </c>
      <c r="AG165">
        <f>IFERROR(VLOOKUP(実施計画様式!AG165,―!$Q$2:$R$3,2,FALSE),0)</f>
        <v>0</v>
      </c>
      <c r="AH165">
        <f>IFERROR(VLOOKUP(実施計画様式!AH165,―!$S$2:$T$3,2,FALSE),0)</f>
        <v>0</v>
      </c>
      <c r="AI165" s="4">
        <f>IFERROR(VLOOKUP(実施計画様式!AI165,―!$U$2:$V$3,2,FALSE),0)</f>
        <v>0</v>
      </c>
      <c r="AJ165">
        <f>IFERROR(VLOOKUP(実施計画様式!AJ165,―!$AD$2:$AE$14,2,FALSE),0)</f>
        <v>0</v>
      </c>
      <c r="AK165">
        <f>IFERROR(VLOOKUP(実施計画様式!AK165,―!$AD$2:$AE$14,2,FALSE),0)</f>
        <v>0</v>
      </c>
      <c r="AQ165">
        <f>IFERROR(VLOOKUP(実施計画様式!AQ165,―!$AG$2:$AH$4,2,FALSE),0)</f>
        <v>0</v>
      </c>
      <c r="AS165" s="4">
        <f t="shared" si="1"/>
        <v>0</v>
      </c>
      <c r="AT165">
        <v>99</v>
      </c>
      <c r="BB165" s="601" t="str">
        <f>IF(実施計画様式!F165="","",IF(PRODUCT(D165:AQ165)=0,"error",""))</f>
        <v/>
      </c>
    </row>
    <row r="166" spans="3:54" x14ac:dyDescent="0.15">
      <c r="C166" s="4">
        <v>85</v>
      </c>
      <c r="D166" s="53">
        <f>IFERROR(VLOOKUP(実施計画様式!D166,―!A$14:B$16,2,FALSE),0)</f>
        <v>0</v>
      </c>
      <c r="E166">
        <f>IFERROR(VLOOKUP(実施計画様式!E166,―!$C$40:$D$47,2,FALSE),0)</f>
        <v>0</v>
      </c>
      <c r="F166">
        <f>IFERROR(VLOOKUP(実施計画様式!F166,―!$E$2:$F$2,2,FALSE),0)</f>
        <v>0</v>
      </c>
      <c r="G166">
        <f>IFERROR(VLOOKUP(実施計画様式!G166,―!$G$2:$H$2,2,FALSE),0)</f>
        <v>0</v>
      </c>
      <c r="H166">
        <f>IFERROR(VLOOKUP(実施計画様式!H166,―!$I$2:$J$2,2,FALSE),0)</f>
        <v>0</v>
      </c>
      <c r="J166">
        <f>IFERROR(VLOOKUP(実施計画様式!J166,―!$K$2:$L$2,2,FALSE),0)</f>
        <v>0</v>
      </c>
      <c r="K166">
        <f>IFERROR(VLOOKUP(実施計画様式!K166,―!$M$2:$N$2,2,FALSE),0)</f>
        <v>0</v>
      </c>
      <c r="L166">
        <f>IFERROR(VLOOKUP(実施計画様式!L166,―!$O$2:$P$10,2,FALSE),0)</f>
        <v>0</v>
      </c>
      <c r="AG166">
        <f>IFERROR(VLOOKUP(実施計画様式!AG166,―!$Q$2:$R$3,2,FALSE),0)</f>
        <v>0</v>
      </c>
      <c r="AH166">
        <f>IFERROR(VLOOKUP(実施計画様式!AH166,―!$S$2:$T$3,2,FALSE),0)</f>
        <v>0</v>
      </c>
      <c r="AI166" s="4">
        <f>IFERROR(VLOOKUP(実施計画様式!AI166,―!$U$2:$V$3,2,FALSE),0)</f>
        <v>0</v>
      </c>
      <c r="AJ166">
        <f>IFERROR(VLOOKUP(実施計画様式!AJ166,―!$AD$2:$AE$14,2,FALSE),0)</f>
        <v>0</v>
      </c>
      <c r="AK166">
        <f>IFERROR(VLOOKUP(実施計画様式!AK166,―!$AD$2:$AE$14,2,FALSE),0)</f>
        <v>0</v>
      </c>
      <c r="AQ166">
        <f>IFERROR(VLOOKUP(実施計画様式!AQ166,―!$AG$2:$AH$4,2,FALSE),0)</f>
        <v>0</v>
      </c>
      <c r="AS166" s="4">
        <f t="shared" si="1"/>
        <v>0</v>
      </c>
      <c r="AT166">
        <v>99</v>
      </c>
      <c r="BB166" s="601" t="str">
        <f>IF(実施計画様式!F166="","",IF(PRODUCT(D166:AQ166)=0,"error",""))</f>
        <v/>
      </c>
    </row>
    <row r="167" spans="3:54" x14ac:dyDescent="0.15">
      <c r="C167" s="4">
        <v>86</v>
      </c>
      <c r="D167" s="53">
        <f>IFERROR(VLOOKUP(実施計画様式!D167,―!A$14:B$16,2,FALSE),0)</f>
        <v>0</v>
      </c>
      <c r="E167">
        <f>IFERROR(VLOOKUP(実施計画様式!E167,―!$C$40:$D$47,2,FALSE),0)</f>
        <v>0</v>
      </c>
      <c r="F167">
        <f>IFERROR(VLOOKUP(実施計画様式!F167,―!$E$2:$F$2,2,FALSE),0)</f>
        <v>0</v>
      </c>
      <c r="G167">
        <f>IFERROR(VLOOKUP(実施計画様式!G167,―!$G$2:$H$2,2,FALSE),0)</f>
        <v>0</v>
      </c>
      <c r="H167">
        <f>IFERROR(VLOOKUP(実施計画様式!H167,―!$I$2:$J$2,2,FALSE),0)</f>
        <v>0</v>
      </c>
      <c r="J167">
        <f>IFERROR(VLOOKUP(実施計画様式!J167,―!$K$2:$L$2,2,FALSE),0)</f>
        <v>0</v>
      </c>
      <c r="K167">
        <f>IFERROR(VLOOKUP(実施計画様式!K167,―!$M$2:$N$2,2,FALSE),0)</f>
        <v>0</v>
      </c>
      <c r="L167">
        <f>IFERROR(VLOOKUP(実施計画様式!L167,―!$O$2:$P$10,2,FALSE),0)</f>
        <v>0</v>
      </c>
      <c r="AG167">
        <f>IFERROR(VLOOKUP(実施計画様式!AG167,―!$Q$2:$R$3,2,FALSE),0)</f>
        <v>0</v>
      </c>
      <c r="AH167">
        <f>IFERROR(VLOOKUP(実施計画様式!AH167,―!$S$2:$T$3,2,FALSE),0)</f>
        <v>0</v>
      </c>
      <c r="AI167" s="4">
        <f>IFERROR(VLOOKUP(実施計画様式!AI167,―!$U$2:$V$3,2,FALSE),0)</f>
        <v>0</v>
      </c>
      <c r="AJ167">
        <f>IFERROR(VLOOKUP(実施計画様式!AJ167,―!$AD$2:$AE$14,2,FALSE),0)</f>
        <v>0</v>
      </c>
      <c r="AK167">
        <f>IFERROR(VLOOKUP(実施計画様式!AK167,―!$AD$2:$AE$14,2,FALSE),0)</f>
        <v>0</v>
      </c>
      <c r="AQ167">
        <f>IFERROR(VLOOKUP(実施計画様式!AQ167,―!$AG$2:$AH$4,2,FALSE),0)</f>
        <v>0</v>
      </c>
      <c r="AS167" s="4">
        <f t="shared" si="1"/>
        <v>0</v>
      </c>
      <c r="AT167">
        <v>99</v>
      </c>
      <c r="BB167" s="601" t="str">
        <f>IF(実施計画様式!F167="","",IF(PRODUCT(D167:AQ167)=0,"error",""))</f>
        <v/>
      </c>
    </row>
    <row r="168" spans="3:54" x14ac:dyDescent="0.15">
      <c r="C168" s="4">
        <v>87</v>
      </c>
      <c r="D168" s="53">
        <f>IFERROR(VLOOKUP(実施計画様式!D168,―!A$14:B$16,2,FALSE),0)</f>
        <v>0</v>
      </c>
      <c r="E168">
        <f>IFERROR(VLOOKUP(実施計画様式!E168,―!$C$40:$D$47,2,FALSE),0)</f>
        <v>0</v>
      </c>
      <c r="F168">
        <f>IFERROR(VLOOKUP(実施計画様式!F168,―!$E$2:$F$2,2,FALSE),0)</f>
        <v>0</v>
      </c>
      <c r="G168">
        <f>IFERROR(VLOOKUP(実施計画様式!G168,―!$G$2:$H$2,2,FALSE),0)</f>
        <v>0</v>
      </c>
      <c r="H168">
        <f>IFERROR(VLOOKUP(実施計画様式!H168,―!$I$2:$J$2,2,FALSE),0)</f>
        <v>0</v>
      </c>
      <c r="J168">
        <f>IFERROR(VLOOKUP(実施計画様式!J168,―!$K$2:$L$2,2,FALSE),0)</f>
        <v>0</v>
      </c>
      <c r="K168">
        <f>IFERROR(VLOOKUP(実施計画様式!K168,―!$M$2:$N$2,2,FALSE),0)</f>
        <v>0</v>
      </c>
      <c r="L168">
        <f>IFERROR(VLOOKUP(実施計画様式!L168,―!$O$2:$P$10,2,FALSE),0)</f>
        <v>0</v>
      </c>
      <c r="AG168">
        <f>IFERROR(VLOOKUP(実施計画様式!AG168,―!$Q$2:$R$3,2,FALSE),0)</f>
        <v>0</v>
      </c>
      <c r="AH168">
        <f>IFERROR(VLOOKUP(実施計画様式!AH168,―!$S$2:$T$3,2,FALSE),0)</f>
        <v>0</v>
      </c>
      <c r="AI168" s="4">
        <f>IFERROR(VLOOKUP(実施計画様式!AI168,―!$U$2:$V$3,2,FALSE),0)</f>
        <v>0</v>
      </c>
      <c r="AJ168">
        <f>IFERROR(VLOOKUP(実施計画様式!AJ168,―!$AD$2:$AE$14,2,FALSE),0)</f>
        <v>0</v>
      </c>
      <c r="AK168">
        <f>IFERROR(VLOOKUP(実施計画様式!AK168,―!$AD$2:$AE$14,2,FALSE),0)</f>
        <v>0</v>
      </c>
      <c r="AQ168">
        <f>IFERROR(VLOOKUP(実施計画様式!AQ168,―!$AG$2:$AH$4,2,FALSE),0)</f>
        <v>0</v>
      </c>
      <c r="AS168" s="4">
        <f t="shared" si="1"/>
        <v>0</v>
      </c>
      <c r="AT168">
        <v>99</v>
      </c>
      <c r="BB168" s="601" t="str">
        <f>IF(実施計画様式!F168="","",IF(PRODUCT(D168:AQ168)=0,"error",""))</f>
        <v/>
      </c>
    </row>
    <row r="169" spans="3:54" x14ac:dyDescent="0.15">
      <c r="C169" s="4">
        <v>88</v>
      </c>
      <c r="D169" s="53">
        <f>IFERROR(VLOOKUP(実施計画様式!D169,―!A$14:B$16,2,FALSE),0)</f>
        <v>0</v>
      </c>
      <c r="E169">
        <f>IFERROR(VLOOKUP(実施計画様式!E169,―!$C$40:$D$47,2,FALSE),0)</f>
        <v>0</v>
      </c>
      <c r="F169">
        <f>IFERROR(VLOOKUP(実施計画様式!F169,―!$E$2:$F$2,2,FALSE),0)</f>
        <v>0</v>
      </c>
      <c r="G169">
        <f>IFERROR(VLOOKUP(実施計画様式!G169,―!$G$2:$H$2,2,FALSE),0)</f>
        <v>0</v>
      </c>
      <c r="H169">
        <f>IFERROR(VLOOKUP(実施計画様式!H169,―!$I$2:$J$2,2,FALSE),0)</f>
        <v>0</v>
      </c>
      <c r="J169">
        <f>IFERROR(VLOOKUP(実施計画様式!J169,―!$K$2:$L$2,2,FALSE),0)</f>
        <v>0</v>
      </c>
      <c r="K169">
        <f>IFERROR(VLOOKUP(実施計画様式!K169,―!$M$2:$N$2,2,FALSE),0)</f>
        <v>0</v>
      </c>
      <c r="L169">
        <f>IFERROR(VLOOKUP(実施計画様式!L169,―!$O$2:$P$10,2,FALSE),0)</f>
        <v>0</v>
      </c>
      <c r="AG169">
        <f>IFERROR(VLOOKUP(実施計画様式!AG169,―!$Q$2:$R$3,2,FALSE),0)</f>
        <v>0</v>
      </c>
      <c r="AH169">
        <f>IFERROR(VLOOKUP(実施計画様式!AH169,―!$S$2:$T$3,2,FALSE),0)</f>
        <v>0</v>
      </c>
      <c r="AI169" s="4">
        <f>IFERROR(VLOOKUP(実施計画様式!AI169,―!$U$2:$V$3,2,FALSE),0)</f>
        <v>0</v>
      </c>
      <c r="AJ169">
        <f>IFERROR(VLOOKUP(実施計画様式!AJ169,―!$AD$2:$AE$14,2,FALSE),0)</f>
        <v>0</v>
      </c>
      <c r="AK169">
        <f>IFERROR(VLOOKUP(実施計画様式!AK169,―!$AD$2:$AE$14,2,FALSE),0)</f>
        <v>0</v>
      </c>
      <c r="AQ169">
        <f>IFERROR(VLOOKUP(実施計画様式!AQ169,―!$AG$2:$AH$4,2,FALSE),0)</f>
        <v>0</v>
      </c>
      <c r="AS169" s="4">
        <f t="shared" si="1"/>
        <v>0</v>
      </c>
      <c r="AT169">
        <v>99</v>
      </c>
      <c r="BB169" s="601" t="str">
        <f>IF(実施計画様式!F169="","",IF(PRODUCT(D169:AQ169)=0,"error",""))</f>
        <v/>
      </c>
    </row>
    <row r="170" spans="3:54" x14ac:dyDescent="0.15">
      <c r="C170" s="4">
        <v>89</v>
      </c>
      <c r="D170" s="53">
        <f>IFERROR(VLOOKUP(実施計画様式!D170,―!A$14:B$16,2,FALSE),0)</f>
        <v>0</v>
      </c>
      <c r="E170">
        <f>IFERROR(VLOOKUP(実施計画様式!E170,―!$C$40:$D$47,2,FALSE),0)</f>
        <v>0</v>
      </c>
      <c r="F170">
        <f>IFERROR(VLOOKUP(実施計画様式!F170,―!$E$2:$F$2,2,FALSE),0)</f>
        <v>0</v>
      </c>
      <c r="G170">
        <f>IFERROR(VLOOKUP(実施計画様式!G170,―!$G$2:$H$2,2,FALSE),0)</f>
        <v>0</v>
      </c>
      <c r="H170">
        <f>IFERROR(VLOOKUP(実施計画様式!H170,―!$I$2:$J$2,2,FALSE),0)</f>
        <v>0</v>
      </c>
      <c r="J170">
        <f>IFERROR(VLOOKUP(実施計画様式!J170,―!$K$2:$L$2,2,FALSE),0)</f>
        <v>0</v>
      </c>
      <c r="K170">
        <f>IFERROR(VLOOKUP(実施計画様式!K170,―!$M$2:$N$2,2,FALSE),0)</f>
        <v>0</v>
      </c>
      <c r="L170">
        <f>IFERROR(VLOOKUP(実施計画様式!L170,―!$O$2:$P$10,2,FALSE),0)</f>
        <v>0</v>
      </c>
      <c r="AG170">
        <f>IFERROR(VLOOKUP(実施計画様式!AG170,―!$Q$2:$R$3,2,FALSE),0)</f>
        <v>0</v>
      </c>
      <c r="AH170">
        <f>IFERROR(VLOOKUP(実施計画様式!AH170,―!$S$2:$T$3,2,FALSE),0)</f>
        <v>0</v>
      </c>
      <c r="AI170" s="4">
        <f>IFERROR(VLOOKUP(実施計画様式!AI170,―!$U$2:$V$3,2,FALSE),0)</f>
        <v>0</v>
      </c>
      <c r="AJ170">
        <f>IFERROR(VLOOKUP(実施計画様式!AJ170,―!$AD$2:$AE$14,2,FALSE),0)</f>
        <v>0</v>
      </c>
      <c r="AK170">
        <f>IFERROR(VLOOKUP(実施計画様式!AK170,―!$AD$2:$AE$14,2,FALSE),0)</f>
        <v>0</v>
      </c>
      <c r="AQ170">
        <f>IFERROR(VLOOKUP(実施計画様式!AQ170,―!$AG$2:$AH$4,2,FALSE),0)</f>
        <v>0</v>
      </c>
      <c r="AS170" s="4">
        <f t="shared" si="1"/>
        <v>0</v>
      </c>
      <c r="AT170">
        <v>99</v>
      </c>
      <c r="BB170" s="601" t="str">
        <f>IF(実施計画様式!F170="","",IF(PRODUCT(D170:AQ170)=0,"error",""))</f>
        <v/>
      </c>
    </row>
    <row r="171" spans="3:54" x14ac:dyDescent="0.15">
      <c r="C171" s="4">
        <v>90</v>
      </c>
      <c r="D171" s="53">
        <f>IFERROR(VLOOKUP(実施計画様式!D171,―!A$14:B$16,2,FALSE),0)</f>
        <v>0</v>
      </c>
      <c r="E171">
        <f>IFERROR(VLOOKUP(実施計画様式!E171,―!$C$40:$D$47,2,FALSE),0)</f>
        <v>0</v>
      </c>
      <c r="F171">
        <f>IFERROR(VLOOKUP(実施計画様式!F171,―!$E$2:$F$2,2,FALSE),0)</f>
        <v>0</v>
      </c>
      <c r="G171">
        <f>IFERROR(VLOOKUP(実施計画様式!G171,―!$G$2:$H$2,2,FALSE),0)</f>
        <v>0</v>
      </c>
      <c r="H171">
        <f>IFERROR(VLOOKUP(実施計画様式!H171,―!$I$2:$J$2,2,FALSE),0)</f>
        <v>0</v>
      </c>
      <c r="J171">
        <f>IFERROR(VLOOKUP(実施計画様式!J171,―!$K$2:$L$2,2,FALSE),0)</f>
        <v>0</v>
      </c>
      <c r="K171">
        <f>IFERROR(VLOOKUP(実施計画様式!K171,―!$M$2:$N$2,2,FALSE),0)</f>
        <v>0</v>
      </c>
      <c r="L171">
        <f>IFERROR(VLOOKUP(実施計画様式!L171,―!$O$2:$P$10,2,FALSE),0)</f>
        <v>0</v>
      </c>
      <c r="AG171">
        <f>IFERROR(VLOOKUP(実施計画様式!AG171,―!$Q$2:$R$3,2,FALSE),0)</f>
        <v>0</v>
      </c>
      <c r="AH171">
        <f>IFERROR(VLOOKUP(実施計画様式!AH171,―!$S$2:$T$3,2,FALSE),0)</f>
        <v>0</v>
      </c>
      <c r="AI171" s="4">
        <f>IFERROR(VLOOKUP(実施計画様式!AI171,―!$U$2:$V$3,2,FALSE),0)</f>
        <v>0</v>
      </c>
      <c r="AJ171">
        <f>IFERROR(VLOOKUP(実施計画様式!AJ171,―!$AD$2:$AE$14,2,FALSE),0)</f>
        <v>0</v>
      </c>
      <c r="AK171">
        <f>IFERROR(VLOOKUP(実施計画様式!AK171,―!$AD$2:$AE$14,2,FALSE),0)</f>
        <v>0</v>
      </c>
      <c r="AQ171">
        <f>IFERROR(VLOOKUP(実施計画様式!AQ171,―!$AG$2:$AH$4,2,FALSE),0)</f>
        <v>0</v>
      </c>
      <c r="AS171" s="4">
        <f t="shared" si="1"/>
        <v>0</v>
      </c>
      <c r="AT171">
        <v>99</v>
      </c>
      <c r="BB171" s="601" t="str">
        <f>IF(実施計画様式!F171="","",IF(PRODUCT(D171:AQ171)=0,"error",""))</f>
        <v/>
      </c>
    </row>
    <row r="172" spans="3:54" x14ac:dyDescent="0.15">
      <c r="C172" s="4">
        <v>91</v>
      </c>
      <c r="D172" s="53">
        <f>IFERROR(VLOOKUP(実施計画様式!D172,―!A$14:B$16,2,FALSE),0)</f>
        <v>0</v>
      </c>
      <c r="E172">
        <f>IFERROR(VLOOKUP(実施計画様式!E172,―!$C$40:$D$47,2,FALSE),0)</f>
        <v>0</v>
      </c>
      <c r="F172">
        <f>IFERROR(VLOOKUP(実施計画様式!F172,―!$E$2:$F$2,2,FALSE),0)</f>
        <v>0</v>
      </c>
      <c r="G172">
        <f>IFERROR(VLOOKUP(実施計画様式!G172,―!$G$2:$H$2,2,FALSE),0)</f>
        <v>0</v>
      </c>
      <c r="H172">
        <f>IFERROR(VLOOKUP(実施計画様式!H172,―!$I$2:$J$2,2,FALSE),0)</f>
        <v>0</v>
      </c>
      <c r="J172">
        <f>IFERROR(VLOOKUP(実施計画様式!J172,―!$K$2:$L$2,2,FALSE),0)</f>
        <v>0</v>
      </c>
      <c r="K172">
        <f>IFERROR(VLOOKUP(実施計画様式!K172,―!$M$2:$N$2,2,FALSE),0)</f>
        <v>0</v>
      </c>
      <c r="L172">
        <f>IFERROR(VLOOKUP(実施計画様式!L172,―!$O$2:$P$10,2,FALSE),0)</f>
        <v>0</v>
      </c>
      <c r="AG172">
        <f>IFERROR(VLOOKUP(実施計画様式!AG172,―!$Q$2:$R$3,2,FALSE),0)</f>
        <v>0</v>
      </c>
      <c r="AH172">
        <f>IFERROR(VLOOKUP(実施計画様式!AH172,―!$S$2:$T$3,2,FALSE),0)</f>
        <v>0</v>
      </c>
      <c r="AI172" s="4">
        <f>IFERROR(VLOOKUP(実施計画様式!AI172,―!$U$2:$V$3,2,FALSE),0)</f>
        <v>0</v>
      </c>
      <c r="AJ172">
        <f>IFERROR(VLOOKUP(実施計画様式!AJ172,―!$AD$2:$AE$14,2,FALSE),0)</f>
        <v>0</v>
      </c>
      <c r="AK172">
        <f>IFERROR(VLOOKUP(実施計画様式!AK172,―!$AD$2:$AE$14,2,FALSE),0)</f>
        <v>0</v>
      </c>
      <c r="AQ172">
        <f>IFERROR(VLOOKUP(実施計画様式!AQ172,―!$AG$2:$AH$4,2,FALSE),0)</f>
        <v>0</v>
      </c>
      <c r="AS172" s="4">
        <f t="shared" si="1"/>
        <v>0</v>
      </c>
      <c r="AT172">
        <v>99</v>
      </c>
      <c r="BB172" s="601" t="str">
        <f>IF(実施計画様式!F172="","",IF(PRODUCT(D172:AQ172)=0,"error",""))</f>
        <v/>
      </c>
    </row>
    <row r="173" spans="3:54" x14ac:dyDescent="0.15">
      <c r="C173" s="4">
        <v>92</v>
      </c>
      <c r="D173" s="53">
        <f>IFERROR(VLOOKUP(実施計画様式!D173,―!A$14:B$16,2,FALSE),0)</f>
        <v>0</v>
      </c>
      <c r="E173">
        <f>IFERROR(VLOOKUP(実施計画様式!E173,―!$C$40:$D$47,2,FALSE),0)</f>
        <v>0</v>
      </c>
      <c r="F173">
        <f>IFERROR(VLOOKUP(実施計画様式!F173,―!$E$2:$F$2,2,FALSE),0)</f>
        <v>0</v>
      </c>
      <c r="G173">
        <f>IFERROR(VLOOKUP(実施計画様式!G173,―!$G$2:$H$2,2,FALSE),0)</f>
        <v>0</v>
      </c>
      <c r="H173">
        <f>IFERROR(VLOOKUP(実施計画様式!H173,―!$I$2:$J$2,2,FALSE),0)</f>
        <v>0</v>
      </c>
      <c r="J173">
        <f>IFERROR(VLOOKUP(実施計画様式!J173,―!$K$2:$L$2,2,FALSE),0)</f>
        <v>0</v>
      </c>
      <c r="K173">
        <f>IFERROR(VLOOKUP(実施計画様式!K173,―!$M$2:$N$2,2,FALSE),0)</f>
        <v>0</v>
      </c>
      <c r="L173">
        <f>IFERROR(VLOOKUP(実施計画様式!L173,―!$O$2:$P$10,2,FALSE),0)</f>
        <v>0</v>
      </c>
      <c r="AG173">
        <f>IFERROR(VLOOKUP(実施計画様式!AG173,―!$Q$2:$R$3,2,FALSE),0)</f>
        <v>0</v>
      </c>
      <c r="AH173">
        <f>IFERROR(VLOOKUP(実施計画様式!AH173,―!$S$2:$T$3,2,FALSE),0)</f>
        <v>0</v>
      </c>
      <c r="AI173" s="4">
        <f>IFERROR(VLOOKUP(実施計画様式!AI173,―!$U$2:$V$3,2,FALSE),0)</f>
        <v>0</v>
      </c>
      <c r="AJ173">
        <f>IFERROR(VLOOKUP(実施計画様式!AJ173,―!$AD$2:$AE$14,2,FALSE),0)</f>
        <v>0</v>
      </c>
      <c r="AK173">
        <f>IFERROR(VLOOKUP(実施計画様式!AK173,―!$AD$2:$AE$14,2,FALSE),0)</f>
        <v>0</v>
      </c>
      <c r="AQ173">
        <f>IFERROR(VLOOKUP(実施計画様式!AQ173,―!$AG$2:$AH$4,2,FALSE),0)</f>
        <v>0</v>
      </c>
      <c r="AS173" s="4">
        <f t="shared" si="1"/>
        <v>0</v>
      </c>
      <c r="AT173">
        <v>99</v>
      </c>
      <c r="BB173" s="601" t="str">
        <f>IF(実施計画様式!F173="","",IF(PRODUCT(D173:AQ173)=0,"error",""))</f>
        <v/>
      </c>
    </row>
    <row r="174" spans="3:54" x14ac:dyDescent="0.15">
      <c r="C174" s="4">
        <v>93</v>
      </c>
      <c r="D174" s="53">
        <f>IFERROR(VLOOKUP(実施計画様式!D174,―!A$14:B$16,2,FALSE),0)</f>
        <v>0</v>
      </c>
      <c r="E174">
        <f>IFERROR(VLOOKUP(実施計画様式!E174,―!$C$40:$D$47,2,FALSE),0)</f>
        <v>0</v>
      </c>
      <c r="F174">
        <f>IFERROR(VLOOKUP(実施計画様式!F174,―!$E$2:$F$2,2,FALSE),0)</f>
        <v>0</v>
      </c>
      <c r="G174">
        <f>IFERROR(VLOOKUP(実施計画様式!G174,―!$G$2:$H$2,2,FALSE),0)</f>
        <v>0</v>
      </c>
      <c r="H174">
        <f>IFERROR(VLOOKUP(実施計画様式!H174,―!$I$2:$J$2,2,FALSE),0)</f>
        <v>0</v>
      </c>
      <c r="J174">
        <f>IFERROR(VLOOKUP(実施計画様式!J174,―!$K$2:$L$2,2,FALSE),0)</f>
        <v>0</v>
      </c>
      <c r="K174">
        <f>IFERROR(VLOOKUP(実施計画様式!K174,―!$M$2:$N$2,2,FALSE),0)</f>
        <v>0</v>
      </c>
      <c r="L174">
        <f>IFERROR(VLOOKUP(実施計画様式!L174,―!$O$2:$P$10,2,FALSE),0)</f>
        <v>0</v>
      </c>
      <c r="AG174">
        <f>IFERROR(VLOOKUP(実施計画様式!AG174,―!$Q$2:$R$3,2,FALSE),0)</f>
        <v>0</v>
      </c>
      <c r="AH174">
        <f>IFERROR(VLOOKUP(実施計画様式!AH174,―!$S$2:$T$3,2,FALSE),0)</f>
        <v>0</v>
      </c>
      <c r="AI174" s="4">
        <f>IFERROR(VLOOKUP(実施計画様式!AI174,―!$U$2:$V$3,2,FALSE),0)</f>
        <v>0</v>
      </c>
      <c r="AJ174">
        <f>IFERROR(VLOOKUP(実施計画様式!AJ174,―!$AD$2:$AE$14,2,FALSE),0)</f>
        <v>0</v>
      </c>
      <c r="AK174">
        <f>IFERROR(VLOOKUP(実施計画様式!AK174,―!$AD$2:$AE$14,2,FALSE),0)</f>
        <v>0</v>
      </c>
      <c r="AQ174">
        <f>IFERROR(VLOOKUP(実施計画様式!AQ174,―!$AG$2:$AH$4,2,FALSE),0)</f>
        <v>0</v>
      </c>
      <c r="AS174" s="4">
        <f t="shared" si="1"/>
        <v>0</v>
      </c>
      <c r="AT174">
        <v>99</v>
      </c>
      <c r="BB174" s="601" t="str">
        <f>IF(実施計画様式!F174="","",IF(PRODUCT(D174:AQ174)=0,"error",""))</f>
        <v/>
      </c>
    </row>
    <row r="175" spans="3:54" x14ac:dyDescent="0.15">
      <c r="C175" s="4">
        <v>94</v>
      </c>
      <c r="D175" s="53">
        <f>IFERROR(VLOOKUP(実施計画様式!D175,―!A$14:B$16,2,FALSE),0)</f>
        <v>0</v>
      </c>
      <c r="E175">
        <f>IFERROR(VLOOKUP(実施計画様式!E175,―!$C$40:$D$47,2,FALSE),0)</f>
        <v>0</v>
      </c>
      <c r="F175">
        <f>IFERROR(VLOOKUP(実施計画様式!F175,―!$E$2:$F$2,2,FALSE),0)</f>
        <v>0</v>
      </c>
      <c r="G175">
        <f>IFERROR(VLOOKUP(実施計画様式!G175,―!$G$2:$H$2,2,FALSE),0)</f>
        <v>0</v>
      </c>
      <c r="H175">
        <f>IFERROR(VLOOKUP(実施計画様式!H175,―!$I$2:$J$2,2,FALSE),0)</f>
        <v>0</v>
      </c>
      <c r="J175">
        <f>IFERROR(VLOOKUP(実施計画様式!J175,―!$K$2:$L$2,2,FALSE),0)</f>
        <v>0</v>
      </c>
      <c r="K175">
        <f>IFERROR(VLOOKUP(実施計画様式!K175,―!$M$2:$N$2,2,FALSE),0)</f>
        <v>0</v>
      </c>
      <c r="L175">
        <f>IFERROR(VLOOKUP(実施計画様式!L175,―!$O$2:$P$10,2,FALSE),0)</f>
        <v>0</v>
      </c>
      <c r="AG175">
        <f>IFERROR(VLOOKUP(実施計画様式!AG175,―!$Q$2:$R$3,2,FALSE),0)</f>
        <v>0</v>
      </c>
      <c r="AH175">
        <f>IFERROR(VLOOKUP(実施計画様式!AH175,―!$S$2:$T$3,2,FALSE),0)</f>
        <v>0</v>
      </c>
      <c r="AI175" s="4">
        <f>IFERROR(VLOOKUP(実施計画様式!AI175,―!$U$2:$V$3,2,FALSE),0)</f>
        <v>0</v>
      </c>
      <c r="AJ175">
        <f>IFERROR(VLOOKUP(実施計画様式!AJ175,―!$AD$2:$AE$14,2,FALSE),0)</f>
        <v>0</v>
      </c>
      <c r="AK175">
        <f>IFERROR(VLOOKUP(実施計画様式!AK175,―!$AD$2:$AE$14,2,FALSE),0)</f>
        <v>0</v>
      </c>
      <c r="AQ175">
        <f>IFERROR(VLOOKUP(実施計画様式!AQ175,―!$AG$2:$AH$4,2,FALSE),0)</f>
        <v>0</v>
      </c>
      <c r="AS175" s="4">
        <f t="shared" si="1"/>
        <v>0</v>
      </c>
      <c r="AT175">
        <v>99</v>
      </c>
      <c r="BB175" s="601" t="str">
        <f>IF(実施計画様式!F175="","",IF(PRODUCT(D175:AQ175)=0,"error",""))</f>
        <v/>
      </c>
    </row>
    <row r="176" spans="3:54" x14ac:dyDescent="0.15">
      <c r="C176" s="4">
        <v>95</v>
      </c>
      <c r="D176" s="53">
        <f>IFERROR(VLOOKUP(実施計画様式!D176,―!A$14:B$16,2,FALSE),0)</f>
        <v>0</v>
      </c>
      <c r="E176">
        <f>IFERROR(VLOOKUP(実施計画様式!E176,―!$C$40:$D$47,2,FALSE),0)</f>
        <v>0</v>
      </c>
      <c r="F176">
        <f>IFERROR(VLOOKUP(実施計画様式!F176,―!$E$2:$F$2,2,FALSE),0)</f>
        <v>0</v>
      </c>
      <c r="G176">
        <f>IFERROR(VLOOKUP(実施計画様式!G176,―!$G$2:$H$2,2,FALSE),0)</f>
        <v>0</v>
      </c>
      <c r="H176">
        <f>IFERROR(VLOOKUP(実施計画様式!H176,―!$I$2:$J$2,2,FALSE),0)</f>
        <v>0</v>
      </c>
      <c r="J176">
        <f>IFERROR(VLOOKUP(実施計画様式!J176,―!$K$2:$L$2,2,FALSE),0)</f>
        <v>0</v>
      </c>
      <c r="K176">
        <f>IFERROR(VLOOKUP(実施計画様式!K176,―!$M$2:$N$2,2,FALSE),0)</f>
        <v>0</v>
      </c>
      <c r="L176">
        <f>IFERROR(VLOOKUP(実施計画様式!L176,―!$O$2:$P$10,2,FALSE),0)</f>
        <v>0</v>
      </c>
      <c r="AG176">
        <f>IFERROR(VLOOKUP(実施計画様式!AG176,―!$Q$2:$R$3,2,FALSE),0)</f>
        <v>0</v>
      </c>
      <c r="AH176">
        <f>IFERROR(VLOOKUP(実施計画様式!AH176,―!$S$2:$T$3,2,FALSE),0)</f>
        <v>0</v>
      </c>
      <c r="AI176" s="4">
        <f>IFERROR(VLOOKUP(実施計画様式!AI176,―!$U$2:$V$3,2,FALSE),0)</f>
        <v>0</v>
      </c>
      <c r="AJ176">
        <f>IFERROR(VLOOKUP(実施計画様式!AJ176,―!$AD$2:$AE$14,2,FALSE),0)</f>
        <v>0</v>
      </c>
      <c r="AK176">
        <f>IFERROR(VLOOKUP(実施計画様式!AK176,―!$AD$2:$AE$14,2,FALSE),0)</f>
        <v>0</v>
      </c>
      <c r="AQ176">
        <f>IFERROR(VLOOKUP(実施計画様式!AQ176,―!$AG$2:$AH$4,2,FALSE),0)</f>
        <v>0</v>
      </c>
      <c r="AS176" s="4">
        <f t="shared" si="1"/>
        <v>0</v>
      </c>
      <c r="AT176">
        <v>99</v>
      </c>
      <c r="BB176" s="601" t="str">
        <f>IF(実施計画様式!F176="","",IF(PRODUCT(D176:AQ176)=0,"error",""))</f>
        <v/>
      </c>
    </row>
    <row r="177" spans="3:54" x14ac:dyDescent="0.15">
      <c r="C177" s="4">
        <v>96</v>
      </c>
      <c r="D177" s="53">
        <f>IFERROR(VLOOKUP(実施計画様式!D177,―!A$14:B$16,2,FALSE),0)</f>
        <v>0</v>
      </c>
      <c r="E177">
        <f>IFERROR(VLOOKUP(実施計画様式!E177,―!$C$40:$D$47,2,FALSE),0)</f>
        <v>0</v>
      </c>
      <c r="F177">
        <f>IFERROR(VLOOKUP(実施計画様式!F177,―!$E$2:$F$2,2,FALSE),0)</f>
        <v>0</v>
      </c>
      <c r="G177">
        <f>IFERROR(VLOOKUP(実施計画様式!G177,―!$G$2:$H$2,2,FALSE),0)</f>
        <v>0</v>
      </c>
      <c r="H177">
        <f>IFERROR(VLOOKUP(実施計画様式!H177,―!$I$2:$J$2,2,FALSE),0)</f>
        <v>0</v>
      </c>
      <c r="J177">
        <f>IFERROR(VLOOKUP(実施計画様式!J177,―!$K$2:$L$2,2,FALSE),0)</f>
        <v>0</v>
      </c>
      <c r="K177">
        <f>IFERROR(VLOOKUP(実施計画様式!K177,―!$M$2:$N$2,2,FALSE),0)</f>
        <v>0</v>
      </c>
      <c r="L177">
        <f>IFERROR(VLOOKUP(実施計画様式!L177,―!$O$2:$P$10,2,FALSE),0)</f>
        <v>0</v>
      </c>
      <c r="AG177">
        <f>IFERROR(VLOOKUP(実施計画様式!AG177,―!$Q$2:$R$3,2,FALSE),0)</f>
        <v>0</v>
      </c>
      <c r="AH177">
        <f>IFERROR(VLOOKUP(実施計画様式!AH177,―!$S$2:$T$3,2,FALSE),0)</f>
        <v>0</v>
      </c>
      <c r="AI177" s="4">
        <f>IFERROR(VLOOKUP(実施計画様式!AI177,―!$U$2:$V$3,2,FALSE),0)</f>
        <v>0</v>
      </c>
      <c r="AJ177">
        <f>IFERROR(VLOOKUP(実施計画様式!AJ177,―!$AD$2:$AE$14,2,FALSE),0)</f>
        <v>0</v>
      </c>
      <c r="AK177">
        <f>IFERROR(VLOOKUP(実施計画様式!AK177,―!$AD$2:$AE$14,2,FALSE),0)</f>
        <v>0</v>
      </c>
      <c r="AQ177">
        <f>IFERROR(VLOOKUP(実施計画様式!AQ177,―!$AG$2:$AH$4,2,FALSE),0)</f>
        <v>0</v>
      </c>
      <c r="AS177" s="4">
        <f t="shared" si="1"/>
        <v>0</v>
      </c>
      <c r="AT177">
        <v>99</v>
      </c>
      <c r="BB177" s="601" t="str">
        <f>IF(実施計画様式!F177="","",IF(PRODUCT(D177:AQ177)=0,"error",""))</f>
        <v/>
      </c>
    </row>
    <row r="178" spans="3:54" x14ac:dyDescent="0.15">
      <c r="C178" s="4">
        <v>97</v>
      </c>
      <c r="D178" s="53">
        <f>IFERROR(VLOOKUP(実施計画様式!D178,―!A$14:B$16,2,FALSE),0)</f>
        <v>0</v>
      </c>
      <c r="E178">
        <f>IFERROR(VLOOKUP(実施計画様式!E178,―!$C$40:$D$47,2,FALSE),0)</f>
        <v>0</v>
      </c>
      <c r="F178">
        <f>IFERROR(VLOOKUP(実施計画様式!F178,―!$E$2:$F$2,2,FALSE),0)</f>
        <v>0</v>
      </c>
      <c r="G178">
        <f>IFERROR(VLOOKUP(実施計画様式!G178,―!$G$2:$H$2,2,FALSE),0)</f>
        <v>0</v>
      </c>
      <c r="H178">
        <f>IFERROR(VLOOKUP(実施計画様式!H178,―!$I$2:$J$2,2,FALSE),0)</f>
        <v>0</v>
      </c>
      <c r="J178">
        <f>IFERROR(VLOOKUP(実施計画様式!J178,―!$K$2:$L$2,2,FALSE),0)</f>
        <v>0</v>
      </c>
      <c r="K178">
        <f>IFERROR(VLOOKUP(実施計画様式!K178,―!$M$2:$N$2,2,FALSE),0)</f>
        <v>0</v>
      </c>
      <c r="L178">
        <f>IFERROR(VLOOKUP(実施計画様式!L178,―!$O$2:$P$10,2,FALSE),0)</f>
        <v>0</v>
      </c>
      <c r="AG178">
        <f>IFERROR(VLOOKUP(実施計画様式!AG178,―!$Q$2:$R$3,2,FALSE),0)</f>
        <v>0</v>
      </c>
      <c r="AH178">
        <f>IFERROR(VLOOKUP(実施計画様式!AH178,―!$S$2:$T$3,2,FALSE),0)</f>
        <v>0</v>
      </c>
      <c r="AI178" s="4">
        <f>IFERROR(VLOOKUP(実施計画様式!AI178,―!$U$2:$V$3,2,FALSE),0)</f>
        <v>0</v>
      </c>
      <c r="AJ178">
        <f>IFERROR(VLOOKUP(実施計画様式!AJ178,―!$AD$2:$AE$14,2,FALSE),0)</f>
        <v>0</v>
      </c>
      <c r="AK178">
        <f>IFERROR(VLOOKUP(実施計画様式!AK178,―!$AD$2:$AE$14,2,FALSE),0)</f>
        <v>0</v>
      </c>
      <c r="AQ178">
        <f>IFERROR(VLOOKUP(実施計画様式!AQ178,―!$AG$2:$AH$4,2,FALSE),0)</f>
        <v>0</v>
      </c>
      <c r="AS178" s="4">
        <f t="shared" si="1"/>
        <v>0</v>
      </c>
      <c r="AT178">
        <v>99</v>
      </c>
      <c r="BB178" s="601" t="str">
        <f>IF(実施計画様式!F178="","",IF(PRODUCT(D178:AQ178)=0,"error",""))</f>
        <v/>
      </c>
    </row>
    <row r="179" spans="3:54" x14ac:dyDescent="0.15">
      <c r="C179" s="4">
        <v>98</v>
      </c>
      <c r="D179" s="53">
        <f>IFERROR(VLOOKUP(実施計画様式!D179,―!A$14:B$16,2,FALSE),0)</f>
        <v>0</v>
      </c>
      <c r="E179">
        <f>IFERROR(VLOOKUP(実施計画様式!E179,―!$C$40:$D$47,2,FALSE),0)</f>
        <v>0</v>
      </c>
      <c r="F179">
        <f>IFERROR(VLOOKUP(実施計画様式!F179,―!$E$2:$F$2,2,FALSE),0)</f>
        <v>0</v>
      </c>
      <c r="G179">
        <f>IFERROR(VLOOKUP(実施計画様式!G179,―!$G$2:$H$2,2,FALSE),0)</f>
        <v>0</v>
      </c>
      <c r="H179">
        <f>IFERROR(VLOOKUP(実施計画様式!H179,―!$I$2:$J$2,2,FALSE),0)</f>
        <v>0</v>
      </c>
      <c r="J179">
        <f>IFERROR(VLOOKUP(実施計画様式!J179,―!$K$2:$L$2,2,FALSE),0)</f>
        <v>0</v>
      </c>
      <c r="K179">
        <f>IFERROR(VLOOKUP(実施計画様式!K179,―!$M$2:$N$2,2,FALSE),0)</f>
        <v>0</v>
      </c>
      <c r="L179">
        <f>IFERROR(VLOOKUP(実施計画様式!L179,―!$O$2:$P$10,2,FALSE),0)</f>
        <v>0</v>
      </c>
      <c r="AG179">
        <f>IFERROR(VLOOKUP(実施計画様式!AG179,―!$Q$2:$R$3,2,FALSE),0)</f>
        <v>0</v>
      </c>
      <c r="AH179">
        <f>IFERROR(VLOOKUP(実施計画様式!AH179,―!$S$2:$T$3,2,FALSE),0)</f>
        <v>0</v>
      </c>
      <c r="AI179" s="4">
        <f>IFERROR(VLOOKUP(実施計画様式!AI179,―!$U$2:$V$3,2,FALSE),0)</f>
        <v>0</v>
      </c>
      <c r="AJ179">
        <f>IFERROR(VLOOKUP(実施計画様式!AJ179,―!$AD$2:$AE$14,2,FALSE),0)</f>
        <v>0</v>
      </c>
      <c r="AK179">
        <f>IFERROR(VLOOKUP(実施計画様式!AK179,―!$AD$2:$AE$14,2,FALSE),0)</f>
        <v>0</v>
      </c>
      <c r="AQ179">
        <f>IFERROR(VLOOKUP(実施計画様式!AQ179,―!$AG$2:$AH$4,2,FALSE),0)</f>
        <v>0</v>
      </c>
      <c r="AS179" s="4">
        <f t="shared" si="1"/>
        <v>0</v>
      </c>
      <c r="AT179">
        <v>99</v>
      </c>
      <c r="BB179" s="601" t="str">
        <f>IF(実施計画様式!F179="","",IF(PRODUCT(D179:AQ179)=0,"error",""))</f>
        <v/>
      </c>
    </row>
    <row r="180" spans="3:54" x14ac:dyDescent="0.15">
      <c r="C180" s="4">
        <v>99</v>
      </c>
      <c r="D180" s="53">
        <f>IFERROR(VLOOKUP(実施計画様式!D180,―!A$14:B$16,2,FALSE),0)</f>
        <v>0</v>
      </c>
      <c r="E180">
        <f>IFERROR(VLOOKUP(実施計画様式!E180,―!$C$40:$D$47,2,FALSE),0)</f>
        <v>0</v>
      </c>
      <c r="F180">
        <f>IFERROR(VLOOKUP(実施計画様式!F180,―!$E$2:$F$2,2,FALSE),0)</f>
        <v>0</v>
      </c>
      <c r="G180">
        <f>IFERROR(VLOOKUP(実施計画様式!G180,―!$G$2:$H$2,2,FALSE),0)</f>
        <v>0</v>
      </c>
      <c r="H180">
        <f>IFERROR(VLOOKUP(実施計画様式!H180,―!$I$2:$J$2,2,FALSE),0)</f>
        <v>0</v>
      </c>
      <c r="J180">
        <f>IFERROR(VLOOKUP(実施計画様式!J180,―!$K$2:$L$2,2,FALSE),0)</f>
        <v>0</v>
      </c>
      <c r="K180">
        <f>IFERROR(VLOOKUP(実施計画様式!K180,―!$M$2:$N$2,2,FALSE),0)</f>
        <v>0</v>
      </c>
      <c r="L180">
        <f>IFERROR(VLOOKUP(実施計画様式!L180,―!$O$2:$P$10,2,FALSE),0)</f>
        <v>0</v>
      </c>
      <c r="AG180">
        <f>IFERROR(VLOOKUP(実施計画様式!AG180,―!$Q$2:$R$3,2,FALSE),0)</f>
        <v>0</v>
      </c>
      <c r="AH180">
        <f>IFERROR(VLOOKUP(実施計画様式!AH180,―!$S$2:$T$3,2,FALSE),0)</f>
        <v>0</v>
      </c>
      <c r="AI180" s="4">
        <f>IFERROR(VLOOKUP(実施計画様式!AI180,―!$U$2:$V$3,2,FALSE),0)</f>
        <v>0</v>
      </c>
      <c r="AJ180">
        <f>IFERROR(VLOOKUP(実施計画様式!AJ180,―!$AD$2:$AE$14,2,FALSE),0)</f>
        <v>0</v>
      </c>
      <c r="AK180">
        <f>IFERROR(VLOOKUP(実施計画様式!AK180,―!$AD$2:$AE$14,2,FALSE),0)</f>
        <v>0</v>
      </c>
      <c r="AQ180">
        <f>IFERROR(VLOOKUP(実施計画様式!AQ180,―!$AG$2:$AH$4,2,FALSE),0)</f>
        <v>0</v>
      </c>
      <c r="AS180" s="4">
        <f t="shared" si="1"/>
        <v>0</v>
      </c>
      <c r="AT180">
        <v>99</v>
      </c>
      <c r="BB180" s="601" t="str">
        <f>IF(実施計画様式!F180="","",IF(PRODUCT(D180:AQ180)=0,"error",""))</f>
        <v/>
      </c>
    </row>
    <row r="181" spans="3:54" x14ac:dyDescent="0.15">
      <c r="C181" s="4">
        <v>100</v>
      </c>
      <c r="D181" s="53">
        <f>IFERROR(VLOOKUP(実施計画様式!D181,―!A$14:B$16,2,FALSE),0)</f>
        <v>0</v>
      </c>
      <c r="E181">
        <f>IFERROR(VLOOKUP(実施計画様式!E181,―!$C$40:$D$47,2,FALSE),0)</f>
        <v>0</v>
      </c>
      <c r="F181">
        <f>IFERROR(VLOOKUP(実施計画様式!F181,―!$E$2:$F$2,2,FALSE),0)</f>
        <v>0</v>
      </c>
      <c r="G181">
        <f>IFERROR(VLOOKUP(実施計画様式!G181,―!$G$2:$H$2,2,FALSE),0)</f>
        <v>0</v>
      </c>
      <c r="H181">
        <f>IFERROR(VLOOKUP(実施計画様式!H181,―!$I$2:$J$2,2,FALSE),0)</f>
        <v>0</v>
      </c>
      <c r="J181">
        <f>IFERROR(VLOOKUP(実施計画様式!J181,―!$K$2:$L$2,2,FALSE),0)</f>
        <v>0</v>
      </c>
      <c r="K181">
        <f>IFERROR(VLOOKUP(実施計画様式!K181,―!$M$2:$N$2,2,FALSE),0)</f>
        <v>0</v>
      </c>
      <c r="L181">
        <f>IFERROR(VLOOKUP(実施計画様式!L181,―!$O$2:$P$10,2,FALSE),0)</f>
        <v>0</v>
      </c>
      <c r="AG181">
        <f>IFERROR(VLOOKUP(実施計画様式!AG181,―!$Q$2:$R$3,2,FALSE),0)</f>
        <v>0</v>
      </c>
      <c r="AH181">
        <f>IFERROR(VLOOKUP(実施計画様式!AH181,―!$S$2:$T$3,2,FALSE),0)</f>
        <v>0</v>
      </c>
      <c r="AI181" s="4">
        <f>IFERROR(VLOOKUP(実施計画様式!AI181,―!$U$2:$V$3,2,FALSE),0)</f>
        <v>0</v>
      </c>
      <c r="AJ181">
        <f>IFERROR(VLOOKUP(実施計画様式!AJ181,―!$AD$2:$AE$14,2,FALSE),0)</f>
        <v>0</v>
      </c>
      <c r="AK181">
        <f>IFERROR(VLOOKUP(実施計画様式!AK181,―!$AD$2:$AE$14,2,FALSE),0)</f>
        <v>0</v>
      </c>
      <c r="AQ181">
        <f>IFERROR(VLOOKUP(実施計画様式!AQ181,―!$AG$2:$AH$4,2,FALSE),0)</f>
        <v>0</v>
      </c>
      <c r="AS181" s="4">
        <f t="shared" si="1"/>
        <v>0</v>
      </c>
      <c r="AT181">
        <v>99</v>
      </c>
      <c r="BB181" s="601" t="str">
        <f>IF(実施計画様式!F181="","",IF(PRODUCT(D181:AQ181)=0,"error",""))</f>
        <v/>
      </c>
    </row>
    <row r="182" spans="3:54" x14ac:dyDescent="0.15">
      <c r="C182" s="4">
        <v>101</v>
      </c>
      <c r="D182" s="53">
        <f>IFERROR(VLOOKUP(実施計画様式!D182,―!A$14:B$16,2,FALSE),0)</f>
        <v>0</v>
      </c>
      <c r="E182">
        <f>IFERROR(VLOOKUP(実施計画様式!E182,―!$C$40:$D$47,2,FALSE),0)</f>
        <v>0</v>
      </c>
      <c r="F182">
        <f>IFERROR(VLOOKUP(実施計画様式!F182,―!$E$2:$F$2,2,FALSE),0)</f>
        <v>0</v>
      </c>
      <c r="G182">
        <f>IFERROR(VLOOKUP(実施計画様式!G182,―!$G$2:$H$2,2,FALSE),0)</f>
        <v>0</v>
      </c>
      <c r="H182">
        <f>IFERROR(VLOOKUP(実施計画様式!H182,―!$I$2:$J$2,2,FALSE),0)</f>
        <v>0</v>
      </c>
      <c r="J182">
        <f>IFERROR(VLOOKUP(実施計画様式!J182,―!$K$2:$L$2,2,FALSE),0)</f>
        <v>0</v>
      </c>
      <c r="K182">
        <f>IFERROR(VLOOKUP(実施計画様式!K182,―!$M$2:$N$2,2,FALSE),0)</f>
        <v>0</v>
      </c>
      <c r="L182">
        <f>IFERROR(VLOOKUP(実施計画様式!L182,―!$O$2:$P$10,2,FALSE),0)</f>
        <v>0</v>
      </c>
      <c r="AG182">
        <f>IFERROR(VLOOKUP(実施計画様式!AG182,―!$Q$2:$R$3,2,FALSE),0)</f>
        <v>0</v>
      </c>
      <c r="AH182">
        <f>IFERROR(VLOOKUP(実施計画様式!AH182,―!$S$2:$T$3,2,FALSE),0)</f>
        <v>0</v>
      </c>
      <c r="AI182" s="4">
        <f>IFERROR(VLOOKUP(実施計画様式!AI182,―!$U$2:$V$3,2,FALSE),0)</f>
        <v>0</v>
      </c>
      <c r="AJ182">
        <f>IFERROR(VLOOKUP(実施計画様式!AJ182,―!$AD$2:$AE$14,2,FALSE),0)</f>
        <v>0</v>
      </c>
      <c r="AK182">
        <f>IFERROR(VLOOKUP(実施計画様式!AK182,―!$AD$2:$AE$14,2,FALSE),0)</f>
        <v>0</v>
      </c>
      <c r="AQ182">
        <f>IFERROR(VLOOKUP(実施計画様式!AQ182,―!$AG$2:$AH$4,2,FALSE),0)</f>
        <v>0</v>
      </c>
      <c r="AS182" s="4">
        <f t="shared" si="1"/>
        <v>0</v>
      </c>
      <c r="AT182">
        <v>99</v>
      </c>
      <c r="BB182" s="601" t="str">
        <f>IF(実施計画様式!F182="","",IF(PRODUCT(D182:AQ182)=0,"error",""))</f>
        <v/>
      </c>
    </row>
    <row r="183" spans="3:54" x14ac:dyDescent="0.15">
      <c r="C183" s="4">
        <v>102</v>
      </c>
      <c r="D183" s="53">
        <f>IFERROR(VLOOKUP(実施計画様式!D183,―!A$14:B$16,2,FALSE),0)</f>
        <v>0</v>
      </c>
      <c r="E183">
        <f>IFERROR(VLOOKUP(実施計画様式!E183,―!$C$40:$D$47,2,FALSE),0)</f>
        <v>0</v>
      </c>
      <c r="F183">
        <f>IFERROR(VLOOKUP(実施計画様式!F183,―!$E$2:$F$2,2,FALSE),0)</f>
        <v>0</v>
      </c>
      <c r="G183">
        <f>IFERROR(VLOOKUP(実施計画様式!G183,―!$G$2:$H$2,2,FALSE),0)</f>
        <v>0</v>
      </c>
      <c r="H183">
        <f>IFERROR(VLOOKUP(実施計画様式!H183,―!$I$2:$J$2,2,FALSE),0)</f>
        <v>0</v>
      </c>
      <c r="J183">
        <f>IFERROR(VLOOKUP(実施計画様式!J183,―!$K$2:$L$2,2,FALSE),0)</f>
        <v>0</v>
      </c>
      <c r="K183">
        <f>IFERROR(VLOOKUP(実施計画様式!K183,―!$M$2:$N$2,2,FALSE),0)</f>
        <v>0</v>
      </c>
      <c r="L183">
        <f>IFERROR(VLOOKUP(実施計画様式!L183,―!$O$2:$P$10,2,FALSE),0)</f>
        <v>0</v>
      </c>
      <c r="AG183">
        <f>IFERROR(VLOOKUP(実施計画様式!AG183,―!$Q$2:$R$3,2,FALSE),0)</f>
        <v>0</v>
      </c>
      <c r="AH183">
        <f>IFERROR(VLOOKUP(実施計画様式!AH183,―!$S$2:$T$3,2,FALSE),0)</f>
        <v>0</v>
      </c>
      <c r="AI183" s="4">
        <f>IFERROR(VLOOKUP(実施計画様式!AI183,―!$U$2:$V$3,2,FALSE),0)</f>
        <v>0</v>
      </c>
      <c r="AJ183">
        <f>IFERROR(VLOOKUP(実施計画様式!AJ183,―!$AD$2:$AE$14,2,FALSE),0)</f>
        <v>0</v>
      </c>
      <c r="AK183">
        <f>IFERROR(VLOOKUP(実施計画様式!AK183,―!$AD$2:$AE$14,2,FALSE),0)</f>
        <v>0</v>
      </c>
      <c r="AQ183">
        <f>IFERROR(VLOOKUP(実施計画様式!AQ183,―!$AG$2:$AH$4,2,FALSE),0)</f>
        <v>0</v>
      </c>
      <c r="AS183" s="4">
        <f t="shared" si="1"/>
        <v>0</v>
      </c>
      <c r="AT183">
        <v>99</v>
      </c>
      <c r="BB183" s="601" t="str">
        <f>IF(実施計画様式!F183="","",IF(PRODUCT(D183:AQ183)=0,"error",""))</f>
        <v/>
      </c>
    </row>
    <row r="184" spans="3:54" x14ac:dyDescent="0.15">
      <c r="C184" s="4">
        <v>103</v>
      </c>
      <c r="D184" s="53">
        <f>IFERROR(VLOOKUP(実施計画様式!D184,―!A$14:B$16,2,FALSE),0)</f>
        <v>0</v>
      </c>
      <c r="E184">
        <f>IFERROR(VLOOKUP(実施計画様式!E184,―!$C$40:$D$47,2,FALSE),0)</f>
        <v>0</v>
      </c>
      <c r="F184">
        <f>IFERROR(VLOOKUP(実施計画様式!F184,―!$E$2:$F$2,2,FALSE),0)</f>
        <v>0</v>
      </c>
      <c r="G184">
        <f>IFERROR(VLOOKUP(実施計画様式!G184,―!$G$2:$H$2,2,FALSE),0)</f>
        <v>0</v>
      </c>
      <c r="H184">
        <f>IFERROR(VLOOKUP(実施計画様式!H184,―!$I$2:$J$2,2,FALSE),0)</f>
        <v>0</v>
      </c>
      <c r="J184">
        <f>IFERROR(VLOOKUP(実施計画様式!J184,―!$K$2:$L$2,2,FALSE),0)</f>
        <v>0</v>
      </c>
      <c r="K184">
        <f>IFERROR(VLOOKUP(実施計画様式!K184,―!$M$2:$N$2,2,FALSE),0)</f>
        <v>0</v>
      </c>
      <c r="L184">
        <f>IFERROR(VLOOKUP(実施計画様式!L184,―!$O$2:$P$10,2,FALSE),0)</f>
        <v>0</v>
      </c>
      <c r="AG184">
        <f>IFERROR(VLOOKUP(実施計画様式!AG184,―!$Q$2:$R$3,2,FALSE),0)</f>
        <v>0</v>
      </c>
      <c r="AH184">
        <f>IFERROR(VLOOKUP(実施計画様式!AH184,―!$S$2:$T$3,2,FALSE),0)</f>
        <v>0</v>
      </c>
      <c r="AI184" s="4">
        <f>IFERROR(VLOOKUP(実施計画様式!AI184,―!$U$2:$V$3,2,FALSE),0)</f>
        <v>0</v>
      </c>
      <c r="AJ184">
        <f>IFERROR(VLOOKUP(実施計画様式!AJ184,―!$AD$2:$AE$14,2,FALSE),0)</f>
        <v>0</v>
      </c>
      <c r="AK184">
        <f>IFERROR(VLOOKUP(実施計画様式!AK184,―!$AD$2:$AE$14,2,FALSE),0)</f>
        <v>0</v>
      </c>
      <c r="AQ184">
        <f>IFERROR(VLOOKUP(実施計画様式!AQ184,―!$AG$2:$AH$4,2,FALSE),0)</f>
        <v>0</v>
      </c>
      <c r="AS184" s="4">
        <f t="shared" si="1"/>
        <v>0</v>
      </c>
      <c r="AT184">
        <v>99</v>
      </c>
      <c r="BB184" s="601" t="str">
        <f>IF(実施計画様式!F184="","",IF(PRODUCT(D184:AQ184)=0,"error",""))</f>
        <v/>
      </c>
    </row>
    <row r="185" spans="3:54" x14ac:dyDescent="0.15">
      <c r="C185" s="4">
        <v>104</v>
      </c>
      <c r="D185" s="53">
        <f>IFERROR(VLOOKUP(実施計画様式!D185,―!A$14:B$16,2,FALSE),0)</f>
        <v>0</v>
      </c>
      <c r="E185">
        <f>IFERROR(VLOOKUP(実施計画様式!E185,―!$C$40:$D$47,2,FALSE),0)</f>
        <v>0</v>
      </c>
      <c r="F185">
        <f>IFERROR(VLOOKUP(実施計画様式!F185,―!$E$2:$F$2,2,FALSE),0)</f>
        <v>0</v>
      </c>
      <c r="G185">
        <f>IFERROR(VLOOKUP(実施計画様式!G185,―!$G$2:$H$2,2,FALSE),0)</f>
        <v>0</v>
      </c>
      <c r="H185">
        <f>IFERROR(VLOOKUP(実施計画様式!H185,―!$I$2:$J$2,2,FALSE),0)</f>
        <v>0</v>
      </c>
      <c r="J185">
        <f>IFERROR(VLOOKUP(実施計画様式!J185,―!$K$2:$L$2,2,FALSE),0)</f>
        <v>0</v>
      </c>
      <c r="K185">
        <f>IFERROR(VLOOKUP(実施計画様式!K185,―!$M$2:$N$2,2,FALSE),0)</f>
        <v>0</v>
      </c>
      <c r="L185">
        <f>IFERROR(VLOOKUP(実施計画様式!L185,―!$O$2:$P$10,2,FALSE),0)</f>
        <v>0</v>
      </c>
      <c r="AG185">
        <f>IFERROR(VLOOKUP(実施計画様式!AG185,―!$Q$2:$R$3,2,FALSE),0)</f>
        <v>0</v>
      </c>
      <c r="AH185">
        <f>IFERROR(VLOOKUP(実施計画様式!AH185,―!$S$2:$T$3,2,FALSE),0)</f>
        <v>0</v>
      </c>
      <c r="AI185" s="4">
        <f>IFERROR(VLOOKUP(実施計画様式!AI185,―!$U$2:$V$3,2,FALSE),0)</f>
        <v>0</v>
      </c>
      <c r="AJ185">
        <f>IFERROR(VLOOKUP(実施計画様式!AJ185,―!$AD$2:$AE$14,2,FALSE),0)</f>
        <v>0</v>
      </c>
      <c r="AK185">
        <f>IFERROR(VLOOKUP(実施計画様式!AK185,―!$AD$2:$AE$14,2,FALSE),0)</f>
        <v>0</v>
      </c>
      <c r="AQ185">
        <f>IFERROR(VLOOKUP(実施計画様式!AQ185,―!$AG$2:$AH$4,2,FALSE),0)</f>
        <v>0</v>
      </c>
      <c r="AS185" s="4">
        <f t="shared" si="1"/>
        <v>0</v>
      </c>
      <c r="AT185">
        <v>99</v>
      </c>
      <c r="BB185" s="601" t="str">
        <f>IF(実施計画様式!F185="","",IF(PRODUCT(D185:AQ185)=0,"error",""))</f>
        <v/>
      </c>
    </row>
    <row r="186" spans="3:54" x14ac:dyDescent="0.15">
      <c r="C186" s="4">
        <v>105</v>
      </c>
      <c r="D186" s="53">
        <f>IFERROR(VLOOKUP(実施計画様式!D186,―!A$14:B$16,2,FALSE),0)</f>
        <v>0</v>
      </c>
      <c r="E186">
        <f>IFERROR(VLOOKUP(実施計画様式!E186,―!$C$40:$D$47,2,FALSE),0)</f>
        <v>0</v>
      </c>
      <c r="F186">
        <f>IFERROR(VLOOKUP(実施計画様式!F186,―!$E$2:$F$2,2,FALSE),0)</f>
        <v>0</v>
      </c>
      <c r="G186">
        <f>IFERROR(VLOOKUP(実施計画様式!G186,―!$G$2:$H$2,2,FALSE),0)</f>
        <v>0</v>
      </c>
      <c r="H186">
        <f>IFERROR(VLOOKUP(実施計画様式!H186,―!$I$2:$J$2,2,FALSE),0)</f>
        <v>0</v>
      </c>
      <c r="J186">
        <f>IFERROR(VLOOKUP(実施計画様式!J186,―!$K$2:$L$2,2,FALSE),0)</f>
        <v>0</v>
      </c>
      <c r="K186">
        <f>IFERROR(VLOOKUP(実施計画様式!K186,―!$M$2:$N$2,2,FALSE),0)</f>
        <v>0</v>
      </c>
      <c r="L186">
        <f>IFERROR(VLOOKUP(実施計画様式!L186,―!$O$2:$P$10,2,FALSE),0)</f>
        <v>0</v>
      </c>
      <c r="AG186">
        <f>IFERROR(VLOOKUP(実施計画様式!AG186,―!$Q$2:$R$3,2,FALSE),0)</f>
        <v>0</v>
      </c>
      <c r="AH186">
        <f>IFERROR(VLOOKUP(実施計画様式!AH186,―!$S$2:$T$3,2,FALSE),0)</f>
        <v>0</v>
      </c>
      <c r="AI186" s="4">
        <f>IFERROR(VLOOKUP(実施計画様式!AI186,―!$U$2:$V$3,2,FALSE),0)</f>
        <v>0</v>
      </c>
      <c r="AJ186">
        <f>IFERROR(VLOOKUP(実施計画様式!AJ186,―!$AD$2:$AE$14,2,FALSE),0)</f>
        <v>0</v>
      </c>
      <c r="AK186">
        <f>IFERROR(VLOOKUP(実施計画様式!AK186,―!$AD$2:$AE$14,2,FALSE),0)</f>
        <v>0</v>
      </c>
      <c r="AQ186">
        <f>IFERROR(VLOOKUP(実施計画様式!AQ186,―!$AG$2:$AH$4,2,FALSE),0)</f>
        <v>0</v>
      </c>
      <c r="AS186" s="4">
        <f t="shared" si="1"/>
        <v>0</v>
      </c>
      <c r="AT186">
        <v>99</v>
      </c>
      <c r="BB186" s="601" t="str">
        <f>IF(実施計画様式!F186="","",IF(PRODUCT(D186:AQ186)=0,"error",""))</f>
        <v/>
      </c>
    </row>
    <row r="187" spans="3:54" x14ac:dyDescent="0.15">
      <c r="C187" s="4">
        <v>106</v>
      </c>
      <c r="D187" s="53">
        <f>IFERROR(VLOOKUP(実施計画様式!D187,―!A$14:B$16,2,FALSE),0)</f>
        <v>0</v>
      </c>
      <c r="E187">
        <f>IFERROR(VLOOKUP(実施計画様式!E187,―!$C$40:$D$47,2,FALSE),0)</f>
        <v>0</v>
      </c>
      <c r="F187">
        <f>IFERROR(VLOOKUP(実施計画様式!F187,―!$E$2:$F$2,2,FALSE),0)</f>
        <v>0</v>
      </c>
      <c r="G187">
        <f>IFERROR(VLOOKUP(実施計画様式!G187,―!$G$2:$H$2,2,FALSE),0)</f>
        <v>0</v>
      </c>
      <c r="H187">
        <f>IFERROR(VLOOKUP(実施計画様式!H187,―!$I$2:$J$2,2,FALSE),0)</f>
        <v>0</v>
      </c>
      <c r="J187">
        <f>IFERROR(VLOOKUP(実施計画様式!J187,―!$K$2:$L$2,2,FALSE),0)</f>
        <v>0</v>
      </c>
      <c r="K187">
        <f>IFERROR(VLOOKUP(実施計画様式!K187,―!$M$2:$N$2,2,FALSE),0)</f>
        <v>0</v>
      </c>
      <c r="L187">
        <f>IFERROR(VLOOKUP(実施計画様式!L187,―!$O$2:$P$10,2,FALSE),0)</f>
        <v>0</v>
      </c>
      <c r="AG187">
        <f>IFERROR(VLOOKUP(実施計画様式!AG187,―!$Q$2:$R$3,2,FALSE),0)</f>
        <v>0</v>
      </c>
      <c r="AH187">
        <f>IFERROR(VLOOKUP(実施計画様式!AH187,―!$S$2:$T$3,2,FALSE),0)</f>
        <v>0</v>
      </c>
      <c r="AI187" s="4">
        <f>IFERROR(VLOOKUP(実施計画様式!AI187,―!$U$2:$V$3,2,FALSE),0)</f>
        <v>0</v>
      </c>
      <c r="AJ187">
        <f>IFERROR(VLOOKUP(実施計画様式!AJ187,―!$AD$2:$AE$14,2,FALSE),0)</f>
        <v>0</v>
      </c>
      <c r="AK187">
        <f>IFERROR(VLOOKUP(実施計画様式!AK187,―!$AD$2:$AE$14,2,FALSE),0)</f>
        <v>0</v>
      </c>
      <c r="AQ187">
        <f>IFERROR(VLOOKUP(実施計画様式!AQ187,―!$AG$2:$AH$4,2,FALSE),0)</f>
        <v>0</v>
      </c>
      <c r="AS187" s="4">
        <f t="shared" si="1"/>
        <v>0</v>
      </c>
      <c r="AT187">
        <v>99</v>
      </c>
      <c r="BB187" s="601" t="str">
        <f>IF(実施計画様式!F187="","",IF(PRODUCT(D187:AQ187)=0,"error",""))</f>
        <v/>
      </c>
    </row>
    <row r="188" spans="3:54" x14ac:dyDescent="0.15">
      <c r="C188" s="4">
        <v>107</v>
      </c>
      <c r="D188" s="53">
        <f>IFERROR(VLOOKUP(実施計画様式!D188,―!A$14:B$16,2,FALSE),0)</f>
        <v>0</v>
      </c>
      <c r="E188">
        <f>IFERROR(VLOOKUP(実施計画様式!E188,―!$C$40:$D$47,2,FALSE),0)</f>
        <v>0</v>
      </c>
      <c r="F188">
        <f>IFERROR(VLOOKUP(実施計画様式!F188,―!$E$2:$F$2,2,FALSE),0)</f>
        <v>0</v>
      </c>
      <c r="G188">
        <f>IFERROR(VLOOKUP(実施計画様式!G188,―!$G$2:$H$2,2,FALSE),0)</f>
        <v>0</v>
      </c>
      <c r="H188">
        <f>IFERROR(VLOOKUP(実施計画様式!H188,―!$I$2:$J$2,2,FALSE),0)</f>
        <v>0</v>
      </c>
      <c r="J188">
        <f>IFERROR(VLOOKUP(実施計画様式!J188,―!$K$2:$L$2,2,FALSE),0)</f>
        <v>0</v>
      </c>
      <c r="K188">
        <f>IFERROR(VLOOKUP(実施計画様式!K188,―!$M$2:$N$2,2,FALSE),0)</f>
        <v>0</v>
      </c>
      <c r="L188">
        <f>IFERROR(VLOOKUP(実施計画様式!L188,―!$O$2:$P$10,2,FALSE),0)</f>
        <v>0</v>
      </c>
      <c r="AG188">
        <f>IFERROR(VLOOKUP(実施計画様式!AG188,―!$Q$2:$R$3,2,FALSE),0)</f>
        <v>0</v>
      </c>
      <c r="AH188">
        <f>IFERROR(VLOOKUP(実施計画様式!AH188,―!$S$2:$T$3,2,FALSE),0)</f>
        <v>0</v>
      </c>
      <c r="AI188" s="4">
        <f>IFERROR(VLOOKUP(実施計画様式!AI188,―!$U$2:$V$3,2,FALSE),0)</f>
        <v>0</v>
      </c>
      <c r="AJ188">
        <f>IFERROR(VLOOKUP(実施計画様式!AJ188,―!$AD$2:$AE$14,2,FALSE),0)</f>
        <v>0</v>
      </c>
      <c r="AK188">
        <f>IFERROR(VLOOKUP(実施計画様式!AK188,―!$AD$2:$AE$14,2,FALSE),0)</f>
        <v>0</v>
      </c>
      <c r="AQ188">
        <f>IFERROR(VLOOKUP(実施計画様式!AQ188,―!$AG$2:$AH$4,2,FALSE),0)</f>
        <v>0</v>
      </c>
      <c r="AS188" s="4">
        <f t="shared" si="1"/>
        <v>0</v>
      </c>
      <c r="AT188">
        <v>99</v>
      </c>
      <c r="BB188" s="601" t="str">
        <f>IF(実施計画様式!F188="","",IF(PRODUCT(D188:AQ188)=0,"error",""))</f>
        <v/>
      </c>
    </row>
    <row r="189" spans="3:54" x14ac:dyDescent="0.15">
      <c r="C189" s="4">
        <v>108</v>
      </c>
      <c r="D189" s="53">
        <f>IFERROR(VLOOKUP(実施計画様式!D189,―!A$14:B$16,2,FALSE),0)</f>
        <v>0</v>
      </c>
      <c r="E189">
        <f>IFERROR(VLOOKUP(実施計画様式!E189,―!$C$40:$D$47,2,FALSE),0)</f>
        <v>0</v>
      </c>
      <c r="F189">
        <f>IFERROR(VLOOKUP(実施計画様式!F189,―!$E$2:$F$2,2,FALSE),0)</f>
        <v>0</v>
      </c>
      <c r="G189">
        <f>IFERROR(VLOOKUP(実施計画様式!G189,―!$G$2:$H$2,2,FALSE),0)</f>
        <v>0</v>
      </c>
      <c r="H189">
        <f>IFERROR(VLOOKUP(実施計画様式!H189,―!$I$2:$J$2,2,FALSE),0)</f>
        <v>0</v>
      </c>
      <c r="J189">
        <f>IFERROR(VLOOKUP(実施計画様式!J189,―!$K$2:$L$2,2,FALSE),0)</f>
        <v>0</v>
      </c>
      <c r="K189">
        <f>IFERROR(VLOOKUP(実施計画様式!K189,―!$M$2:$N$2,2,FALSE),0)</f>
        <v>0</v>
      </c>
      <c r="L189">
        <f>IFERROR(VLOOKUP(実施計画様式!L189,―!$O$2:$P$10,2,FALSE),0)</f>
        <v>0</v>
      </c>
      <c r="AG189">
        <f>IFERROR(VLOOKUP(実施計画様式!AG189,―!$Q$2:$R$3,2,FALSE),0)</f>
        <v>0</v>
      </c>
      <c r="AH189">
        <f>IFERROR(VLOOKUP(実施計画様式!AH189,―!$S$2:$T$3,2,FALSE),0)</f>
        <v>0</v>
      </c>
      <c r="AI189" s="4">
        <f>IFERROR(VLOOKUP(実施計画様式!AI189,―!$U$2:$V$3,2,FALSE),0)</f>
        <v>0</v>
      </c>
      <c r="AJ189">
        <f>IFERROR(VLOOKUP(実施計画様式!AJ189,―!$AD$2:$AE$14,2,FALSE),0)</f>
        <v>0</v>
      </c>
      <c r="AK189">
        <f>IFERROR(VLOOKUP(実施計画様式!AK189,―!$AD$2:$AE$14,2,FALSE),0)</f>
        <v>0</v>
      </c>
      <c r="AQ189">
        <f>IFERROR(VLOOKUP(実施計画様式!AQ189,―!$AG$2:$AH$4,2,FALSE),0)</f>
        <v>0</v>
      </c>
      <c r="AS189" s="4">
        <f t="shared" si="1"/>
        <v>0</v>
      </c>
      <c r="AT189">
        <v>99</v>
      </c>
      <c r="BB189" s="601" t="str">
        <f>IF(実施計画様式!F189="","",IF(PRODUCT(D189:AQ189)=0,"error",""))</f>
        <v/>
      </c>
    </row>
    <row r="190" spans="3:54" x14ac:dyDescent="0.15">
      <c r="C190" s="4">
        <v>109</v>
      </c>
      <c r="D190" s="53">
        <f>IFERROR(VLOOKUP(実施計画様式!D190,―!A$14:B$16,2,FALSE),0)</f>
        <v>0</v>
      </c>
      <c r="E190">
        <f>IFERROR(VLOOKUP(実施計画様式!E190,―!$C$40:$D$47,2,FALSE),0)</f>
        <v>0</v>
      </c>
      <c r="F190">
        <f>IFERROR(VLOOKUP(実施計画様式!F190,―!$E$2:$F$2,2,FALSE),0)</f>
        <v>0</v>
      </c>
      <c r="G190">
        <f>IFERROR(VLOOKUP(実施計画様式!G190,―!$G$2:$H$2,2,FALSE),0)</f>
        <v>0</v>
      </c>
      <c r="H190">
        <f>IFERROR(VLOOKUP(実施計画様式!H190,―!$I$2:$J$2,2,FALSE),0)</f>
        <v>0</v>
      </c>
      <c r="J190">
        <f>IFERROR(VLOOKUP(実施計画様式!J190,―!$K$2:$L$2,2,FALSE),0)</f>
        <v>0</v>
      </c>
      <c r="K190">
        <f>IFERROR(VLOOKUP(実施計画様式!K190,―!$M$2:$N$2,2,FALSE),0)</f>
        <v>0</v>
      </c>
      <c r="L190">
        <f>IFERROR(VLOOKUP(実施計画様式!L190,―!$O$2:$P$10,2,FALSE),0)</f>
        <v>0</v>
      </c>
      <c r="AG190">
        <f>IFERROR(VLOOKUP(実施計画様式!AG190,―!$Q$2:$R$3,2,FALSE),0)</f>
        <v>0</v>
      </c>
      <c r="AH190">
        <f>IFERROR(VLOOKUP(実施計画様式!AH190,―!$S$2:$T$3,2,FALSE),0)</f>
        <v>0</v>
      </c>
      <c r="AI190" s="4">
        <f>IFERROR(VLOOKUP(実施計画様式!AI190,―!$U$2:$V$3,2,FALSE),0)</f>
        <v>0</v>
      </c>
      <c r="AJ190">
        <f>IFERROR(VLOOKUP(実施計画様式!AJ190,―!$AD$2:$AE$14,2,FALSE),0)</f>
        <v>0</v>
      </c>
      <c r="AK190">
        <f>IFERROR(VLOOKUP(実施計画様式!AK190,―!$AD$2:$AE$14,2,FALSE),0)</f>
        <v>0</v>
      </c>
      <c r="AQ190">
        <f>IFERROR(VLOOKUP(実施計画様式!AQ190,―!$AG$2:$AH$4,2,FALSE),0)</f>
        <v>0</v>
      </c>
      <c r="AS190" s="4">
        <f t="shared" si="1"/>
        <v>0</v>
      </c>
      <c r="AT190">
        <v>99</v>
      </c>
      <c r="BB190" s="601" t="str">
        <f>IF(実施計画様式!F190="","",IF(PRODUCT(D190:AQ190)=0,"error",""))</f>
        <v/>
      </c>
    </row>
    <row r="191" spans="3:54" x14ac:dyDescent="0.15">
      <c r="C191" s="4">
        <v>110</v>
      </c>
      <c r="D191" s="53">
        <f>IFERROR(VLOOKUP(実施計画様式!D191,―!A$14:B$16,2,FALSE),0)</f>
        <v>0</v>
      </c>
      <c r="E191">
        <f>IFERROR(VLOOKUP(実施計画様式!E191,―!$C$40:$D$47,2,FALSE),0)</f>
        <v>0</v>
      </c>
      <c r="F191">
        <f>IFERROR(VLOOKUP(実施計画様式!F191,―!$E$2:$F$2,2,FALSE),0)</f>
        <v>0</v>
      </c>
      <c r="G191">
        <f>IFERROR(VLOOKUP(実施計画様式!G191,―!$G$2:$H$2,2,FALSE),0)</f>
        <v>0</v>
      </c>
      <c r="H191">
        <f>IFERROR(VLOOKUP(実施計画様式!H191,―!$I$2:$J$2,2,FALSE),0)</f>
        <v>0</v>
      </c>
      <c r="J191">
        <f>IFERROR(VLOOKUP(実施計画様式!J191,―!$K$2:$L$2,2,FALSE),0)</f>
        <v>0</v>
      </c>
      <c r="K191">
        <f>IFERROR(VLOOKUP(実施計画様式!K191,―!$M$2:$N$2,2,FALSE),0)</f>
        <v>0</v>
      </c>
      <c r="L191">
        <f>IFERROR(VLOOKUP(実施計画様式!L191,―!$O$2:$P$10,2,FALSE),0)</f>
        <v>0</v>
      </c>
      <c r="AG191">
        <f>IFERROR(VLOOKUP(実施計画様式!AG191,―!$Q$2:$R$3,2,FALSE),0)</f>
        <v>0</v>
      </c>
      <c r="AH191">
        <f>IFERROR(VLOOKUP(実施計画様式!AH191,―!$S$2:$T$3,2,FALSE),0)</f>
        <v>0</v>
      </c>
      <c r="AI191" s="4">
        <f>IFERROR(VLOOKUP(実施計画様式!AI191,―!$U$2:$V$3,2,FALSE),0)</f>
        <v>0</v>
      </c>
      <c r="AJ191">
        <f>IFERROR(VLOOKUP(実施計画様式!AJ191,―!$AD$2:$AE$14,2,FALSE),0)</f>
        <v>0</v>
      </c>
      <c r="AK191">
        <f>IFERROR(VLOOKUP(実施計画様式!AK191,―!$AD$2:$AE$14,2,FALSE),0)</f>
        <v>0</v>
      </c>
      <c r="AQ191">
        <f>IFERROR(VLOOKUP(実施計画様式!AQ191,―!$AG$2:$AH$4,2,FALSE),0)</f>
        <v>0</v>
      </c>
      <c r="AS191" s="4">
        <f t="shared" si="1"/>
        <v>0</v>
      </c>
      <c r="AT191">
        <v>99</v>
      </c>
      <c r="BB191" s="601" t="str">
        <f>IF(実施計画様式!F191="","",IF(PRODUCT(D191:AQ191)=0,"error",""))</f>
        <v/>
      </c>
    </row>
    <row r="192" spans="3:54" x14ac:dyDescent="0.15">
      <c r="C192" s="4">
        <v>111</v>
      </c>
      <c r="D192" s="53">
        <f>IFERROR(VLOOKUP(実施計画様式!D192,―!A$14:B$16,2,FALSE),0)</f>
        <v>0</v>
      </c>
      <c r="E192">
        <f>IFERROR(VLOOKUP(実施計画様式!E192,―!$C$40:$D$47,2,FALSE),0)</f>
        <v>0</v>
      </c>
      <c r="F192">
        <f>IFERROR(VLOOKUP(実施計画様式!F192,―!$E$2:$F$2,2,FALSE),0)</f>
        <v>0</v>
      </c>
      <c r="G192">
        <f>IFERROR(VLOOKUP(実施計画様式!G192,―!$G$2:$H$2,2,FALSE),0)</f>
        <v>0</v>
      </c>
      <c r="H192">
        <f>IFERROR(VLOOKUP(実施計画様式!H192,―!$I$2:$J$2,2,FALSE),0)</f>
        <v>0</v>
      </c>
      <c r="J192">
        <f>IFERROR(VLOOKUP(実施計画様式!J192,―!$K$2:$L$2,2,FALSE),0)</f>
        <v>0</v>
      </c>
      <c r="K192">
        <f>IFERROR(VLOOKUP(実施計画様式!K192,―!$M$2:$N$2,2,FALSE),0)</f>
        <v>0</v>
      </c>
      <c r="L192">
        <f>IFERROR(VLOOKUP(実施計画様式!L192,―!$O$2:$P$10,2,FALSE),0)</f>
        <v>0</v>
      </c>
      <c r="AG192">
        <f>IFERROR(VLOOKUP(実施計画様式!AG192,―!$Q$2:$R$3,2,FALSE),0)</f>
        <v>0</v>
      </c>
      <c r="AH192">
        <f>IFERROR(VLOOKUP(実施計画様式!AH192,―!$S$2:$T$3,2,FALSE),0)</f>
        <v>0</v>
      </c>
      <c r="AI192" s="4">
        <f>IFERROR(VLOOKUP(実施計画様式!AI192,―!$U$2:$V$3,2,FALSE),0)</f>
        <v>0</v>
      </c>
      <c r="AJ192">
        <f>IFERROR(VLOOKUP(実施計画様式!AJ192,―!$AD$2:$AE$14,2,FALSE),0)</f>
        <v>0</v>
      </c>
      <c r="AK192">
        <f>IFERROR(VLOOKUP(実施計画様式!AK192,―!$AD$2:$AE$14,2,FALSE),0)</f>
        <v>0</v>
      </c>
      <c r="AQ192">
        <f>IFERROR(VLOOKUP(実施計画様式!AQ192,―!$AG$2:$AH$4,2,FALSE),0)</f>
        <v>0</v>
      </c>
      <c r="AS192" s="4">
        <f t="shared" si="1"/>
        <v>0</v>
      </c>
      <c r="AT192">
        <v>99</v>
      </c>
      <c r="BB192" s="601" t="str">
        <f>IF(実施計画様式!F192="","",IF(PRODUCT(D192:AQ192)=0,"error",""))</f>
        <v/>
      </c>
    </row>
    <row r="193" spans="3:54" x14ac:dyDescent="0.15">
      <c r="C193" s="4">
        <v>112</v>
      </c>
      <c r="D193" s="53">
        <f>IFERROR(VLOOKUP(実施計画様式!D193,―!A$14:B$16,2,FALSE),0)</f>
        <v>0</v>
      </c>
      <c r="E193">
        <f>IFERROR(VLOOKUP(実施計画様式!E193,―!$C$40:$D$47,2,FALSE),0)</f>
        <v>0</v>
      </c>
      <c r="F193">
        <f>IFERROR(VLOOKUP(実施計画様式!F193,―!$E$2:$F$2,2,FALSE),0)</f>
        <v>0</v>
      </c>
      <c r="G193">
        <f>IFERROR(VLOOKUP(実施計画様式!G193,―!$G$2:$H$2,2,FALSE),0)</f>
        <v>0</v>
      </c>
      <c r="H193">
        <f>IFERROR(VLOOKUP(実施計画様式!H193,―!$I$2:$J$2,2,FALSE),0)</f>
        <v>0</v>
      </c>
      <c r="J193">
        <f>IFERROR(VLOOKUP(実施計画様式!J193,―!$K$2:$L$2,2,FALSE),0)</f>
        <v>0</v>
      </c>
      <c r="K193">
        <f>IFERROR(VLOOKUP(実施計画様式!K193,―!$M$2:$N$2,2,FALSE),0)</f>
        <v>0</v>
      </c>
      <c r="L193">
        <f>IFERROR(VLOOKUP(実施計画様式!L193,―!$O$2:$P$10,2,FALSE),0)</f>
        <v>0</v>
      </c>
      <c r="AG193">
        <f>IFERROR(VLOOKUP(実施計画様式!AG193,―!$Q$2:$R$3,2,FALSE),0)</f>
        <v>0</v>
      </c>
      <c r="AH193">
        <f>IFERROR(VLOOKUP(実施計画様式!AH193,―!$S$2:$T$3,2,FALSE),0)</f>
        <v>0</v>
      </c>
      <c r="AI193" s="4">
        <f>IFERROR(VLOOKUP(実施計画様式!AI193,―!$U$2:$V$3,2,FALSE),0)</f>
        <v>0</v>
      </c>
      <c r="AJ193">
        <f>IFERROR(VLOOKUP(実施計画様式!AJ193,―!$AD$2:$AE$14,2,FALSE),0)</f>
        <v>0</v>
      </c>
      <c r="AK193">
        <f>IFERROR(VLOOKUP(実施計画様式!AK193,―!$AD$2:$AE$14,2,FALSE),0)</f>
        <v>0</v>
      </c>
      <c r="AQ193">
        <f>IFERROR(VLOOKUP(実施計画様式!AQ193,―!$AG$2:$AH$4,2,FALSE),0)</f>
        <v>0</v>
      </c>
      <c r="AS193" s="4">
        <f t="shared" si="1"/>
        <v>0</v>
      </c>
      <c r="AT193">
        <v>99</v>
      </c>
      <c r="BB193" s="601" t="str">
        <f>IF(実施計画様式!F193="","",IF(PRODUCT(D193:AQ193)=0,"error",""))</f>
        <v/>
      </c>
    </row>
    <row r="194" spans="3:54" x14ac:dyDescent="0.15">
      <c r="C194" s="4">
        <v>113</v>
      </c>
      <c r="D194" s="53">
        <f>IFERROR(VLOOKUP(実施計画様式!D194,―!A$14:B$16,2,FALSE),0)</f>
        <v>0</v>
      </c>
      <c r="E194">
        <f>IFERROR(VLOOKUP(実施計画様式!E194,―!$C$40:$D$47,2,FALSE),0)</f>
        <v>0</v>
      </c>
      <c r="F194">
        <f>IFERROR(VLOOKUP(実施計画様式!F194,―!$E$2:$F$2,2,FALSE),0)</f>
        <v>0</v>
      </c>
      <c r="G194">
        <f>IFERROR(VLOOKUP(実施計画様式!G194,―!$G$2:$H$2,2,FALSE),0)</f>
        <v>0</v>
      </c>
      <c r="H194">
        <f>IFERROR(VLOOKUP(実施計画様式!H194,―!$I$2:$J$2,2,FALSE),0)</f>
        <v>0</v>
      </c>
      <c r="J194">
        <f>IFERROR(VLOOKUP(実施計画様式!J194,―!$K$2:$L$2,2,FALSE),0)</f>
        <v>0</v>
      </c>
      <c r="K194">
        <f>IFERROR(VLOOKUP(実施計画様式!K194,―!$M$2:$N$2,2,FALSE),0)</f>
        <v>0</v>
      </c>
      <c r="L194">
        <f>IFERROR(VLOOKUP(実施計画様式!L194,―!$O$2:$P$10,2,FALSE),0)</f>
        <v>0</v>
      </c>
      <c r="AG194">
        <f>IFERROR(VLOOKUP(実施計画様式!AG194,―!$Q$2:$R$3,2,FALSE),0)</f>
        <v>0</v>
      </c>
      <c r="AH194">
        <f>IFERROR(VLOOKUP(実施計画様式!AH194,―!$S$2:$T$3,2,FALSE),0)</f>
        <v>0</v>
      </c>
      <c r="AI194" s="4">
        <f>IFERROR(VLOOKUP(実施計画様式!AI194,―!$U$2:$V$3,2,FALSE),0)</f>
        <v>0</v>
      </c>
      <c r="AJ194">
        <f>IFERROR(VLOOKUP(実施計画様式!AJ194,―!$AD$2:$AE$14,2,FALSE),0)</f>
        <v>0</v>
      </c>
      <c r="AK194">
        <f>IFERROR(VLOOKUP(実施計画様式!AK194,―!$AD$2:$AE$14,2,FALSE),0)</f>
        <v>0</v>
      </c>
      <c r="AQ194">
        <f>IFERROR(VLOOKUP(実施計画様式!AQ194,―!$AG$2:$AH$4,2,FALSE),0)</f>
        <v>0</v>
      </c>
      <c r="AS194" s="4">
        <f t="shared" si="1"/>
        <v>0</v>
      </c>
      <c r="AT194">
        <v>99</v>
      </c>
      <c r="BB194" s="601" t="str">
        <f>IF(実施計画様式!F194="","",IF(PRODUCT(D194:AQ194)=0,"error",""))</f>
        <v/>
      </c>
    </row>
    <row r="195" spans="3:54" x14ac:dyDescent="0.15">
      <c r="C195" s="4">
        <v>114</v>
      </c>
      <c r="D195" s="53">
        <f>IFERROR(VLOOKUP(実施計画様式!D195,―!A$14:B$16,2,FALSE),0)</f>
        <v>0</v>
      </c>
      <c r="E195">
        <f>IFERROR(VLOOKUP(実施計画様式!E195,―!$C$40:$D$47,2,FALSE),0)</f>
        <v>0</v>
      </c>
      <c r="F195">
        <f>IFERROR(VLOOKUP(実施計画様式!F195,―!$E$2:$F$2,2,FALSE),0)</f>
        <v>0</v>
      </c>
      <c r="G195">
        <f>IFERROR(VLOOKUP(実施計画様式!G195,―!$G$2:$H$2,2,FALSE),0)</f>
        <v>0</v>
      </c>
      <c r="H195">
        <f>IFERROR(VLOOKUP(実施計画様式!H195,―!$I$2:$J$2,2,FALSE),0)</f>
        <v>0</v>
      </c>
      <c r="J195">
        <f>IFERROR(VLOOKUP(実施計画様式!J195,―!$K$2:$L$2,2,FALSE),0)</f>
        <v>0</v>
      </c>
      <c r="K195">
        <f>IFERROR(VLOOKUP(実施計画様式!K195,―!$M$2:$N$2,2,FALSE),0)</f>
        <v>0</v>
      </c>
      <c r="L195">
        <f>IFERROR(VLOOKUP(実施計画様式!L195,―!$O$2:$P$10,2,FALSE),0)</f>
        <v>0</v>
      </c>
      <c r="AG195">
        <f>IFERROR(VLOOKUP(実施計画様式!AG195,―!$Q$2:$R$3,2,FALSE),0)</f>
        <v>0</v>
      </c>
      <c r="AH195">
        <f>IFERROR(VLOOKUP(実施計画様式!AH195,―!$S$2:$T$3,2,FALSE),0)</f>
        <v>0</v>
      </c>
      <c r="AI195" s="4">
        <f>IFERROR(VLOOKUP(実施計画様式!AI195,―!$U$2:$V$3,2,FALSE),0)</f>
        <v>0</v>
      </c>
      <c r="AJ195">
        <f>IFERROR(VLOOKUP(実施計画様式!AJ195,―!$AD$2:$AE$14,2,FALSE),0)</f>
        <v>0</v>
      </c>
      <c r="AK195">
        <f>IFERROR(VLOOKUP(実施計画様式!AK195,―!$AD$2:$AE$14,2,FALSE),0)</f>
        <v>0</v>
      </c>
      <c r="AQ195">
        <f>IFERROR(VLOOKUP(実施計画様式!AQ195,―!$AG$2:$AH$4,2,FALSE),0)</f>
        <v>0</v>
      </c>
      <c r="AS195" s="4">
        <f t="shared" si="1"/>
        <v>0</v>
      </c>
      <c r="AT195">
        <v>99</v>
      </c>
      <c r="BB195" s="601" t="str">
        <f>IF(実施計画様式!F195="","",IF(PRODUCT(D195:AQ195)=0,"error",""))</f>
        <v/>
      </c>
    </row>
    <row r="196" spans="3:54" x14ac:dyDescent="0.15">
      <c r="C196" s="4">
        <v>115</v>
      </c>
      <c r="D196" s="53">
        <f>IFERROR(VLOOKUP(実施計画様式!D196,―!A$14:B$16,2,FALSE),0)</f>
        <v>0</v>
      </c>
      <c r="E196">
        <f>IFERROR(VLOOKUP(実施計画様式!E196,―!$C$40:$D$47,2,FALSE),0)</f>
        <v>0</v>
      </c>
      <c r="F196">
        <f>IFERROR(VLOOKUP(実施計画様式!F196,―!$E$2:$F$2,2,FALSE),0)</f>
        <v>0</v>
      </c>
      <c r="G196">
        <f>IFERROR(VLOOKUP(実施計画様式!G196,―!$G$2:$H$2,2,FALSE),0)</f>
        <v>0</v>
      </c>
      <c r="H196">
        <f>IFERROR(VLOOKUP(実施計画様式!H196,―!$I$2:$J$2,2,FALSE),0)</f>
        <v>0</v>
      </c>
      <c r="J196">
        <f>IFERROR(VLOOKUP(実施計画様式!J196,―!$K$2:$L$2,2,FALSE),0)</f>
        <v>0</v>
      </c>
      <c r="K196">
        <f>IFERROR(VLOOKUP(実施計画様式!K196,―!$M$2:$N$2,2,FALSE),0)</f>
        <v>0</v>
      </c>
      <c r="L196">
        <f>IFERROR(VLOOKUP(実施計画様式!L196,―!$O$2:$P$10,2,FALSE),0)</f>
        <v>0</v>
      </c>
      <c r="AG196">
        <f>IFERROR(VLOOKUP(実施計画様式!AG196,―!$Q$2:$R$3,2,FALSE),0)</f>
        <v>0</v>
      </c>
      <c r="AH196">
        <f>IFERROR(VLOOKUP(実施計画様式!AH196,―!$S$2:$T$3,2,FALSE),0)</f>
        <v>0</v>
      </c>
      <c r="AI196" s="4">
        <f>IFERROR(VLOOKUP(実施計画様式!AI196,―!$U$2:$V$3,2,FALSE),0)</f>
        <v>0</v>
      </c>
      <c r="AJ196">
        <f>IFERROR(VLOOKUP(実施計画様式!AJ196,―!$AD$2:$AE$14,2,FALSE),0)</f>
        <v>0</v>
      </c>
      <c r="AK196">
        <f>IFERROR(VLOOKUP(実施計画様式!AK196,―!$AD$2:$AE$14,2,FALSE),0)</f>
        <v>0</v>
      </c>
      <c r="AQ196">
        <f>IFERROR(VLOOKUP(実施計画様式!AQ196,―!$AG$2:$AH$4,2,FALSE),0)</f>
        <v>0</v>
      </c>
      <c r="AS196" s="4">
        <f t="shared" si="1"/>
        <v>0</v>
      </c>
      <c r="AT196">
        <v>99</v>
      </c>
      <c r="BB196" s="601" t="str">
        <f>IF(実施計画様式!F196="","",IF(PRODUCT(D196:AQ196)=0,"error",""))</f>
        <v/>
      </c>
    </row>
    <row r="197" spans="3:54" x14ac:dyDescent="0.15">
      <c r="C197" s="4">
        <v>116</v>
      </c>
      <c r="D197" s="53">
        <f>IFERROR(VLOOKUP(実施計画様式!D197,―!A$14:B$16,2,FALSE),0)</f>
        <v>0</v>
      </c>
      <c r="E197">
        <f>IFERROR(VLOOKUP(実施計画様式!E197,―!$C$40:$D$47,2,FALSE),0)</f>
        <v>0</v>
      </c>
      <c r="F197">
        <f>IFERROR(VLOOKUP(実施計画様式!F197,―!$E$2:$F$2,2,FALSE),0)</f>
        <v>0</v>
      </c>
      <c r="G197">
        <f>IFERROR(VLOOKUP(実施計画様式!G197,―!$G$2:$H$2,2,FALSE),0)</f>
        <v>0</v>
      </c>
      <c r="H197">
        <f>IFERROR(VLOOKUP(実施計画様式!H197,―!$I$2:$J$2,2,FALSE),0)</f>
        <v>0</v>
      </c>
      <c r="J197">
        <f>IFERROR(VLOOKUP(実施計画様式!J197,―!$K$2:$L$2,2,FALSE),0)</f>
        <v>0</v>
      </c>
      <c r="K197">
        <f>IFERROR(VLOOKUP(実施計画様式!K197,―!$M$2:$N$2,2,FALSE),0)</f>
        <v>0</v>
      </c>
      <c r="L197">
        <f>IFERROR(VLOOKUP(実施計画様式!L197,―!$O$2:$P$10,2,FALSE),0)</f>
        <v>0</v>
      </c>
      <c r="AG197">
        <f>IFERROR(VLOOKUP(実施計画様式!AG197,―!$Q$2:$R$3,2,FALSE),0)</f>
        <v>0</v>
      </c>
      <c r="AH197">
        <f>IFERROR(VLOOKUP(実施計画様式!AH197,―!$S$2:$T$3,2,FALSE),0)</f>
        <v>0</v>
      </c>
      <c r="AI197" s="4">
        <f>IFERROR(VLOOKUP(実施計画様式!AI197,―!$U$2:$V$3,2,FALSE),0)</f>
        <v>0</v>
      </c>
      <c r="AJ197">
        <f>IFERROR(VLOOKUP(実施計画様式!AJ197,―!$AD$2:$AE$14,2,FALSE),0)</f>
        <v>0</v>
      </c>
      <c r="AK197">
        <f>IFERROR(VLOOKUP(実施計画様式!AK197,―!$AD$2:$AE$14,2,FALSE),0)</f>
        <v>0</v>
      </c>
      <c r="AQ197">
        <f>IFERROR(VLOOKUP(実施計画様式!AQ197,―!$AG$2:$AH$4,2,FALSE),0)</f>
        <v>0</v>
      </c>
      <c r="AS197" s="4">
        <f t="shared" si="1"/>
        <v>0</v>
      </c>
      <c r="AT197">
        <v>99</v>
      </c>
      <c r="BB197" s="601" t="str">
        <f>IF(実施計画様式!F197="","",IF(PRODUCT(D197:AQ197)=0,"error",""))</f>
        <v/>
      </c>
    </row>
    <row r="198" spans="3:54" x14ac:dyDescent="0.15">
      <c r="C198" s="4">
        <v>117</v>
      </c>
      <c r="D198" s="53">
        <f>IFERROR(VLOOKUP(実施計画様式!D198,―!A$14:B$16,2,FALSE),0)</f>
        <v>0</v>
      </c>
      <c r="E198">
        <f>IFERROR(VLOOKUP(実施計画様式!E198,―!$C$40:$D$47,2,FALSE),0)</f>
        <v>0</v>
      </c>
      <c r="F198">
        <f>IFERROR(VLOOKUP(実施計画様式!F198,―!$E$2:$F$2,2,FALSE),0)</f>
        <v>0</v>
      </c>
      <c r="G198">
        <f>IFERROR(VLOOKUP(実施計画様式!G198,―!$G$2:$H$2,2,FALSE),0)</f>
        <v>0</v>
      </c>
      <c r="H198">
        <f>IFERROR(VLOOKUP(実施計画様式!H198,―!$I$2:$J$2,2,FALSE),0)</f>
        <v>0</v>
      </c>
      <c r="J198">
        <f>IFERROR(VLOOKUP(実施計画様式!J198,―!$K$2:$L$2,2,FALSE),0)</f>
        <v>0</v>
      </c>
      <c r="K198">
        <f>IFERROR(VLOOKUP(実施計画様式!K198,―!$M$2:$N$2,2,FALSE),0)</f>
        <v>0</v>
      </c>
      <c r="L198">
        <f>IFERROR(VLOOKUP(実施計画様式!L198,―!$O$2:$P$10,2,FALSE),0)</f>
        <v>0</v>
      </c>
      <c r="AG198">
        <f>IFERROR(VLOOKUP(実施計画様式!AG198,―!$Q$2:$R$3,2,FALSE),0)</f>
        <v>0</v>
      </c>
      <c r="AH198">
        <f>IFERROR(VLOOKUP(実施計画様式!AH198,―!$S$2:$T$3,2,FALSE),0)</f>
        <v>0</v>
      </c>
      <c r="AI198" s="4">
        <f>IFERROR(VLOOKUP(実施計画様式!AI198,―!$U$2:$V$3,2,FALSE),0)</f>
        <v>0</v>
      </c>
      <c r="AJ198">
        <f>IFERROR(VLOOKUP(実施計画様式!AJ198,―!$AD$2:$AE$14,2,FALSE),0)</f>
        <v>0</v>
      </c>
      <c r="AK198">
        <f>IFERROR(VLOOKUP(実施計画様式!AK198,―!$AD$2:$AE$14,2,FALSE),0)</f>
        <v>0</v>
      </c>
      <c r="AQ198">
        <f>IFERROR(VLOOKUP(実施計画様式!AQ198,―!$AG$2:$AH$4,2,FALSE),0)</f>
        <v>0</v>
      </c>
      <c r="AS198" s="4">
        <f t="shared" si="1"/>
        <v>0</v>
      </c>
      <c r="AT198">
        <v>99</v>
      </c>
      <c r="BB198" s="601" t="str">
        <f>IF(実施計画様式!F198="","",IF(PRODUCT(D198:AQ198)=0,"error",""))</f>
        <v/>
      </c>
    </row>
    <row r="199" spans="3:54" x14ac:dyDescent="0.15">
      <c r="C199" s="4">
        <v>118</v>
      </c>
      <c r="D199" s="53">
        <f>IFERROR(VLOOKUP(実施計画様式!D199,―!A$14:B$16,2,FALSE),0)</f>
        <v>0</v>
      </c>
      <c r="E199">
        <f>IFERROR(VLOOKUP(実施計画様式!E199,―!$C$40:$D$47,2,FALSE),0)</f>
        <v>0</v>
      </c>
      <c r="F199">
        <f>IFERROR(VLOOKUP(実施計画様式!F199,―!$E$2:$F$2,2,FALSE),0)</f>
        <v>0</v>
      </c>
      <c r="G199">
        <f>IFERROR(VLOOKUP(実施計画様式!G199,―!$G$2:$H$2,2,FALSE),0)</f>
        <v>0</v>
      </c>
      <c r="H199">
        <f>IFERROR(VLOOKUP(実施計画様式!H199,―!$I$2:$J$2,2,FALSE),0)</f>
        <v>0</v>
      </c>
      <c r="J199">
        <f>IFERROR(VLOOKUP(実施計画様式!J199,―!$K$2:$L$2,2,FALSE),0)</f>
        <v>0</v>
      </c>
      <c r="K199">
        <f>IFERROR(VLOOKUP(実施計画様式!K199,―!$M$2:$N$2,2,FALSE),0)</f>
        <v>0</v>
      </c>
      <c r="L199">
        <f>IFERROR(VLOOKUP(実施計画様式!L199,―!$O$2:$P$10,2,FALSE),0)</f>
        <v>0</v>
      </c>
      <c r="AG199">
        <f>IFERROR(VLOOKUP(実施計画様式!AG199,―!$Q$2:$R$3,2,FALSE),0)</f>
        <v>0</v>
      </c>
      <c r="AH199">
        <f>IFERROR(VLOOKUP(実施計画様式!AH199,―!$S$2:$T$3,2,FALSE),0)</f>
        <v>0</v>
      </c>
      <c r="AI199" s="4">
        <f>IFERROR(VLOOKUP(実施計画様式!AI199,―!$U$2:$V$3,2,FALSE),0)</f>
        <v>0</v>
      </c>
      <c r="AJ199">
        <f>IFERROR(VLOOKUP(実施計画様式!AJ199,―!$AD$2:$AE$14,2,FALSE),0)</f>
        <v>0</v>
      </c>
      <c r="AK199">
        <f>IFERROR(VLOOKUP(実施計画様式!AK199,―!$AD$2:$AE$14,2,FALSE),0)</f>
        <v>0</v>
      </c>
      <c r="AQ199">
        <f>IFERROR(VLOOKUP(実施計画様式!AQ199,―!$AG$2:$AH$4,2,FALSE),0)</f>
        <v>0</v>
      </c>
      <c r="AS199" s="4">
        <f t="shared" si="1"/>
        <v>0</v>
      </c>
      <c r="AT199">
        <v>99</v>
      </c>
      <c r="BB199" s="601" t="str">
        <f>IF(実施計画様式!F199="","",IF(PRODUCT(D199:AQ199)=0,"error",""))</f>
        <v/>
      </c>
    </row>
    <row r="200" spans="3:54" x14ac:dyDescent="0.15">
      <c r="C200" s="4">
        <v>119</v>
      </c>
      <c r="D200" s="53">
        <f>IFERROR(VLOOKUP(実施計画様式!D200,―!A$14:B$16,2,FALSE),0)</f>
        <v>0</v>
      </c>
      <c r="E200">
        <f>IFERROR(VLOOKUP(実施計画様式!E200,―!$C$40:$D$47,2,FALSE),0)</f>
        <v>0</v>
      </c>
      <c r="F200">
        <f>IFERROR(VLOOKUP(実施計画様式!F200,―!$E$2:$F$2,2,FALSE),0)</f>
        <v>0</v>
      </c>
      <c r="G200">
        <f>IFERROR(VLOOKUP(実施計画様式!G200,―!$G$2:$H$2,2,FALSE),0)</f>
        <v>0</v>
      </c>
      <c r="H200">
        <f>IFERROR(VLOOKUP(実施計画様式!H200,―!$I$2:$J$2,2,FALSE),0)</f>
        <v>0</v>
      </c>
      <c r="J200">
        <f>IFERROR(VLOOKUP(実施計画様式!J200,―!$K$2:$L$2,2,FALSE),0)</f>
        <v>0</v>
      </c>
      <c r="K200">
        <f>IFERROR(VLOOKUP(実施計画様式!K200,―!$M$2:$N$2,2,FALSE),0)</f>
        <v>0</v>
      </c>
      <c r="L200">
        <f>IFERROR(VLOOKUP(実施計画様式!L200,―!$O$2:$P$10,2,FALSE),0)</f>
        <v>0</v>
      </c>
      <c r="AG200">
        <f>IFERROR(VLOOKUP(実施計画様式!AG200,―!$Q$2:$R$3,2,FALSE),0)</f>
        <v>0</v>
      </c>
      <c r="AH200">
        <f>IFERROR(VLOOKUP(実施計画様式!AH200,―!$S$2:$T$3,2,FALSE),0)</f>
        <v>0</v>
      </c>
      <c r="AI200" s="4">
        <f>IFERROR(VLOOKUP(実施計画様式!AI200,―!$U$2:$V$3,2,FALSE),0)</f>
        <v>0</v>
      </c>
      <c r="AJ200">
        <f>IFERROR(VLOOKUP(実施計画様式!AJ200,―!$AD$2:$AE$14,2,FALSE),0)</f>
        <v>0</v>
      </c>
      <c r="AK200">
        <f>IFERROR(VLOOKUP(実施計画様式!AK200,―!$AD$2:$AE$14,2,FALSE),0)</f>
        <v>0</v>
      </c>
      <c r="AQ200">
        <f>IFERROR(VLOOKUP(実施計画様式!AQ200,―!$AG$2:$AH$4,2,FALSE),0)</f>
        <v>0</v>
      </c>
      <c r="AS200" s="4">
        <f t="shared" si="1"/>
        <v>0</v>
      </c>
      <c r="AT200">
        <v>99</v>
      </c>
      <c r="BB200" s="601" t="str">
        <f>IF(実施計画様式!F200="","",IF(PRODUCT(D200:AQ200)=0,"error",""))</f>
        <v/>
      </c>
    </row>
    <row r="201" spans="3:54" x14ac:dyDescent="0.15">
      <c r="C201" s="4">
        <v>120</v>
      </c>
      <c r="D201" s="53">
        <f>IFERROR(VLOOKUP(実施計画様式!D201,―!A$14:B$16,2,FALSE),0)</f>
        <v>0</v>
      </c>
      <c r="E201">
        <f>IFERROR(VLOOKUP(実施計画様式!E201,―!$C$40:$D$47,2,FALSE),0)</f>
        <v>0</v>
      </c>
      <c r="F201">
        <f>IFERROR(VLOOKUP(実施計画様式!F201,―!$E$2:$F$2,2,FALSE),0)</f>
        <v>0</v>
      </c>
      <c r="G201">
        <f>IFERROR(VLOOKUP(実施計画様式!G201,―!$G$2:$H$2,2,FALSE),0)</f>
        <v>0</v>
      </c>
      <c r="H201">
        <f>IFERROR(VLOOKUP(実施計画様式!H201,―!$I$2:$J$2,2,FALSE),0)</f>
        <v>0</v>
      </c>
      <c r="J201">
        <f>IFERROR(VLOOKUP(実施計画様式!J201,―!$K$2:$L$2,2,FALSE),0)</f>
        <v>0</v>
      </c>
      <c r="K201">
        <f>IFERROR(VLOOKUP(実施計画様式!K201,―!$M$2:$N$2,2,FALSE),0)</f>
        <v>0</v>
      </c>
      <c r="L201">
        <f>IFERROR(VLOOKUP(実施計画様式!L201,―!$O$2:$P$10,2,FALSE),0)</f>
        <v>0</v>
      </c>
      <c r="AG201">
        <f>IFERROR(VLOOKUP(実施計画様式!AG201,―!$Q$2:$R$3,2,FALSE),0)</f>
        <v>0</v>
      </c>
      <c r="AH201">
        <f>IFERROR(VLOOKUP(実施計画様式!AH201,―!$S$2:$T$3,2,FALSE),0)</f>
        <v>0</v>
      </c>
      <c r="AI201" s="4">
        <f>IFERROR(VLOOKUP(実施計画様式!AI201,―!$U$2:$V$3,2,FALSE),0)</f>
        <v>0</v>
      </c>
      <c r="AJ201">
        <f>IFERROR(VLOOKUP(実施計画様式!AJ201,―!$AD$2:$AE$14,2,FALSE),0)</f>
        <v>0</v>
      </c>
      <c r="AK201">
        <f>IFERROR(VLOOKUP(実施計画様式!AK201,―!$AD$2:$AE$14,2,FALSE),0)</f>
        <v>0</v>
      </c>
      <c r="AQ201">
        <f>IFERROR(VLOOKUP(実施計画様式!AQ201,―!$AG$2:$AH$4,2,FALSE),0)</f>
        <v>0</v>
      </c>
      <c r="AS201" s="4">
        <f t="shared" si="1"/>
        <v>0</v>
      </c>
      <c r="AT201">
        <v>99</v>
      </c>
      <c r="BB201" s="601" t="str">
        <f>IF(実施計画様式!F201="","",IF(PRODUCT(D201:AQ201)=0,"error",""))</f>
        <v/>
      </c>
    </row>
    <row r="202" spans="3:54" x14ac:dyDescent="0.15">
      <c r="C202" s="4">
        <v>121</v>
      </c>
      <c r="D202" s="53">
        <f>IFERROR(VLOOKUP(実施計画様式!D202,―!A$14:B$16,2,FALSE),0)</f>
        <v>0</v>
      </c>
      <c r="E202">
        <f>IFERROR(VLOOKUP(実施計画様式!E202,―!$C$40:$D$47,2,FALSE),0)</f>
        <v>0</v>
      </c>
      <c r="F202">
        <f>IFERROR(VLOOKUP(実施計画様式!F202,―!$E$2:$F$2,2,FALSE),0)</f>
        <v>0</v>
      </c>
      <c r="G202">
        <f>IFERROR(VLOOKUP(実施計画様式!G202,―!$G$2:$H$2,2,FALSE),0)</f>
        <v>0</v>
      </c>
      <c r="H202">
        <f>IFERROR(VLOOKUP(実施計画様式!H202,―!$I$2:$J$2,2,FALSE),0)</f>
        <v>0</v>
      </c>
      <c r="J202">
        <f>IFERROR(VLOOKUP(実施計画様式!J202,―!$K$2:$L$2,2,FALSE),0)</f>
        <v>0</v>
      </c>
      <c r="K202">
        <f>IFERROR(VLOOKUP(実施計画様式!K202,―!$M$2:$N$2,2,FALSE),0)</f>
        <v>0</v>
      </c>
      <c r="L202">
        <f>IFERROR(VLOOKUP(実施計画様式!L202,―!$O$2:$P$10,2,FALSE),0)</f>
        <v>0</v>
      </c>
      <c r="AG202">
        <f>IFERROR(VLOOKUP(実施計画様式!AG202,―!$Q$2:$R$3,2,FALSE),0)</f>
        <v>0</v>
      </c>
      <c r="AH202">
        <f>IFERROR(VLOOKUP(実施計画様式!AH202,―!$S$2:$T$3,2,FALSE),0)</f>
        <v>0</v>
      </c>
      <c r="AI202" s="4">
        <f>IFERROR(VLOOKUP(実施計画様式!AI202,―!$U$2:$V$3,2,FALSE),0)</f>
        <v>0</v>
      </c>
      <c r="AJ202">
        <f>IFERROR(VLOOKUP(実施計画様式!AJ202,―!$AD$2:$AE$14,2,FALSE),0)</f>
        <v>0</v>
      </c>
      <c r="AK202">
        <f>IFERROR(VLOOKUP(実施計画様式!AK202,―!$AD$2:$AE$14,2,FALSE),0)</f>
        <v>0</v>
      </c>
      <c r="AQ202">
        <f>IFERROR(VLOOKUP(実施計画様式!AQ202,―!$AG$2:$AH$4,2,FALSE),0)</f>
        <v>0</v>
      </c>
      <c r="AS202" s="4">
        <f t="shared" si="1"/>
        <v>0</v>
      </c>
      <c r="AT202">
        <v>99</v>
      </c>
      <c r="BB202" s="601" t="str">
        <f>IF(実施計画様式!F202="","",IF(PRODUCT(D202:AQ202)=0,"error",""))</f>
        <v/>
      </c>
    </row>
    <row r="203" spans="3:54" x14ac:dyDescent="0.15">
      <c r="C203" s="4">
        <v>122</v>
      </c>
      <c r="D203" s="53">
        <f>IFERROR(VLOOKUP(実施計画様式!D203,―!A$14:B$16,2,FALSE),0)</f>
        <v>0</v>
      </c>
      <c r="E203">
        <f>IFERROR(VLOOKUP(実施計画様式!E203,―!$C$40:$D$47,2,FALSE),0)</f>
        <v>0</v>
      </c>
      <c r="F203">
        <f>IFERROR(VLOOKUP(実施計画様式!F203,―!$E$2:$F$2,2,FALSE),0)</f>
        <v>0</v>
      </c>
      <c r="G203">
        <f>IFERROR(VLOOKUP(実施計画様式!G203,―!$G$2:$H$2,2,FALSE),0)</f>
        <v>0</v>
      </c>
      <c r="H203">
        <f>IFERROR(VLOOKUP(実施計画様式!H203,―!$I$2:$J$2,2,FALSE),0)</f>
        <v>0</v>
      </c>
      <c r="J203">
        <f>IFERROR(VLOOKUP(実施計画様式!J203,―!$K$2:$L$2,2,FALSE),0)</f>
        <v>0</v>
      </c>
      <c r="K203">
        <f>IFERROR(VLOOKUP(実施計画様式!K203,―!$M$2:$N$2,2,FALSE),0)</f>
        <v>0</v>
      </c>
      <c r="L203">
        <f>IFERROR(VLOOKUP(実施計画様式!L203,―!$O$2:$P$10,2,FALSE),0)</f>
        <v>0</v>
      </c>
      <c r="AG203">
        <f>IFERROR(VLOOKUP(実施計画様式!AG203,―!$Q$2:$R$3,2,FALSE),0)</f>
        <v>0</v>
      </c>
      <c r="AH203">
        <f>IFERROR(VLOOKUP(実施計画様式!AH203,―!$S$2:$T$3,2,FALSE),0)</f>
        <v>0</v>
      </c>
      <c r="AI203" s="4">
        <f>IFERROR(VLOOKUP(実施計画様式!AI203,―!$U$2:$V$3,2,FALSE),0)</f>
        <v>0</v>
      </c>
      <c r="AJ203">
        <f>IFERROR(VLOOKUP(実施計画様式!AJ203,―!$AD$2:$AE$14,2,FALSE),0)</f>
        <v>0</v>
      </c>
      <c r="AK203">
        <f>IFERROR(VLOOKUP(実施計画様式!AK203,―!$AD$2:$AE$14,2,FALSE),0)</f>
        <v>0</v>
      </c>
      <c r="AQ203">
        <f>IFERROR(VLOOKUP(実施計画様式!AQ203,―!$AG$2:$AH$4,2,FALSE),0)</f>
        <v>0</v>
      </c>
      <c r="AS203" s="4">
        <f t="shared" si="1"/>
        <v>0</v>
      </c>
      <c r="AT203">
        <v>99</v>
      </c>
      <c r="BB203" s="601" t="str">
        <f>IF(実施計画様式!F203="","",IF(PRODUCT(D203:AQ203)=0,"error",""))</f>
        <v/>
      </c>
    </row>
    <row r="204" spans="3:54" x14ac:dyDescent="0.15">
      <c r="C204" s="4">
        <v>123</v>
      </c>
      <c r="D204" s="53">
        <f>IFERROR(VLOOKUP(実施計画様式!D204,―!A$14:B$16,2,FALSE),0)</f>
        <v>0</v>
      </c>
      <c r="E204">
        <f>IFERROR(VLOOKUP(実施計画様式!E204,―!$C$40:$D$47,2,FALSE),0)</f>
        <v>0</v>
      </c>
      <c r="F204">
        <f>IFERROR(VLOOKUP(実施計画様式!F204,―!$E$2:$F$2,2,FALSE),0)</f>
        <v>0</v>
      </c>
      <c r="G204">
        <f>IFERROR(VLOOKUP(実施計画様式!G204,―!$G$2:$H$2,2,FALSE),0)</f>
        <v>0</v>
      </c>
      <c r="H204">
        <f>IFERROR(VLOOKUP(実施計画様式!H204,―!$I$2:$J$2,2,FALSE),0)</f>
        <v>0</v>
      </c>
      <c r="J204">
        <f>IFERROR(VLOOKUP(実施計画様式!J204,―!$K$2:$L$2,2,FALSE),0)</f>
        <v>0</v>
      </c>
      <c r="K204">
        <f>IFERROR(VLOOKUP(実施計画様式!K204,―!$M$2:$N$2,2,FALSE),0)</f>
        <v>0</v>
      </c>
      <c r="L204">
        <f>IFERROR(VLOOKUP(実施計画様式!L204,―!$O$2:$P$10,2,FALSE),0)</f>
        <v>0</v>
      </c>
      <c r="AG204">
        <f>IFERROR(VLOOKUP(実施計画様式!AG204,―!$Q$2:$R$3,2,FALSE),0)</f>
        <v>0</v>
      </c>
      <c r="AH204">
        <f>IFERROR(VLOOKUP(実施計画様式!AH204,―!$S$2:$T$3,2,FALSE),0)</f>
        <v>0</v>
      </c>
      <c r="AI204" s="4">
        <f>IFERROR(VLOOKUP(実施計画様式!AI204,―!$U$2:$V$3,2,FALSE),0)</f>
        <v>0</v>
      </c>
      <c r="AJ204">
        <f>IFERROR(VLOOKUP(実施計画様式!AJ204,―!$AD$2:$AE$14,2,FALSE),0)</f>
        <v>0</v>
      </c>
      <c r="AK204">
        <f>IFERROR(VLOOKUP(実施計画様式!AK204,―!$AD$2:$AE$14,2,FALSE),0)</f>
        <v>0</v>
      </c>
      <c r="AQ204">
        <f>IFERROR(VLOOKUP(実施計画様式!AQ204,―!$AG$2:$AH$4,2,FALSE),0)</f>
        <v>0</v>
      </c>
      <c r="AS204" s="4">
        <f t="shared" si="1"/>
        <v>0</v>
      </c>
      <c r="AT204">
        <v>99</v>
      </c>
      <c r="BB204" s="601" t="str">
        <f>IF(実施計画様式!F204="","",IF(PRODUCT(D204:AQ204)=0,"error",""))</f>
        <v/>
      </c>
    </row>
    <row r="205" spans="3:54" x14ac:dyDescent="0.15">
      <c r="C205" s="4">
        <v>124</v>
      </c>
      <c r="D205" s="53">
        <f>IFERROR(VLOOKUP(実施計画様式!D205,―!A$14:B$16,2,FALSE),0)</f>
        <v>0</v>
      </c>
      <c r="E205">
        <f>IFERROR(VLOOKUP(実施計画様式!E205,―!$C$40:$D$47,2,FALSE),0)</f>
        <v>0</v>
      </c>
      <c r="F205">
        <f>IFERROR(VLOOKUP(実施計画様式!F205,―!$E$2:$F$2,2,FALSE),0)</f>
        <v>0</v>
      </c>
      <c r="G205">
        <f>IFERROR(VLOOKUP(実施計画様式!G205,―!$G$2:$H$2,2,FALSE),0)</f>
        <v>0</v>
      </c>
      <c r="H205">
        <f>IFERROR(VLOOKUP(実施計画様式!H205,―!$I$2:$J$2,2,FALSE),0)</f>
        <v>0</v>
      </c>
      <c r="J205">
        <f>IFERROR(VLOOKUP(実施計画様式!J205,―!$K$2:$L$2,2,FALSE),0)</f>
        <v>0</v>
      </c>
      <c r="K205">
        <f>IFERROR(VLOOKUP(実施計画様式!K205,―!$M$2:$N$2,2,FALSE),0)</f>
        <v>0</v>
      </c>
      <c r="L205">
        <f>IFERROR(VLOOKUP(実施計画様式!L205,―!$O$2:$P$10,2,FALSE),0)</f>
        <v>0</v>
      </c>
      <c r="AG205">
        <f>IFERROR(VLOOKUP(実施計画様式!AG205,―!$Q$2:$R$3,2,FALSE),0)</f>
        <v>0</v>
      </c>
      <c r="AH205">
        <f>IFERROR(VLOOKUP(実施計画様式!AH205,―!$S$2:$T$3,2,FALSE),0)</f>
        <v>0</v>
      </c>
      <c r="AI205" s="4">
        <f>IFERROR(VLOOKUP(実施計画様式!AI205,―!$U$2:$V$3,2,FALSE),0)</f>
        <v>0</v>
      </c>
      <c r="AJ205">
        <f>IFERROR(VLOOKUP(実施計画様式!AJ205,―!$AD$2:$AE$14,2,FALSE),0)</f>
        <v>0</v>
      </c>
      <c r="AK205">
        <f>IFERROR(VLOOKUP(実施計画様式!AK205,―!$AD$2:$AE$14,2,FALSE),0)</f>
        <v>0</v>
      </c>
      <c r="AQ205">
        <f>IFERROR(VLOOKUP(実施計画様式!AQ205,―!$AG$2:$AH$4,2,FALSE),0)</f>
        <v>0</v>
      </c>
      <c r="AS205" s="4">
        <f t="shared" si="1"/>
        <v>0</v>
      </c>
      <c r="AT205">
        <v>99</v>
      </c>
      <c r="BB205" s="601" t="str">
        <f>IF(実施計画様式!F205="","",IF(PRODUCT(D205:AQ205)=0,"error",""))</f>
        <v/>
      </c>
    </row>
    <row r="206" spans="3:54" x14ac:dyDescent="0.15">
      <c r="C206" s="4">
        <v>125</v>
      </c>
      <c r="D206" s="53">
        <f>IFERROR(VLOOKUP(実施計画様式!D206,―!A$14:B$16,2,FALSE),0)</f>
        <v>0</v>
      </c>
      <c r="E206">
        <f>IFERROR(VLOOKUP(実施計画様式!E206,―!$C$40:$D$47,2,FALSE),0)</f>
        <v>0</v>
      </c>
      <c r="F206">
        <f>IFERROR(VLOOKUP(実施計画様式!F206,―!$E$2:$F$2,2,FALSE),0)</f>
        <v>0</v>
      </c>
      <c r="G206">
        <f>IFERROR(VLOOKUP(実施計画様式!G206,―!$G$2:$H$2,2,FALSE),0)</f>
        <v>0</v>
      </c>
      <c r="H206">
        <f>IFERROR(VLOOKUP(実施計画様式!H206,―!$I$2:$J$2,2,FALSE),0)</f>
        <v>0</v>
      </c>
      <c r="J206">
        <f>IFERROR(VLOOKUP(実施計画様式!J206,―!$K$2:$L$2,2,FALSE),0)</f>
        <v>0</v>
      </c>
      <c r="K206">
        <f>IFERROR(VLOOKUP(実施計画様式!K206,―!$M$2:$N$2,2,FALSE),0)</f>
        <v>0</v>
      </c>
      <c r="L206">
        <f>IFERROR(VLOOKUP(実施計画様式!L206,―!$O$2:$P$10,2,FALSE),0)</f>
        <v>0</v>
      </c>
      <c r="AG206">
        <f>IFERROR(VLOOKUP(実施計画様式!AG206,―!$Q$2:$R$3,2,FALSE),0)</f>
        <v>0</v>
      </c>
      <c r="AH206">
        <f>IFERROR(VLOOKUP(実施計画様式!AH206,―!$S$2:$T$3,2,FALSE),0)</f>
        <v>0</v>
      </c>
      <c r="AI206" s="4">
        <f>IFERROR(VLOOKUP(実施計画様式!AI206,―!$U$2:$V$3,2,FALSE),0)</f>
        <v>0</v>
      </c>
      <c r="AJ206">
        <f>IFERROR(VLOOKUP(実施計画様式!AJ206,―!$AD$2:$AE$14,2,FALSE),0)</f>
        <v>0</v>
      </c>
      <c r="AK206">
        <f>IFERROR(VLOOKUP(実施計画様式!AK206,―!$AD$2:$AE$14,2,FALSE),0)</f>
        <v>0</v>
      </c>
      <c r="AQ206">
        <f>IFERROR(VLOOKUP(実施計画様式!AQ206,―!$AG$2:$AH$4,2,FALSE),0)</f>
        <v>0</v>
      </c>
      <c r="AS206" s="4">
        <f t="shared" si="1"/>
        <v>0</v>
      </c>
      <c r="AT206">
        <v>99</v>
      </c>
      <c r="BB206" s="601" t="str">
        <f>IF(実施計画様式!F206="","",IF(PRODUCT(D206:AQ206)=0,"error",""))</f>
        <v/>
      </c>
    </row>
    <row r="207" spans="3:54" x14ac:dyDescent="0.15">
      <c r="C207" s="4">
        <v>126</v>
      </c>
      <c r="D207" s="53">
        <f>IFERROR(VLOOKUP(実施計画様式!D207,―!A$14:B$16,2,FALSE),0)</f>
        <v>0</v>
      </c>
      <c r="E207">
        <f>IFERROR(VLOOKUP(実施計画様式!E207,―!$C$40:$D$47,2,FALSE),0)</f>
        <v>0</v>
      </c>
      <c r="F207">
        <f>IFERROR(VLOOKUP(実施計画様式!F207,―!$E$2:$F$2,2,FALSE),0)</f>
        <v>0</v>
      </c>
      <c r="G207">
        <f>IFERROR(VLOOKUP(実施計画様式!G207,―!$G$2:$H$2,2,FALSE),0)</f>
        <v>0</v>
      </c>
      <c r="H207">
        <f>IFERROR(VLOOKUP(実施計画様式!H207,―!$I$2:$J$2,2,FALSE),0)</f>
        <v>0</v>
      </c>
      <c r="J207">
        <f>IFERROR(VLOOKUP(実施計画様式!J207,―!$K$2:$L$2,2,FALSE),0)</f>
        <v>0</v>
      </c>
      <c r="K207">
        <f>IFERROR(VLOOKUP(実施計画様式!K207,―!$M$2:$N$2,2,FALSE),0)</f>
        <v>0</v>
      </c>
      <c r="L207">
        <f>IFERROR(VLOOKUP(実施計画様式!L207,―!$O$2:$P$10,2,FALSE),0)</f>
        <v>0</v>
      </c>
      <c r="AG207">
        <f>IFERROR(VLOOKUP(実施計画様式!AG207,―!$Q$2:$R$3,2,FALSE),0)</f>
        <v>0</v>
      </c>
      <c r="AH207">
        <f>IFERROR(VLOOKUP(実施計画様式!AH207,―!$S$2:$T$3,2,FALSE),0)</f>
        <v>0</v>
      </c>
      <c r="AI207" s="4">
        <f>IFERROR(VLOOKUP(実施計画様式!AI207,―!$U$2:$V$3,2,FALSE),0)</f>
        <v>0</v>
      </c>
      <c r="AJ207">
        <f>IFERROR(VLOOKUP(実施計画様式!AJ207,―!$AD$2:$AE$14,2,FALSE),0)</f>
        <v>0</v>
      </c>
      <c r="AK207">
        <f>IFERROR(VLOOKUP(実施計画様式!AK207,―!$AD$2:$AE$14,2,FALSE),0)</f>
        <v>0</v>
      </c>
      <c r="AQ207">
        <f>IFERROR(VLOOKUP(実施計画様式!AQ207,―!$AG$2:$AH$4,2,FALSE),0)</f>
        <v>0</v>
      </c>
      <c r="AS207" s="4">
        <f t="shared" si="1"/>
        <v>0</v>
      </c>
      <c r="AT207">
        <v>99</v>
      </c>
      <c r="BB207" s="601" t="str">
        <f>IF(実施計画様式!F207="","",IF(PRODUCT(D207:AQ207)=0,"error",""))</f>
        <v/>
      </c>
    </row>
    <row r="208" spans="3:54" x14ac:dyDescent="0.15">
      <c r="C208" s="4">
        <v>127</v>
      </c>
      <c r="D208" s="53">
        <f>IFERROR(VLOOKUP(実施計画様式!D208,―!A$14:B$16,2,FALSE),0)</f>
        <v>0</v>
      </c>
      <c r="E208">
        <f>IFERROR(VLOOKUP(実施計画様式!E208,―!$C$40:$D$47,2,FALSE),0)</f>
        <v>0</v>
      </c>
      <c r="F208">
        <f>IFERROR(VLOOKUP(実施計画様式!F208,―!$E$2:$F$2,2,FALSE),0)</f>
        <v>0</v>
      </c>
      <c r="G208">
        <f>IFERROR(VLOOKUP(実施計画様式!G208,―!$G$2:$H$2,2,FALSE),0)</f>
        <v>0</v>
      </c>
      <c r="H208">
        <f>IFERROR(VLOOKUP(実施計画様式!H208,―!$I$2:$J$2,2,FALSE),0)</f>
        <v>0</v>
      </c>
      <c r="J208">
        <f>IFERROR(VLOOKUP(実施計画様式!J208,―!$K$2:$L$2,2,FALSE),0)</f>
        <v>0</v>
      </c>
      <c r="K208">
        <f>IFERROR(VLOOKUP(実施計画様式!K208,―!$M$2:$N$2,2,FALSE),0)</f>
        <v>0</v>
      </c>
      <c r="L208">
        <f>IFERROR(VLOOKUP(実施計画様式!L208,―!$O$2:$P$10,2,FALSE),0)</f>
        <v>0</v>
      </c>
      <c r="AG208">
        <f>IFERROR(VLOOKUP(実施計画様式!AG208,―!$Q$2:$R$3,2,FALSE),0)</f>
        <v>0</v>
      </c>
      <c r="AH208">
        <f>IFERROR(VLOOKUP(実施計画様式!AH208,―!$S$2:$T$3,2,FALSE),0)</f>
        <v>0</v>
      </c>
      <c r="AI208" s="4">
        <f>IFERROR(VLOOKUP(実施計画様式!AI208,―!$U$2:$V$3,2,FALSE),0)</f>
        <v>0</v>
      </c>
      <c r="AJ208">
        <f>IFERROR(VLOOKUP(実施計画様式!AJ208,―!$AD$2:$AE$14,2,FALSE),0)</f>
        <v>0</v>
      </c>
      <c r="AK208">
        <f>IFERROR(VLOOKUP(実施計画様式!AK208,―!$AD$2:$AE$14,2,FALSE),0)</f>
        <v>0</v>
      </c>
      <c r="AQ208">
        <f>IFERROR(VLOOKUP(実施計画様式!AQ208,―!$AG$2:$AH$4,2,FALSE),0)</f>
        <v>0</v>
      </c>
      <c r="AS208" s="4">
        <f t="shared" si="1"/>
        <v>0</v>
      </c>
      <c r="AT208">
        <v>99</v>
      </c>
      <c r="BB208" s="601" t="str">
        <f>IF(実施計画様式!F208="","",IF(PRODUCT(D208:AQ208)=0,"error",""))</f>
        <v/>
      </c>
    </row>
    <row r="209" spans="3:54" x14ac:dyDescent="0.15">
      <c r="C209" s="4">
        <v>128</v>
      </c>
      <c r="D209" s="53">
        <f>IFERROR(VLOOKUP(実施計画様式!D209,―!A$14:B$16,2,FALSE),0)</f>
        <v>0</v>
      </c>
      <c r="E209">
        <f>IFERROR(VLOOKUP(実施計画様式!E209,―!$C$40:$D$47,2,FALSE),0)</f>
        <v>0</v>
      </c>
      <c r="F209">
        <f>IFERROR(VLOOKUP(実施計画様式!F209,―!$E$2:$F$2,2,FALSE),0)</f>
        <v>0</v>
      </c>
      <c r="G209">
        <f>IFERROR(VLOOKUP(実施計画様式!G209,―!$G$2:$H$2,2,FALSE),0)</f>
        <v>0</v>
      </c>
      <c r="H209">
        <f>IFERROR(VLOOKUP(実施計画様式!H209,―!$I$2:$J$2,2,FALSE),0)</f>
        <v>0</v>
      </c>
      <c r="J209">
        <f>IFERROR(VLOOKUP(実施計画様式!J209,―!$K$2:$L$2,2,FALSE),0)</f>
        <v>0</v>
      </c>
      <c r="K209">
        <f>IFERROR(VLOOKUP(実施計画様式!K209,―!$M$2:$N$2,2,FALSE),0)</f>
        <v>0</v>
      </c>
      <c r="L209">
        <f>IFERROR(VLOOKUP(実施計画様式!L209,―!$O$2:$P$10,2,FALSE),0)</f>
        <v>0</v>
      </c>
      <c r="AG209">
        <f>IFERROR(VLOOKUP(実施計画様式!AG209,―!$Q$2:$R$3,2,FALSE),0)</f>
        <v>0</v>
      </c>
      <c r="AH209">
        <f>IFERROR(VLOOKUP(実施計画様式!AH209,―!$S$2:$T$3,2,FALSE),0)</f>
        <v>0</v>
      </c>
      <c r="AI209" s="4">
        <f>IFERROR(VLOOKUP(実施計画様式!AI209,―!$U$2:$V$3,2,FALSE),0)</f>
        <v>0</v>
      </c>
      <c r="AJ209">
        <f>IFERROR(VLOOKUP(実施計画様式!AJ209,―!$AD$2:$AE$14,2,FALSE),0)</f>
        <v>0</v>
      </c>
      <c r="AK209">
        <f>IFERROR(VLOOKUP(実施計画様式!AK209,―!$AD$2:$AE$14,2,FALSE),0)</f>
        <v>0</v>
      </c>
      <c r="AQ209">
        <f>IFERROR(VLOOKUP(実施計画様式!AQ209,―!$AG$2:$AH$4,2,FALSE),0)</f>
        <v>0</v>
      </c>
      <c r="AS209" s="4">
        <f t="shared" si="1"/>
        <v>0</v>
      </c>
      <c r="AT209">
        <v>99</v>
      </c>
      <c r="BB209" s="601" t="str">
        <f>IF(実施計画様式!F209="","",IF(PRODUCT(D209:AQ209)=0,"error",""))</f>
        <v/>
      </c>
    </row>
    <row r="210" spans="3:54" x14ac:dyDescent="0.15">
      <c r="C210" s="4">
        <v>129</v>
      </c>
      <c r="D210" s="53">
        <f>IFERROR(VLOOKUP(実施計画様式!D210,―!A$14:B$16,2,FALSE),0)</f>
        <v>0</v>
      </c>
      <c r="E210">
        <f>IFERROR(VLOOKUP(実施計画様式!E210,―!$C$40:$D$47,2,FALSE),0)</f>
        <v>0</v>
      </c>
      <c r="F210">
        <f>IFERROR(VLOOKUP(実施計画様式!F210,―!$E$2:$F$2,2,FALSE),0)</f>
        <v>0</v>
      </c>
      <c r="G210">
        <f>IFERROR(VLOOKUP(実施計画様式!G210,―!$G$2:$H$2,2,FALSE),0)</f>
        <v>0</v>
      </c>
      <c r="H210">
        <f>IFERROR(VLOOKUP(実施計画様式!H210,―!$I$2:$J$2,2,FALSE),0)</f>
        <v>0</v>
      </c>
      <c r="J210">
        <f>IFERROR(VLOOKUP(実施計画様式!J210,―!$K$2:$L$2,2,FALSE),0)</f>
        <v>0</v>
      </c>
      <c r="K210">
        <f>IFERROR(VLOOKUP(実施計画様式!K210,―!$M$2:$N$2,2,FALSE),0)</f>
        <v>0</v>
      </c>
      <c r="L210">
        <f>IFERROR(VLOOKUP(実施計画様式!L210,―!$O$2:$P$10,2,FALSE),0)</f>
        <v>0</v>
      </c>
      <c r="AG210">
        <f>IFERROR(VLOOKUP(実施計画様式!AG210,―!$Q$2:$R$3,2,FALSE),0)</f>
        <v>0</v>
      </c>
      <c r="AH210">
        <f>IFERROR(VLOOKUP(実施計画様式!AH210,―!$S$2:$T$3,2,FALSE),0)</f>
        <v>0</v>
      </c>
      <c r="AI210" s="4">
        <f>IFERROR(VLOOKUP(実施計画様式!AI210,―!$U$2:$V$3,2,FALSE),0)</f>
        <v>0</v>
      </c>
      <c r="AJ210">
        <f>IFERROR(VLOOKUP(実施計画様式!AJ210,―!$AD$2:$AE$14,2,FALSE),0)</f>
        <v>0</v>
      </c>
      <c r="AK210">
        <f>IFERROR(VLOOKUP(実施計画様式!AK210,―!$AD$2:$AE$14,2,FALSE),0)</f>
        <v>0</v>
      </c>
      <c r="AQ210">
        <f>IFERROR(VLOOKUP(実施計画様式!AQ210,―!$AG$2:$AH$4,2,FALSE),0)</f>
        <v>0</v>
      </c>
      <c r="AS210" s="4">
        <f t="shared" si="1"/>
        <v>0</v>
      </c>
      <c r="AT210">
        <v>99</v>
      </c>
      <c r="BB210" s="601" t="str">
        <f>IF(実施計画様式!F210="","",IF(PRODUCT(D210:AQ210)=0,"error",""))</f>
        <v/>
      </c>
    </row>
    <row r="211" spans="3:54" x14ac:dyDescent="0.15">
      <c r="C211" s="4">
        <v>130</v>
      </c>
      <c r="D211" s="53">
        <f>IFERROR(VLOOKUP(実施計画様式!D211,―!A$14:B$16,2,FALSE),0)</f>
        <v>0</v>
      </c>
      <c r="E211">
        <f>IFERROR(VLOOKUP(実施計画様式!E211,―!$C$40:$D$47,2,FALSE),0)</f>
        <v>0</v>
      </c>
      <c r="F211">
        <f>IFERROR(VLOOKUP(実施計画様式!F211,―!$E$2:$F$2,2,FALSE),0)</f>
        <v>0</v>
      </c>
      <c r="G211">
        <f>IFERROR(VLOOKUP(実施計画様式!G211,―!$G$2:$H$2,2,FALSE),0)</f>
        <v>0</v>
      </c>
      <c r="H211">
        <f>IFERROR(VLOOKUP(実施計画様式!H211,―!$I$2:$J$2,2,FALSE),0)</f>
        <v>0</v>
      </c>
      <c r="J211">
        <f>IFERROR(VLOOKUP(実施計画様式!J211,―!$K$2:$L$2,2,FALSE),0)</f>
        <v>0</v>
      </c>
      <c r="K211">
        <f>IFERROR(VLOOKUP(実施計画様式!K211,―!$M$2:$N$2,2,FALSE),0)</f>
        <v>0</v>
      </c>
      <c r="L211">
        <f>IFERROR(VLOOKUP(実施計画様式!L211,―!$O$2:$P$10,2,FALSE),0)</f>
        <v>0</v>
      </c>
      <c r="AG211">
        <f>IFERROR(VLOOKUP(実施計画様式!AG211,―!$Q$2:$R$3,2,FALSE),0)</f>
        <v>0</v>
      </c>
      <c r="AH211">
        <f>IFERROR(VLOOKUP(実施計画様式!AH211,―!$S$2:$T$3,2,FALSE),0)</f>
        <v>0</v>
      </c>
      <c r="AI211" s="4">
        <f>IFERROR(VLOOKUP(実施計画様式!AI211,―!$U$2:$V$3,2,FALSE),0)</f>
        <v>0</v>
      </c>
      <c r="AJ211">
        <f>IFERROR(VLOOKUP(実施計画様式!AJ211,―!$AD$2:$AE$14,2,FALSE),0)</f>
        <v>0</v>
      </c>
      <c r="AK211">
        <f>IFERROR(VLOOKUP(実施計画様式!AK211,―!$AD$2:$AE$14,2,FALSE),0)</f>
        <v>0</v>
      </c>
      <c r="AQ211">
        <f>IFERROR(VLOOKUP(実施計画様式!AQ211,―!$AG$2:$AH$4,2,FALSE),0)</f>
        <v>0</v>
      </c>
      <c r="AS211" s="4">
        <f t="shared" si="1"/>
        <v>0</v>
      </c>
      <c r="AT211">
        <v>99</v>
      </c>
      <c r="BB211" s="601" t="str">
        <f>IF(実施計画様式!F211="","",IF(PRODUCT(D211:AQ211)=0,"error",""))</f>
        <v/>
      </c>
    </row>
    <row r="212" spans="3:54" x14ac:dyDescent="0.15">
      <c r="C212" s="4">
        <v>131</v>
      </c>
      <c r="D212" s="53">
        <f>IFERROR(VLOOKUP(実施計画様式!D212,―!A$14:B$16,2,FALSE),0)</f>
        <v>0</v>
      </c>
      <c r="E212">
        <f>IFERROR(VLOOKUP(実施計画様式!E212,―!$C$40:$D$47,2,FALSE),0)</f>
        <v>0</v>
      </c>
      <c r="F212">
        <f>IFERROR(VLOOKUP(実施計画様式!F212,―!$E$2:$F$2,2,FALSE),0)</f>
        <v>0</v>
      </c>
      <c r="G212">
        <f>IFERROR(VLOOKUP(実施計画様式!G212,―!$G$2:$H$2,2,FALSE),0)</f>
        <v>0</v>
      </c>
      <c r="H212">
        <f>IFERROR(VLOOKUP(実施計画様式!H212,―!$I$2:$J$2,2,FALSE),0)</f>
        <v>0</v>
      </c>
      <c r="J212">
        <f>IFERROR(VLOOKUP(実施計画様式!J212,―!$K$2:$L$2,2,FALSE),0)</f>
        <v>0</v>
      </c>
      <c r="K212">
        <f>IFERROR(VLOOKUP(実施計画様式!K212,―!$M$2:$N$2,2,FALSE),0)</f>
        <v>0</v>
      </c>
      <c r="L212">
        <f>IFERROR(VLOOKUP(実施計画様式!L212,―!$O$2:$P$10,2,FALSE),0)</f>
        <v>0</v>
      </c>
      <c r="AG212">
        <f>IFERROR(VLOOKUP(実施計画様式!AG212,―!$Q$2:$R$3,2,FALSE),0)</f>
        <v>0</v>
      </c>
      <c r="AH212">
        <f>IFERROR(VLOOKUP(実施計画様式!AH212,―!$S$2:$T$3,2,FALSE),0)</f>
        <v>0</v>
      </c>
      <c r="AI212" s="4">
        <f>IFERROR(VLOOKUP(実施計画様式!AI212,―!$U$2:$V$3,2,FALSE),0)</f>
        <v>0</v>
      </c>
      <c r="AJ212">
        <f>IFERROR(VLOOKUP(実施計画様式!AJ212,―!$AD$2:$AE$14,2,FALSE),0)</f>
        <v>0</v>
      </c>
      <c r="AK212">
        <f>IFERROR(VLOOKUP(実施計画様式!AK212,―!$AD$2:$AE$14,2,FALSE),0)</f>
        <v>0</v>
      </c>
      <c r="AQ212">
        <f>IFERROR(VLOOKUP(実施計画様式!AQ212,―!$AG$2:$AH$4,2,FALSE),0)</f>
        <v>0</v>
      </c>
      <c r="AS212" s="4">
        <f t="shared" si="1"/>
        <v>0</v>
      </c>
      <c r="AT212">
        <v>99</v>
      </c>
      <c r="BB212" s="601" t="str">
        <f>IF(実施計画様式!F212="","",IF(PRODUCT(D212:AQ212)=0,"error",""))</f>
        <v/>
      </c>
    </row>
    <row r="213" spans="3:54" x14ac:dyDescent="0.15">
      <c r="C213" s="4">
        <v>132</v>
      </c>
      <c r="D213" s="53">
        <f>IFERROR(VLOOKUP(実施計画様式!D213,―!A$14:B$16,2,FALSE),0)</f>
        <v>0</v>
      </c>
      <c r="E213">
        <f>IFERROR(VLOOKUP(実施計画様式!E213,―!$C$40:$D$47,2,FALSE),0)</f>
        <v>0</v>
      </c>
      <c r="F213">
        <f>IFERROR(VLOOKUP(実施計画様式!F213,―!$E$2:$F$2,2,FALSE),0)</f>
        <v>0</v>
      </c>
      <c r="G213">
        <f>IFERROR(VLOOKUP(実施計画様式!G213,―!$G$2:$H$2,2,FALSE),0)</f>
        <v>0</v>
      </c>
      <c r="H213">
        <f>IFERROR(VLOOKUP(実施計画様式!H213,―!$I$2:$J$2,2,FALSE),0)</f>
        <v>0</v>
      </c>
      <c r="J213">
        <f>IFERROR(VLOOKUP(実施計画様式!J213,―!$K$2:$L$2,2,FALSE),0)</f>
        <v>0</v>
      </c>
      <c r="K213">
        <f>IFERROR(VLOOKUP(実施計画様式!K213,―!$M$2:$N$2,2,FALSE),0)</f>
        <v>0</v>
      </c>
      <c r="L213">
        <f>IFERROR(VLOOKUP(実施計画様式!L213,―!$O$2:$P$10,2,FALSE),0)</f>
        <v>0</v>
      </c>
      <c r="AG213">
        <f>IFERROR(VLOOKUP(実施計画様式!AG213,―!$Q$2:$R$3,2,FALSE),0)</f>
        <v>0</v>
      </c>
      <c r="AH213">
        <f>IFERROR(VLOOKUP(実施計画様式!AH213,―!$S$2:$T$3,2,FALSE),0)</f>
        <v>0</v>
      </c>
      <c r="AI213" s="4">
        <f>IFERROR(VLOOKUP(実施計画様式!AI213,―!$U$2:$V$3,2,FALSE),0)</f>
        <v>0</v>
      </c>
      <c r="AJ213">
        <f>IFERROR(VLOOKUP(実施計画様式!AJ213,―!$AD$2:$AE$14,2,FALSE),0)</f>
        <v>0</v>
      </c>
      <c r="AK213">
        <f>IFERROR(VLOOKUP(実施計画様式!AK213,―!$AD$2:$AE$14,2,FALSE),0)</f>
        <v>0</v>
      </c>
      <c r="AQ213">
        <f>IFERROR(VLOOKUP(実施計画様式!AQ213,―!$AG$2:$AH$4,2,FALSE),0)</f>
        <v>0</v>
      </c>
      <c r="AS213" s="4">
        <f t="shared" si="1"/>
        <v>0</v>
      </c>
      <c r="AT213">
        <v>99</v>
      </c>
      <c r="BB213" s="601" t="str">
        <f>IF(実施計画様式!F213="","",IF(PRODUCT(D213:AQ213)=0,"error",""))</f>
        <v/>
      </c>
    </row>
    <row r="214" spans="3:54" x14ac:dyDescent="0.15">
      <c r="C214" s="4">
        <v>133</v>
      </c>
      <c r="D214" s="53">
        <f>IFERROR(VLOOKUP(実施計画様式!D214,―!A$14:B$16,2,FALSE),0)</f>
        <v>0</v>
      </c>
      <c r="E214">
        <f>IFERROR(VLOOKUP(実施計画様式!E214,―!$C$40:$D$47,2,FALSE),0)</f>
        <v>0</v>
      </c>
      <c r="F214">
        <f>IFERROR(VLOOKUP(実施計画様式!F214,―!$E$2:$F$2,2,FALSE),0)</f>
        <v>0</v>
      </c>
      <c r="G214">
        <f>IFERROR(VLOOKUP(実施計画様式!G214,―!$G$2:$H$2,2,FALSE),0)</f>
        <v>0</v>
      </c>
      <c r="H214">
        <f>IFERROR(VLOOKUP(実施計画様式!H214,―!$I$2:$J$2,2,FALSE),0)</f>
        <v>0</v>
      </c>
      <c r="J214">
        <f>IFERROR(VLOOKUP(実施計画様式!J214,―!$K$2:$L$2,2,FALSE),0)</f>
        <v>0</v>
      </c>
      <c r="K214">
        <f>IFERROR(VLOOKUP(実施計画様式!K214,―!$M$2:$N$2,2,FALSE),0)</f>
        <v>0</v>
      </c>
      <c r="L214">
        <f>IFERROR(VLOOKUP(実施計画様式!L214,―!$O$2:$P$10,2,FALSE),0)</f>
        <v>0</v>
      </c>
      <c r="AG214">
        <f>IFERROR(VLOOKUP(実施計画様式!AG214,―!$Q$2:$R$3,2,FALSE),0)</f>
        <v>0</v>
      </c>
      <c r="AH214">
        <f>IFERROR(VLOOKUP(実施計画様式!AH214,―!$S$2:$T$3,2,FALSE),0)</f>
        <v>0</v>
      </c>
      <c r="AI214" s="4">
        <f>IFERROR(VLOOKUP(実施計画様式!AI214,―!$U$2:$V$3,2,FALSE),0)</f>
        <v>0</v>
      </c>
      <c r="AJ214">
        <f>IFERROR(VLOOKUP(実施計画様式!AJ214,―!$AD$2:$AE$14,2,FALSE),0)</f>
        <v>0</v>
      </c>
      <c r="AK214">
        <f>IFERROR(VLOOKUP(実施計画様式!AK214,―!$AD$2:$AE$14,2,FALSE),0)</f>
        <v>0</v>
      </c>
      <c r="AQ214">
        <f>IFERROR(VLOOKUP(実施計画様式!AQ214,―!$AG$2:$AH$4,2,FALSE),0)</f>
        <v>0</v>
      </c>
      <c r="AS214" s="4">
        <f t="shared" si="1"/>
        <v>0</v>
      </c>
      <c r="AT214">
        <v>99</v>
      </c>
      <c r="BB214" s="601" t="str">
        <f>IF(実施計画様式!F214="","",IF(PRODUCT(D214:AQ214)=0,"error",""))</f>
        <v/>
      </c>
    </row>
    <row r="215" spans="3:54" x14ac:dyDescent="0.15">
      <c r="C215" s="4">
        <v>134</v>
      </c>
      <c r="D215" s="53">
        <f>IFERROR(VLOOKUP(実施計画様式!D215,―!A$14:B$16,2,FALSE),0)</f>
        <v>0</v>
      </c>
      <c r="E215">
        <f>IFERROR(VLOOKUP(実施計画様式!E215,―!$C$40:$D$47,2,FALSE),0)</f>
        <v>0</v>
      </c>
      <c r="F215">
        <f>IFERROR(VLOOKUP(実施計画様式!F215,―!$E$2:$F$2,2,FALSE),0)</f>
        <v>0</v>
      </c>
      <c r="G215">
        <f>IFERROR(VLOOKUP(実施計画様式!G215,―!$G$2:$H$2,2,FALSE),0)</f>
        <v>0</v>
      </c>
      <c r="H215">
        <f>IFERROR(VLOOKUP(実施計画様式!H215,―!$I$2:$J$2,2,FALSE),0)</f>
        <v>0</v>
      </c>
      <c r="J215">
        <f>IFERROR(VLOOKUP(実施計画様式!J215,―!$K$2:$L$2,2,FALSE),0)</f>
        <v>0</v>
      </c>
      <c r="K215">
        <f>IFERROR(VLOOKUP(実施計画様式!K215,―!$M$2:$N$2,2,FALSE),0)</f>
        <v>0</v>
      </c>
      <c r="L215">
        <f>IFERROR(VLOOKUP(実施計画様式!L215,―!$O$2:$P$10,2,FALSE),0)</f>
        <v>0</v>
      </c>
      <c r="AG215">
        <f>IFERROR(VLOOKUP(実施計画様式!AG215,―!$Q$2:$R$3,2,FALSE),0)</f>
        <v>0</v>
      </c>
      <c r="AH215">
        <f>IFERROR(VLOOKUP(実施計画様式!AH215,―!$S$2:$T$3,2,FALSE),0)</f>
        <v>0</v>
      </c>
      <c r="AI215" s="4">
        <f>IFERROR(VLOOKUP(実施計画様式!AI215,―!$U$2:$V$3,2,FALSE),0)</f>
        <v>0</v>
      </c>
      <c r="AJ215">
        <f>IFERROR(VLOOKUP(実施計画様式!AJ215,―!$AD$2:$AE$14,2,FALSE),0)</f>
        <v>0</v>
      </c>
      <c r="AK215">
        <f>IFERROR(VLOOKUP(実施計画様式!AK215,―!$AD$2:$AE$14,2,FALSE),0)</f>
        <v>0</v>
      </c>
      <c r="AQ215">
        <f>IFERROR(VLOOKUP(実施計画様式!AQ215,―!$AG$2:$AH$4,2,FALSE),0)</f>
        <v>0</v>
      </c>
      <c r="AS215" s="4">
        <f t="shared" si="1"/>
        <v>0</v>
      </c>
      <c r="AT215">
        <v>99</v>
      </c>
      <c r="BB215" s="601" t="str">
        <f>IF(実施計画様式!F215="","",IF(PRODUCT(D215:AQ215)=0,"error",""))</f>
        <v/>
      </c>
    </row>
    <row r="216" spans="3:54" x14ac:dyDescent="0.15">
      <c r="C216" s="4">
        <v>135</v>
      </c>
      <c r="D216" s="53">
        <f>IFERROR(VLOOKUP(実施計画様式!D216,―!A$14:B$16,2,FALSE),0)</f>
        <v>0</v>
      </c>
      <c r="E216">
        <f>IFERROR(VLOOKUP(実施計画様式!E216,―!$C$40:$D$47,2,FALSE),0)</f>
        <v>0</v>
      </c>
      <c r="F216">
        <f>IFERROR(VLOOKUP(実施計画様式!F216,―!$E$2:$F$2,2,FALSE),0)</f>
        <v>0</v>
      </c>
      <c r="G216">
        <f>IFERROR(VLOOKUP(実施計画様式!G216,―!$G$2:$H$2,2,FALSE),0)</f>
        <v>0</v>
      </c>
      <c r="H216">
        <f>IFERROR(VLOOKUP(実施計画様式!H216,―!$I$2:$J$2,2,FALSE),0)</f>
        <v>0</v>
      </c>
      <c r="J216">
        <f>IFERROR(VLOOKUP(実施計画様式!J216,―!$K$2:$L$2,2,FALSE),0)</f>
        <v>0</v>
      </c>
      <c r="K216">
        <f>IFERROR(VLOOKUP(実施計画様式!K216,―!$M$2:$N$2,2,FALSE),0)</f>
        <v>0</v>
      </c>
      <c r="L216">
        <f>IFERROR(VLOOKUP(実施計画様式!L216,―!$O$2:$P$10,2,FALSE),0)</f>
        <v>0</v>
      </c>
      <c r="AG216">
        <f>IFERROR(VLOOKUP(実施計画様式!AG216,―!$Q$2:$R$3,2,FALSE),0)</f>
        <v>0</v>
      </c>
      <c r="AH216">
        <f>IFERROR(VLOOKUP(実施計画様式!AH216,―!$S$2:$T$3,2,FALSE),0)</f>
        <v>0</v>
      </c>
      <c r="AI216" s="4">
        <f>IFERROR(VLOOKUP(実施計画様式!AI216,―!$U$2:$V$3,2,FALSE),0)</f>
        <v>0</v>
      </c>
      <c r="AJ216">
        <f>IFERROR(VLOOKUP(実施計画様式!AJ216,―!$AD$2:$AE$14,2,FALSE),0)</f>
        <v>0</v>
      </c>
      <c r="AK216">
        <f>IFERROR(VLOOKUP(実施計画様式!AK216,―!$AD$2:$AE$14,2,FALSE),0)</f>
        <v>0</v>
      </c>
      <c r="AQ216">
        <f>IFERROR(VLOOKUP(実施計画様式!AQ216,―!$AG$2:$AH$4,2,FALSE),0)</f>
        <v>0</v>
      </c>
      <c r="AS216" s="4">
        <f t="shared" si="1"/>
        <v>0</v>
      </c>
      <c r="AT216">
        <v>99</v>
      </c>
      <c r="BB216" s="601" t="str">
        <f>IF(実施計画様式!F216="","",IF(PRODUCT(D216:AQ216)=0,"error",""))</f>
        <v/>
      </c>
    </row>
    <row r="217" spans="3:54" x14ac:dyDescent="0.15">
      <c r="C217" s="4">
        <v>136</v>
      </c>
      <c r="D217" s="53">
        <f>IFERROR(VLOOKUP(実施計画様式!D217,―!A$14:B$16,2,FALSE),0)</f>
        <v>0</v>
      </c>
      <c r="E217">
        <f>IFERROR(VLOOKUP(実施計画様式!E217,―!$C$40:$D$47,2,FALSE),0)</f>
        <v>0</v>
      </c>
      <c r="F217">
        <f>IFERROR(VLOOKUP(実施計画様式!F217,―!$E$2:$F$2,2,FALSE),0)</f>
        <v>0</v>
      </c>
      <c r="G217">
        <f>IFERROR(VLOOKUP(実施計画様式!G217,―!$G$2:$H$2,2,FALSE),0)</f>
        <v>0</v>
      </c>
      <c r="H217">
        <f>IFERROR(VLOOKUP(実施計画様式!H217,―!$I$2:$J$2,2,FALSE),0)</f>
        <v>0</v>
      </c>
      <c r="J217">
        <f>IFERROR(VLOOKUP(実施計画様式!J217,―!$K$2:$L$2,2,FALSE),0)</f>
        <v>0</v>
      </c>
      <c r="K217">
        <f>IFERROR(VLOOKUP(実施計画様式!K217,―!$M$2:$N$2,2,FALSE),0)</f>
        <v>0</v>
      </c>
      <c r="L217">
        <f>IFERROR(VLOOKUP(実施計画様式!L217,―!$O$2:$P$10,2,FALSE),0)</f>
        <v>0</v>
      </c>
      <c r="AG217">
        <f>IFERROR(VLOOKUP(実施計画様式!AG217,―!$Q$2:$R$3,2,FALSE),0)</f>
        <v>0</v>
      </c>
      <c r="AH217">
        <f>IFERROR(VLOOKUP(実施計画様式!AH217,―!$S$2:$T$3,2,FALSE),0)</f>
        <v>0</v>
      </c>
      <c r="AI217" s="4">
        <f>IFERROR(VLOOKUP(実施計画様式!AI217,―!$U$2:$V$3,2,FALSE),0)</f>
        <v>0</v>
      </c>
      <c r="AJ217">
        <f>IFERROR(VLOOKUP(実施計画様式!AJ217,―!$AD$2:$AE$14,2,FALSE),0)</f>
        <v>0</v>
      </c>
      <c r="AK217">
        <f>IFERROR(VLOOKUP(実施計画様式!AK217,―!$AD$2:$AE$14,2,FALSE),0)</f>
        <v>0</v>
      </c>
      <c r="AQ217">
        <f>IFERROR(VLOOKUP(実施計画様式!AQ217,―!$AG$2:$AH$4,2,FALSE),0)</f>
        <v>0</v>
      </c>
      <c r="AS217" s="4">
        <f t="shared" si="1"/>
        <v>0</v>
      </c>
      <c r="AT217">
        <v>99</v>
      </c>
      <c r="BB217" s="601" t="str">
        <f>IF(実施計画様式!F217="","",IF(PRODUCT(D217:AQ217)=0,"error",""))</f>
        <v/>
      </c>
    </row>
    <row r="218" spans="3:54" x14ac:dyDescent="0.15">
      <c r="C218" s="4">
        <v>137</v>
      </c>
      <c r="D218" s="53">
        <f>IFERROR(VLOOKUP(実施計画様式!D218,―!A$14:B$16,2,FALSE),0)</f>
        <v>0</v>
      </c>
      <c r="E218">
        <f>IFERROR(VLOOKUP(実施計画様式!E218,―!$C$40:$D$47,2,FALSE),0)</f>
        <v>0</v>
      </c>
      <c r="F218">
        <f>IFERROR(VLOOKUP(実施計画様式!F218,―!$E$2:$F$2,2,FALSE),0)</f>
        <v>0</v>
      </c>
      <c r="G218">
        <f>IFERROR(VLOOKUP(実施計画様式!G218,―!$G$2:$H$2,2,FALSE),0)</f>
        <v>0</v>
      </c>
      <c r="H218">
        <f>IFERROR(VLOOKUP(実施計画様式!H218,―!$I$2:$J$2,2,FALSE),0)</f>
        <v>0</v>
      </c>
      <c r="J218">
        <f>IFERROR(VLOOKUP(実施計画様式!J218,―!$K$2:$L$2,2,FALSE),0)</f>
        <v>0</v>
      </c>
      <c r="K218">
        <f>IFERROR(VLOOKUP(実施計画様式!K218,―!$M$2:$N$2,2,FALSE),0)</f>
        <v>0</v>
      </c>
      <c r="L218">
        <f>IFERROR(VLOOKUP(実施計画様式!L218,―!$O$2:$P$10,2,FALSE),0)</f>
        <v>0</v>
      </c>
      <c r="AG218">
        <f>IFERROR(VLOOKUP(実施計画様式!AG218,―!$Q$2:$R$3,2,FALSE),0)</f>
        <v>0</v>
      </c>
      <c r="AH218">
        <f>IFERROR(VLOOKUP(実施計画様式!AH218,―!$S$2:$T$3,2,FALSE),0)</f>
        <v>0</v>
      </c>
      <c r="AI218" s="4">
        <f>IFERROR(VLOOKUP(実施計画様式!AI218,―!$U$2:$V$3,2,FALSE),0)</f>
        <v>0</v>
      </c>
      <c r="AJ218">
        <f>IFERROR(VLOOKUP(実施計画様式!AJ218,―!$AD$2:$AE$14,2,FALSE),0)</f>
        <v>0</v>
      </c>
      <c r="AK218">
        <f>IFERROR(VLOOKUP(実施計画様式!AK218,―!$AD$2:$AE$14,2,FALSE),0)</f>
        <v>0</v>
      </c>
      <c r="AQ218">
        <f>IFERROR(VLOOKUP(実施計画様式!AQ218,―!$AG$2:$AH$4,2,FALSE),0)</f>
        <v>0</v>
      </c>
      <c r="AS218" s="4">
        <f t="shared" ref="AS218:AS281" si="2">IF(AI218=1,"事業終期_通常",IF(AI218=2,"事業終期_基金",0))</f>
        <v>0</v>
      </c>
      <c r="AT218">
        <v>99</v>
      </c>
      <c r="BB218" s="601" t="str">
        <f>IF(実施計画様式!F218="","",IF(PRODUCT(D218:AQ218)=0,"error",""))</f>
        <v/>
      </c>
    </row>
    <row r="219" spans="3:54" x14ac:dyDescent="0.15">
      <c r="C219" s="4">
        <v>138</v>
      </c>
      <c r="D219" s="53">
        <f>IFERROR(VLOOKUP(実施計画様式!D219,―!A$14:B$16,2,FALSE),0)</f>
        <v>0</v>
      </c>
      <c r="E219">
        <f>IFERROR(VLOOKUP(実施計画様式!E219,―!$C$40:$D$47,2,FALSE),0)</f>
        <v>0</v>
      </c>
      <c r="F219">
        <f>IFERROR(VLOOKUP(実施計画様式!F219,―!$E$2:$F$2,2,FALSE),0)</f>
        <v>0</v>
      </c>
      <c r="G219">
        <f>IFERROR(VLOOKUP(実施計画様式!G219,―!$G$2:$H$2,2,FALSE),0)</f>
        <v>0</v>
      </c>
      <c r="H219">
        <f>IFERROR(VLOOKUP(実施計画様式!H219,―!$I$2:$J$2,2,FALSE),0)</f>
        <v>0</v>
      </c>
      <c r="J219">
        <f>IFERROR(VLOOKUP(実施計画様式!J219,―!$K$2:$L$2,2,FALSE),0)</f>
        <v>0</v>
      </c>
      <c r="K219">
        <f>IFERROR(VLOOKUP(実施計画様式!K219,―!$M$2:$N$2,2,FALSE),0)</f>
        <v>0</v>
      </c>
      <c r="L219">
        <f>IFERROR(VLOOKUP(実施計画様式!L219,―!$O$2:$P$10,2,FALSE),0)</f>
        <v>0</v>
      </c>
      <c r="AG219">
        <f>IFERROR(VLOOKUP(実施計画様式!AG219,―!$Q$2:$R$3,2,FALSE),0)</f>
        <v>0</v>
      </c>
      <c r="AH219">
        <f>IFERROR(VLOOKUP(実施計画様式!AH219,―!$S$2:$T$3,2,FALSE),0)</f>
        <v>0</v>
      </c>
      <c r="AI219" s="4">
        <f>IFERROR(VLOOKUP(実施計画様式!AI219,―!$U$2:$V$3,2,FALSE),0)</f>
        <v>0</v>
      </c>
      <c r="AJ219">
        <f>IFERROR(VLOOKUP(実施計画様式!AJ219,―!$AD$2:$AE$14,2,FALSE),0)</f>
        <v>0</v>
      </c>
      <c r="AK219">
        <f>IFERROR(VLOOKUP(実施計画様式!AK219,―!$AD$2:$AE$14,2,FALSE),0)</f>
        <v>0</v>
      </c>
      <c r="AQ219">
        <f>IFERROR(VLOOKUP(実施計画様式!AQ219,―!$AG$2:$AH$4,2,FALSE),0)</f>
        <v>0</v>
      </c>
      <c r="AS219" s="4">
        <f t="shared" si="2"/>
        <v>0</v>
      </c>
      <c r="AT219">
        <v>99</v>
      </c>
      <c r="BB219" s="601" t="str">
        <f>IF(実施計画様式!F219="","",IF(PRODUCT(D219:AQ219)=0,"error",""))</f>
        <v/>
      </c>
    </row>
    <row r="220" spans="3:54" x14ac:dyDescent="0.15">
      <c r="C220" s="4">
        <v>139</v>
      </c>
      <c r="D220" s="53">
        <f>IFERROR(VLOOKUP(実施計画様式!D220,―!A$14:B$16,2,FALSE),0)</f>
        <v>0</v>
      </c>
      <c r="E220">
        <f>IFERROR(VLOOKUP(実施計画様式!E220,―!$C$40:$D$47,2,FALSE),0)</f>
        <v>0</v>
      </c>
      <c r="F220">
        <f>IFERROR(VLOOKUP(実施計画様式!F220,―!$E$2:$F$2,2,FALSE),0)</f>
        <v>0</v>
      </c>
      <c r="G220">
        <f>IFERROR(VLOOKUP(実施計画様式!G220,―!$G$2:$H$2,2,FALSE),0)</f>
        <v>0</v>
      </c>
      <c r="H220">
        <f>IFERROR(VLOOKUP(実施計画様式!H220,―!$I$2:$J$2,2,FALSE),0)</f>
        <v>0</v>
      </c>
      <c r="J220">
        <f>IFERROR(VLOOKUP(実施計画様式!J220,―!$K$2:$L$2,2,FALSE),0)</f>
        <v>0</v>
      </c>
      <c r="K220">
        <f>IFERROR(VLOOKUP(実施計画様式!K220,―!$M$2:$N$2,2,FALSE),0)</f>
        <v>0</v>
      </c>
      <c r="L220">
        <f>IFERROR(VLOOKUP(実施計画様式!L220,―!$O$2:$P$10,2,FALSE),0)</f>
        <v>0</v>
      </c>
      <c r="AG220">
        <f>IFERROR(VLOOKUP(実施計画様式!AG220,―!$Q$2:$R$3,2,FALSE),0)</f>
        <v>0</v>
      </c>
      <c r="AH220">
        <f>IFERROR(VLOOKUP(実施計画様式!AH220,―!$S$2:$T$3,2,FALSE),0)</f>
        <v>0</v>
      </c>
      <c r="AI220" s="4">
        <f>IFERROR(VLOOKUP(実施計画様式!AI220,―!$U$2:$V$3,2,FALSE),0)</f>
        <v>0</v>
      </c>
      <c r="AJ220">
        <f>IFERROR(VLOOKUP(実施計画様式!AJ220,―!$AD$2:$AE$14,2,FALSE),0)</f>
        <v>0</v>
      </c>
      <c r="AK220">
        <f>IFERROR(VLOOKUP(実施計画様式!AK220,―!$AD$2:$AE$14,2,FALSE),0)</f>
        <v>0</v>
      </c>
      <c r="AQ220">
        <f>IFERROR(VLOOKUP(実施計画様式!AQ220,―!$AG$2:$AH$4,2,FALSE),0)</f>
        <v>0</v>
      </c>
      <c r="AS220" s="4">
        <f t="shared" si="2"/>
        <v>0</v>
      </c>
      <c r="AT220">
        <v>99</v>
      </c>
      <c r="BB220" s="601" t="str">
        <f>IF(実施計画様式!F220="","",IF(PRODUCT(D220:AQ220)=0,"error",""))</f>
        <v/>
      </c>
    </row>
    <row r="221" spans="3:54" x14ac:dyDescent="0.15">
      <c r="C221" s="4">
        <v>140</v>
      </c>
      <c r="D221" s="53">
        <f>IFERROR(VLOOKUP(実施計画様式!D221,―!A$14:B$16,2,FALSE),0)</f>
        <v>0</v>
      </c>
      <c r="E221">
        <f>IFERROR(VLOOKUP(実施計画様式!E221,―!$C$40:$D$47,2,FALSE),0)</f>
        <v>0</v>
      </c>
      <c r="F221">
        <f>IFERROR(VLOOKUP(実施計画様式!F221,―!$E$2:$F$2,2,FALSE),0)</f>
        <v>0</v>
      </c>
      <c r="G221">
        <f>IFERROR(VLOOKUP(実施計画様式!G221,―!$G$2:$H$2,2,FALSE),0)</f>
        <v>0</v>
      </c>
      <c r="H221">
        <f>IFERROR(VLOOKUP(実施計画様式!H221,―!$I$2:$J$2,2,FALSE),0)</f>
        <v>0</v>
      </c>
      <c r="J221">
        <f>IFERROR(VLOOKUP(実施計画様式!J221,―!$K$2:$L$2,2,FALSE),0)</f>
        <v>0</v>
      </c>
      <c r="K221">
        <f>IFERROR(VLOOKUP(実施計画様式!K221,―!$M$2:$N$2,2,FALSE),0)</f>
        <v>0</v>
      </c>
      <c r="L221">
        <f>IFERROR(VLOOKUP(実施計画様式!L221,―!$O$2:$P$10,2,FALSE),0)</f>
        <v>0</v>
      </c>
      <c r="AG221">
        <f>IFERROR(VLOOKUP(実施計画様式!AG221,―!$Q$2:$R$3,2,FALSE),0)</f>
        <v>0</v>
      </c>
      <c r="AH221">
        <f>IFERROR(VLOOKUP(実施計画様式!AH221,―!$S$2:$T$3,2,FALSE),0)</f>
        <v>0</v>
      </c>
      <c r="AI221" s="4">
        <f>IFERROR(VLOOKUP(実施計画様式!AI221,―!$U$2:$V$3,2,FALSE),0)</f>
        <v>0</v>
      </c>
      <c r="AJ221">
        <f>IFERROR(VLOOKUP(実施計画様式!AJ221,―!$AD$2:$AE$14,2,FALSE),0)</f>
        <v>0</v>
      </c>
      <c r="AK221">
        <f>IFERROR(VLOOKUP(実施計画様式!AK221,―!$AD$2:$AE$14,2,FALSE),0)</f>
        <v>0</v>
      </c>
      <c r="AQ221">
        <f>IFERROR(VLOOKUP(実施計画様式!AQ221,―!$AG$2:$AH$4,2,FALSE),0)</f>
        <v>0</v>
      </c>
      <c r="AS221" s="4">
        <f t="shared" si="2"/>
        <v>0</v>
      </c>
      <c r="AT221">
        <v>99</v>
      </c>
      <c r="BB221" s="601" t="str">
        <f>IF(実施計画様式!F221="","",IF(PRODUCT(D221:AQ221)=0,"error",""))</f>
        <v/>
      </c>
    </row>
    <row r="222" spans="3:54" x14ac:dyDescent="0.15">
      <c r="C222" s="4">
        <v>141</v>
      </c>
      <c r="D222" s="53">
        <f>IFERROR(VLOOKUP(実施計画様式!D222,―!A$14:B$16,2,FALSE),0)</f>
        <v>0</v>
      </c>
      <c r="E222">
        <f>IFERROR(VLOOKUP(実施計画様式!E222,―!$C$40:$D$47,2,FALSE),0)</f>
        <v>0</v>
      </c>
      <c r="F222">
        <f>IFERROR(VLOOKUP(実施計画様式!F222,―!$E$2:$F$2,2,FALSE),0)</f>
        <v>0</v>
      </c>
      <c r="G222">
        <f>IFERROR(VLOOKUP(実施計画様式!G222,―!$G$2:$H$2,2,FALSE),0)</f>
        <v>0</v>
      </c>
      <c r="H222">
        <f>IFERROR(VLOOKUP(実施計画様式!H222,―!$I$2:$J$2,2,FALSE),0)</f>
        <v>0</v>
      </c>
      <c r="J222">
        <f>IFERROR(VLOOKUP(実施計画様式!J222,―!$K$2:$L$2,2,FALSE),0)</f>
        <v>0</v>
      </c>
      <c r="K222">
        <f>IFERROR(VLOOKUP(実施計画様式!K222,―!$M$2:$N$2,2,FALSE),0)</f>
        <v>0</v>
      </c>
      <c r="L222">
        <f>IFERROR(VLOOKUP(実施計画様式!L222,―!$O$2:$P$10,2,FALSE),0)</f>
        <v>0</v>
      </c>
      <c r="AG222">
        <f>IFERROR(VLOOKUP(実施計画様式!AG222,―!$Q$2:$R$3,2,FALSE),0)</f>
        <v>0</v>
      </c>
      <c r="AH222">
        <f>IFERROR(VLOOKUP(実施計画様式!AH222,―!$S$2:$T$3,2,FALSE),0)</f>
        <v>0</v>
      </c>
      <c r="AI222" s="4">
        <f>IFERROR(VLOOKUP(実施計画様式!AI222,―!$U$2:$V$3,2,FALSE),0)</f>
        <v>0</v>
      </c>
      <c r="AJ222">
        <f>IFERROR(VLOOKUP(実施計画様式!AJ222,―!$AD$2:$AE$14,2,FALSE),0)</f>
        <v>0</v>
      </c>
      <c r="AK222">
        <f>IFERROR(VLOOKUP(実施計画様式!AK222,―!$AD$2:$AE$14,2,FALSE),0)</f>
        <v>0</v>
      </c>
      <c r="AQ222">
        <f>IFERROR(VLOOKUP(実施計画様式!AQ222,―!$AG$2:$AH$4,2,FALSE),0)</f>
        <v>0</v>
      </c>
      <c r="AS222" s="4">
        <f t="shared" si="2"/>
        <v>0</v>
      </c>
      <c r="AT222">
        <v>99</v>
      </c>
      <c r="BB222" s="601" t="str">
        <f>IF(実施計画様式!F222="","",IF(PRODUCT(D222:AQ222)=0,"error",""))</f>
        <v/>
      </c>
    </row>
    <row r="223" spans="3:54" x14ac:dyDescent="0.15">
      <c r="C223" s="4">
        <v>142</v>
      </c>
      <c r="D223" s="53">
        <f>IFERROR(VLOOKUP(実施計画様式!D223,―!A$14:B$16,2,FALSE),0)</f>
        <v>0</v>
      </c>
      <c r="E223">
        <f>IFERROR(VLOOKUP(実施計画様式!E223,―!$C$40:$D$47,2,FALSE),0)</f>
        <v>0</v>
      </c>
      <c r="F223">
        <f>IFERROR(VLOOKUP(実施計画様式!F223,―!$E$2:$F$2,2,FALSE),0)</f>
        <v>0</v>
      </c>
      <c r="G223">
        <f>IFERROR(VLOOKUP(実施計画様式!G223,―!$G$2:$H$2,2,FALSE),0)</f>
        <v>0</v>
      </c>
      <c r="H223">
        <f>IFERROR(VLOOKUP(実施計画様式!H223,―!$I$2:$J$2,2,FALSE),0)</f>
        <v>0</v>
      </c>
      <c r="J223">
        <f>IFERROR(VLOOKUP(実施計画様式!J223,―!$K$2:$L$2,2,FALSE),0)</f>
        <v>0</v>
      </c>
      <c r="K223">
        <f>IFERROR(VLOOKUP(実施計画様式!K223,―!$M$2:$N$2,2,FALSE),0)</f>
        <v>0</v>
      </c>
      <c r="L223">
        <f>IFERROR(VLOOKUP(実施計画様式!L223,―!$O$2:$P$10,2,FALSE),0)</f>
        <v>0</v>
      </c>
      <c r="AG223">
        <f>IFERROR(VLOOKUP(実施計画様式!AG223,―!$Q$2:$R$3,2,FALSE),0)</f>
        <v>0</v>
      </c>
      <c r="AH223">
        <f>IFERROR(VLOOKUP(実施計画様式!AH223,―!$S$2:$T$3,2,FALSE),0)</f>
        <v>0</v>
      </c>
      <c r="AI223" s="4">
        <f>IFERROR(VLOOKUP(実施計画様式!AI223,―!$U$2:$V$3,2,FALSE),0)</f>
        <v>0</v>
      </c>
      <c r="AJ223">
        <f>IFERROR(VLOOKUP(実施計画様式!AJ223,―!$AD$2:$AE$14,2,FALSE),0)</f>
        <v>0</v>
      </c>
      <c r="AK223">
        <f>IFERROR(VLOOKUP(実施計画様式!AK223,―!$AD$2:$AE$14,2,FALSE),0)</f>
        <v>0</v>
      </c>
      <c r="AQ223">
        <f>IFERROR(VLOOKUP(実施計画様式!AQ223,―!$AG$2:$AH$4,2,FALSE),0)</f>
        <v>0</v>
      </c>
      <c r="AS223" s="4">
        <f t="shared" si="2"/>
        <v>0</v>
      </c>
      <c r="AT223">
        <v>99</v>
      </c>
      <c r="BB223" s="601" t="str">
        <f>IF(実施計画様式!F223="","",IF(PRODUCT(D223:AQ223)=0,"error",""))</f>
        <v/>
      </c>
    </row>
    <row r="224" spans="3:54" x14ac:dyDescent="0.15">
      <c r="C224" s="4">
        <v>143</v>
      </c>
      <c r="D224" s="53">
        <f>IFERROR(VLOOKUP(実施計画様式!D224,―!A$14:B$16,2,FALSE),0)</f>
        <v>0</v>
      </c>
      <c r="E224">
        <f>IFERROR(VLOOKUP(実施計画様式!E224,―!$C$40:$D$47,2,FALSE),0)</f>
        <v>0</v>
      </c>
      <c r="F224">
        <f>IFERROR(VLOOKUP(実施計画様式!F224,―!$E$2:$F$2,2,FALSE),0)</f>
        <v>0</v>
      </c>
      <c r="G224">
        <f>IFERROR(VLOOKUP(実施計画様式!G224,―!$G$2:$H$2,2,FALSE),0)</f>
        <v>0</v>
      </c>
      <c r="H224">
        <f>IFERROR(VLOOKUP(実施計画様式!H224,―!$I$2:$J$2,2,FALSE),0)</f>
        <v>0</v>
      </c>
      <c r="J224">
        <f>IFERROR(VLOOKUP(実施計画様式!J224,―!$K$2:$L$2,2,FALSE),0)</f>
        <v>0</v>
      </c>
      <c r="K224">
        <f>IFERROR(VLOOKUP(実施計画様式!K224,―!$M$2:$N$2,2,FALSE),0)</f>
        <v>0</v>
      </c>
      <c r="L224">
        <f>IFERROR(VLOOKUP(実施計画様式!L224,―!$O$2:$P$10,2,FALSE),0)</f>
        <v>0</v>
      </c>
      <c r="AG224">
        <f>IFERROR(VLOOKUP(実施計画様式!AG224,―!$Q$2:$R$3,2,FALSE),0)</f>
        <v>0</v>
      </c>
      <c r="AH224">
        <f>IFERROR(VLOOKUP(実施計画様式!AH224,―!$S$2:$T$3,2,FALSE),0)</f>
        <v>0</v>
      </c>
      <c r="AI224" s="4">
        <f>IFERROR(VLOOKUP(実施計画様式!AI224,―!$U$2:$V$3,2,FALSE),0)</f>
        <v>0</v>
      </c>
      <c r="AJ224">
        <f>IFERROR(VLOOKUP(実施計画様式!AJ224,―!$AD$2:$AE$14,2,FALSE),0)</f>
        <v>0</v>
      </c>
      <c r="AK224">
        <f>IFERROR(VLOOKUP(実施計画様式!AK224,―!$AD$2:$AE$14,2,FALSE),0)</f>
        <v>0</v>
      </c>
      <c r="AQ224">
        <f>IFERROR(VLOOKUP(実施計画様式!AQ224,―!$AG$2:$AH$4,2,FALSE),0)</f>
        <v>0</v>
      </c>
      <c r="AS224" s="4">
        <f t="shared" si="2"/>
        <v>0</v>
      </c>
      <c r="AT224">
        <v>99</v>
      </c>
      <c r="BB224" s="601" t="str">
        <f>IF(実施計画様式!F224="","",IF(PRODUCT(D224:AQ224)=0,"error",""))</f>
        <v/>
      </c>
    </row>
    <row r="225" spans="3:54" x14ac:dyDescent="0.15">
      <c r="C225" s="4">
        <v>144</v>
      </c>
      <c r="D225" s="53">
        <f>IFERROR(VLOOKUP(実施計画様式!D225,―!A$14:B$16,2,FALSE),0)</f>
        <v>0</v>
      </c>
      <c r="E225">
        <f>IFERROR(VLOOKUP(実施計画様式!E225,―!$C$40:$D$47,2,FALSE),0)</f>
        <v>0</v>
      </c>
      <c r="F225">
        <f>IFERROR(VLOOKUP(実施計画様式!F225,―!$E$2:$F$2,2,FALSE),0)</f>
        <v>0</v>
      </c>
      <c r="G225">
        <f>IFERROR(VLOOKUP(実施計画様式!G225,―!$G$2:$H$2,2,FALSE),0)</f>
        <v>0</v>
      </c>
      <c r="H225">
        <f>IFERROR(VLOOKUP(実施計画様式!H225,―!$I$2:$J$2,2,FALSE),0)</f>
        <v>0</v>
      </c>
      <c r="J225">
        <f>IFERROR(VLOOKUP(実施計画様式!J225,―!$K$2:$L$2,2,FALSE),0)</f>
        <v>0</v>
      </c>
      <c r="K225">
        <f>IFERROR(VLOOKUP(実施計画様式!K225,―!$M$2:$N$2,2,FALSE),0)</f>
        <v>0</v>
      </c>
      <c r="L225">
        <f>IFERROR(VLOOKUP(実施計画様式!L225,―!$O$2:$P$10,2,FALSE),0)</f>
        <v>0</v>
      </c>
      <c r="AG225">
        <f>IFERROR(VLOOKUP(実施計画様式!AG225,―!$Q$2:$R$3,2,FALSE),0)</f>
        <v>0</v>
      </c>
      <c r="AH225">
        <f>IFERROR(VLOOKUP(実施計画様式!AH225,―!$S$2:$T$3,2,FALSE),0)</f>
        <v>0</v>
      </c>
      <c r="AI225" s="4">
        <f>IFERROR(VLOOKUP(実施計画様式!AI225,―!$U$2:$V$3,2,FALSE),0)</f>
        <v>0</v>
      </c>
      <c r="AJ225">
        <f>IFERROR(VLOOKUP(実施計画様式!AJ225,―!$AD$2:$AE$14,2,FALSE),0)</f>
        <v>0</v>
      </c>
      <c r="AK225">
        <f>IFERROR(VLOOKUP(実施計画様式!AK225,―!$AD$2:$AE$14,2,FALSE),0)</f>
        <v>0</v>
      </c>
      <c r="AQ225">
        <f>IFERROR(VLOOKUP(実施計画様式!AQ225,―!$AG$2:$AH$4,2,FALSE),0)</f>
        <v>0</v>
      </c>
      <c r="AS225" s="4">
        <f t="shared" si="2"/>
        <v>0</v>
      </c>
      <c r="AT225">
        <v>99</v>
      </c>
      <c r="BB225" s="601" t="str">
        <f>IF(実施計画様式!F225="","",IF(PRODUCT(D225:AQ225)=0,"error",""))</f>
        <v/>
      </c>
    </row>
    <row r="226" spans="3:54" x14ac:dyDescent="0.15">
      <c r="C226" s="4">
        <v>145</v>
      </c>
      <c r="D226" s="53">
        <f>IFERROR(VLOOKUP(実施計画様式!D226,―!A$14:B$16,2,FALSE),0)</f>
        <v>0</v>
      </c>
      <c r="E226">
        <f>IFERROR(VLOOKUP(実施計画様式!E226,―!$C$40:$D$47,2,FALSE),0)</f>
        <v>0</v>
      </c>
      <c r="F226">
        <f>IFERROR(VLOOKUP(実施計画様式!F226,―!$E$2:$F$2,2,FALSE),0)</f>
        <v>0</v>
      </c>
      <c r="G226">
        <f>IFERROR(VLOOKUP(実施計画様式!G226,―!$G$2:$H$2,2,FALSE),0)</f>
        <v>0</v>
      </c>
      <c r="H226">
        <f>IFERROR(VLOOKUP(実施計画様式!H226,―!$I$2:$J$2,2,FALSE),0)</f>
        <v>0</v>
      </c>
      <c r="J226">
        <f>IFERROR(VLOOKUP(実施計画様式!J226,―!$K$2:$L$2,2,FALSE),0)</f>
        <v>0</v>
      </c>
      <c r="K226">
        <f>IFERROR(VLOOKUP(実施計画様式!K226,―!$M$2:$N$2,2,FALSE),0)</f>
        <v>0</v>
      </c>
      <c r="L226">
        <f>IFERROR(VLOOKUP(実施計画様式!L226,―!$O$2:$P$10,2,FALSE),0)</f>
        <v>0</v>
      </c>
      <c r="AG226">
        <f>IFERROR(VLOOKUP(実施計画様式!AG226,―!$Q$2:$R$3,2,FALSE),0)</f>
        <v>0</v>
      </c>
      <c r="AH226">
        <f>IFERROR(VLOOKUP(実施計画様式!AH226,―!$S$2:$T$3,2,FALSE),0)</f>
        <v>0</v>
      </c>
      <c r="AI226" s="4">
        <f>IFERROR(VLOOKUP(実施計画様式!AI226,―!$U$2:$V$3,2,FALSE),0)</f>
        <v>0</v>
      </c>
      <c r="AJ226">
        <f>IFERROR(VLOOKUP(実施計画様式!AJ226,―!$AD$2:$AE$14,2,FALSE),0)</f>
        <v>0</v>
      </c>
      <c r="AK226">
        <f>IFERROR(VLOOKUP(実施計画様式!AK226,―!$AD$2:$AE$14,2,FALSE),0)</f>
        <v>0</v>
      </c>
      <c r="AQ226">
        <f>IFERROR(VLOOKUP(実施計画様式!AQ226,―!$AG$2:$AH$4,2,FALSE),0)</f>
        <v>0</v>
      </c>
      <c r="AS226" s="4">
        <f t="shared" si="2"/>
        <v>0</v>
      </c>
      <c r="AT226">
        <v>99</v>
      </c>
      <c r="BB226" s="601" t="str">
        <f>IF(実施計画様式!F226="","",IF(PRODUCT(D226:AQ226)=0,"error",""))</f>
        <v/>
      </c>
    </row>
    <row r="227" spans="3:54" x14ac:dyDescent="0.15">
      <c r="C227" s="4">
        <v>146</v>
      </c>
      <c r="D227" s="53">
        <f>IFERROR(VLOOKUP(実施計画様式!D227,―!A$14:B$16,2,FALSE),0)</f>
        <v>0</v>
      </c>
      <c r="E227">
        <f>IFERROR(VLOOKUP(実施計画様式!E227,―!$C$40:$D$47,2,FALSE),0)</f>
        <v>0</v>
      </c>
      <c r="F227">
        <f>IFERROR(VLOOKUP(実施計画様式!F227,―!$E$2:$F$2,2,FALSE),0)</f>
        <v>0</v>
      </c>
      <c r="G227">
        <f>IFERROR(VLOOKUP(実施計画様式!G227,―!$G$2:$H$2,2,FALSE),0)</f>
        <v>0</v>
      </c>
      <c r="H227">
        <f>IFERROR(VLOOKUP(実施計画様式!H227,―!$I$2:$J$2,2,FALSE),0)</f>
        <v>0</v>
      </c>
      <c r="J227">
        <f>IFERROR(VLOOKUP(実施計画様式!J227,―!$K$2:$L$2,2,FALSE),0)</f>
        <v>0</v>
      </c>
      <c r="K227">
        <f>IFERROR(VLOOKUP(実施計画様式!K227,―!$M$2:$N$2,2,FALSE),0)</f>
        <v>0</v>
      </c>
      <c r="L227">
        <f>IFERROR(VLOOKUP(実施計画様式!L227,―!$O$2:$P$10,2,FALSE),0)</f>
        <v>0</v>
      </c>
      <c r="AG227">
        <f>IFERROR(VLOOKUP(実施計画様式!AG227,―!$Q$2:$R$3,2,FALSE),0)</f>
        <v>0</v>
      </c>
      <c r="AH227">
        <f>IFERROR(VLOOKUP(実施計画様式!AH227,―!$S$2:$T$3,2,FALSE),0)</f>
        <v>0</v>
      </c>
      <c r="AI227" s="4">
        <f>IFERROR(VLOOKUP(実施計画様式!AI227,―!$U$2:$V$3,2,FALSE),0)</f>
        <v>0</v>
      </c>
      <c r="AJ227">
        <f>IFERROR(VLOOKUP(実施計画様式!AJ227,―!$AD$2:$AE$14,2,FALSE),0)</f>
        <v>0</v>
      </c>
      <c r="AK227">
        <f>IFERROR(VLOOKUP(実施計画様式!AK227,―!$AD$2:$AE$14,2,FALSE),0)</f>
        <v>0</v>
      </c>
      <c r="AQ227">
        <f>IFERROR(VLOOKUP(実施計画様式!AQ227,―!$AG$2:$AH$4,2,FALSE),0)</f>
        <v>0</v>
      </c>
      <c r="AS227" s="4">
        <f t="shared" si="2"/>
        <v>0</v>
      </c>
      <c r="AT227">
        <v>99</v>
      </c>
      <c r="BB227" s="601" t="str">
        <f>IF(実施計画様式!F227="","",IF(PRODUCT(D227:AQ227)=0,"error",""))</f>
        <v/>
      </c>
    </row>
    <row r="228" spans="3:54" x14ac:dyDescent="0.15">
      <c r="C228" s="4">
        <v>147</v>
      </c>
      <c r="D228" s="53">
        <f>IFERROR(VLOOKUP(実施計画様式!D228,―!A$14:B$16,2,FALSE),0)</f>
        <v>0</v>
      </c>
      <c r="E228">
        <f>IFERROR(VLOOKUP(実施計画様式!E228,―!$C$40:$D$47,2,FALSE),0)</f>
        <v>0</v>
      </c>
      <c r="F228">
        <f>IFERROR(VLOOKUP(実施計画様式!F228,―!$E$2:$F$2,2,FALSE),0)</f>
        <v>0</v>
      </c>
      <c r="G228">
        <f>IFERROR(VLOOKUP(実施計画様式!G228,―!$G$2:$H$2,2,FALSE),0)</f>
        <v>0</v>
      </c>
      <c r="H228">
        <f>IFERROR(VLOOKUP(実施計画様式!H228,―!$I$2:$J$2,2,FALSE),0)</f>
        <v>0</v>
      </c>
      <c r="J228">
        <f>IFERROR(VLOOKUP(実施計画様式!J228,―!$K$2:$L$2,2,FALSE),0)</f>
        <v>0</v>
      </c>
      <c r="K228">
        <f>IFERROR(VLOOKUP(実施計画様式!K228,―!$M$2:$N$2,2,FALSE),0)</f>
        <v>0</v>
      </c>
      <c r="L228">
        <f>IFERROR(VLOOKUP(実施計画様式!L228,―!$O$2:$P$10,2,FALSE),0)</f>
        <v>0</v>
      </c>
      <c r="AG228">
        <f>IFERROR(VLOOKUP(実施計画様式!AG228,―!$Q$2:$R$3,2,FALSE),0)</f>
        <v>0</v>
      </c>
      <c r="AH228">
        <f>IFERROR(VLOOKUP(実施計画様式!AH228,―!$S$2:$T$3,2,FALSE),0)</f>
        <v>0</v>
      </c>
      <c r="AI228" s="4">
        <f>IFERROR(VLOOKUP(実施計画様式!AI228,―!$U$2:$V$3,2,FALSE),0)</f>
        <v>0</v>
      </c>
      <c r="AJ228">
        <f>IFERROR(VLOOKUP(実施計画様式!AJ228,―!$AD$2:$AE$14,2,FALSE),0)</f>
        <v>0</v>
      </c>
      <c r="AK228">
        <f>IFERROR(VLOOKUP(実施計画様式!AK228,―!$AD$2:$AE$14,2,FALSE),0)</f>
        <v>0</v>
      </c>
      <c r="AQ228">
        <f>IFERROR(VLOOKUP(実施計画様式!AQ228,―!$AG$2:$AH$4,2,FALSE),0)</f>
        <v>0</v>
      </c>
      <c r="AS228" s="4">
        <f t="shared" si="2"/>
        <v>0</v>
      </c>
      <c r="AT228">
        <v>99</v>
      </c>
      <c r="BB228" s="601" t="str">
        <f>IF(実施計画様式!F228="","",IF(PRODUCT(D228:AQ228)=0,"error",""))</f>
        <v/>
      </c>
    </row>
    <row r="229" spans="3:54" x14ac:dyDescent="0.15">
      <c r="C229" s="4">
        <v>148</v>
      </c>
      <c r="D229" s="53">
        <f>IFERROR(VLOOKUP(実施計画様式!D229,―!A$14:B$16,2,FALSE),0)</f>
        <v>0</v>
      </c>
      <c r="E229">
        <f>IFERROR(VLOOKUP(実施計画様式!E229,―!$C$40:$D$47,2,FALSE),0)</f>
        <v>0</v>
      </c>
      <c r="F229">
        <f>IFERROR(VLOOKUP(実施計画様式!F229,―!$E$2:$F$2,2,FALSE),0)</f>
        <v>0</v>
      </c>
      <c r="G229">
        <f>IFERROR(VLOOKUP(実施計画様式!G229,―!$G$2:$H$2,2,FALSE),0)</f>
        <v>0</v>
      </c>
      <c r="H229">
        <f>IFERROR(VLOOKUP(実施計画様式!H229,―!$I$2:$J$2,2,FALSE),0)</f>
        <v>0</v>
      </c>
      <c r="J229">
        <f>IFERROR(VLOOKUP(実施計画様式!J229,―!$K$2:$L$2,2,FALSE),0)</f>
        <v>0</v>
      </c>
      <c r="K229">
        <f>IFERROR(VLOOKUP(実施計画様式!K229,―!$M$2:$N$2,2,FALSE),0)</f>
        <v>0</v>
      </c>
      <c r="L229">
        <f>IFERROR(VLOOKUP(実施計画様式!L229,―!$O$2:$P$10,2,FALSE),0)</f>
        <v>0</v>
      </c>
      <c r="AG229">
        <f>IFERROR(VLOOKUP(実施計画様式!AG229,―!$Q$2:$R$3,2,FALSE),0)</f>
        <v>0</v>
      </c>
      <c r="AH229">
        <f>IFERROR(VLOOKUP(実施計画様式!AH229,―!$S$2:$T$3,2,FALSE),0)</f>
        <v>0</v>
      </c>
      <c r="AI229" s="4">
        <f>IFERROR(VLOOKUP(実施計画様式!AI229,―!$U$2:$V$3,2,FALSE),0)</f>
        <v>0</v>
      </c>
      <c r="AJ229">
        <f>IFERROR(VLOOKUP(実施計画様式!AJ229,―!$AD$2:$AE$14,2,FALSE),0)</f>
        <v>0</v>
      </c>
      <c r="AK229">
        <f>IFERROR(VLOOKUP(実施計画様式!AK229,―!$AD$2:$AE$14,2,FALSE),0)</f>
        <v>0</v>
      </c>
      <c r="AQ229">
        <f>IFERROR(VLOOKUP(実施計画様式!AQ229,―!$AG$2:$AH$4,2,FALSE),0)</f>
        <v>0</v>
      </c>
      <c r="AS229" s="4">
        <f t="shared" si="2"/>
        <v>0</v>
      </c>
      <c r="AT229">
        <v>99</v>
      </c>
      <c r="BB229" s="601" t="str">
        <f>IF(実施計画様式!F229="","",IF(PRODUCT(D229:AQ229)=0,"error",""))</f>
        <v/>
      </c>
    </row>
    <row r="230" spans="3:54" x14ac:dyDescent="0.15">
      <c r="C230" s="4">
        <v>149</v>
      </c>
      <c r="D230" s="53">
        <f>IFERROR(VLOOKUP(実施計画様式!D230,―!A$14:B$16,2,FALSE),0)</f>
        <v>0</v>
      </c>
      <c r="E230">
        <f>IFERROR(VLOOKUP(実施計画様式!E230,―!$C$40:$D$47,2,FALSE),0)</f>
        <v>0</v>
      </c>
      <c r="F230">
        <f>IFERROR(VLOOKUP(実施計画様式!F230,―!$E$2:$F$2,2,FALSE),0)</f>
        <v>0</v>
      </c>
      <c r="G230">
        <f>IFERROR(VLOOKUP(実施計画様式!G230,―!$G$2:$H$2,2,FALSE),0)</f>
        <v>0</v>
      </c>
      <c r="H230">
        <f>IFERROR(VLOOKUP(実施計画様式!H230,―!$I$2:$J$2,2,FALSE),0)</f>
        <v>0</v>
      </c>
      <c r="J230">
        <f>IFERROR(VLOOKUP(実施計画様式!J230,―!$K$2:$L$2,2,FALSE),0)</f>
        <v>0</v>
      </c>
      <c r="K230">
        <f>IFERROR(VLOOKUP(実施計画様式!K230,―!$M$2:$N$2,2,FALSE),0)</f>
        <v>0</v>
      </c>
      <c r="L230">
        <f>IFERROR(VLOOKUP(実施計画様式!L230,―!$O$2:$P$10,2,FALSE),0)</f>
        <v>0</v>
      </c>
      <c r="AG230">
        <f>IFERROR(VLOOKUP(実施計画様式!AG230,―!$Q$2:$R$3,2,FALSE),0)</f>
        <v>0</v>
      </c>
      <c r="AH230">
        <f>IFERROR(VLOOKUP(実施計画様式!AH230,―!$S$2:$T$3,2,FALSE),0)</f>
        <v>0</v>
      </c>
      <c r="AI230" s="4">
        <f>IFERROR(VLOOKUP(実施計画様式!AI230,―!$U$2:$V$3,2,FALSE),0)</f>
        <v>0</v>
      </c>
      <c r="AJ230">
        <f>IFERROR(VLOOKUP(実施計画様式!AJ230,―!$AD$2:$AE$14,2,FALSE),0)</f>
        <v>0</v>
      </c>
      <c r="AK230">
        <f>IFERROR(VLOOKUP(実施計画様式!AK230,―!$AD$2:$AE$14,2,FALSE),0)</f>
        <v>0</v>
      </c>
      <c r="AQ230">
        <f>IFERROR(VLOOKUP(実施計画様式!AQ230,―!$AG$2:$AH$4,2,FALSE),0)</f>
        <v>0</v>
      </c>
      <c r="AS230" s="4">
        <f t="shared" si="2"/>
        <v>0</v>
      </c>
      <c r="AT230">
        <v>99</v>
      </c>
      <c r="BB230" s="601" t="str">
        <f>IF(実施計画様式!F230="","",IF(PRODUCT(D230:AQ230)=0,"error",""))</f>
        <v/>
      </c>
    </row>
    <row r="231" spans="3:54" x14ac:dyDescent="0.15">
      <c r="C231" s="4">
        <v>150</v>
      </c>
      <c r="D231" s="53">
        <f>IFERROR(VLOOKUP(実施計画様式!D231,―!A$14:B$16,2,FALSE),0)</f>
        <v>0</v>
      </c>
      <c r="E231">
        <f>IFERROR(VLOOKUP(実施計画様式!E231,―!$C$40:$D$47,2,FALSE),0)</f>
        <v>0</v>
      </c>
      <c r="F231">
        <f>IFERROR(VLOOKUP(実施計画様式!F231,―!$E$2:$F$2,2,FALSE),0)</f>
        <v>0</v>
      </c>
      <c r="G231">
        <f>IFERROR(VLOOKUP(実施計画様式!G231,―!$G$2:$H$2,2,FALSE),0)</f>
        <v>0</v>
      </c>
      <c r="H231">
        <f>IFERROR(VLOOKUP(実施計画様式!H231,―!$I$2:$J$2,2,FALSE),0)</f>
        <v>0</v>
      </c>
      <c r="J231">
        <f>IFERROR(VLOOKUP(実施計画様式!J231,―!$K$2:$L$2,2,FALSE),0)</f>
        <v>0</v>
      </c>
      <c r="K231">
        <f>IFERROR(VLOOKUP(実施計画様式!K231,―!$M$2:$N$2,2,FALSE),0)</f>
        <v>0</v>
      </c>
      <c r="L231">
        <f>IFERROR(VLOOKUP(実施計画様式!L231,―!$O$2:$P$10,2,FALSE),0)</f>
        <v>0</v>
      </c>
      <c r="AG231">
        <f>IFERROR(VLOOKUP(実施計画様式!AG231,―!$Q$2:$R$3,2,FALSE),0)</f>
        <v>0</v>
      </c>
      <c r="AH231">
        <f>IFERROR(VLOOKUP(実施計画様式!AH231,―!$S$2:$T$3,2,FALSE),0)</f>
        <v>0</v>
      </c>
      <c r="AI231" s="4">
        <f>IFERROR(VLOOKUP(実施計画様式!AI231,―!$U$2:$V$3,2,FALSE),0)</f>
        <v>0</v>
      </c>
      <c r="AJ231">
        <f>IFERROR(VLOOKUP(実施計画様式!AJ231,―!$AD$2:$AE$14,2,FALSE),0)</f>
        <v>0</v>
      </c>
      <c r="AK231">
        <f>IFERROR(VLOOKUP(実施計画様式!AK231,―!$AD$2:$AE$14,2,FALSE),0)</f>
        <v>0</v>
      </c>
      <c r="AQ231">
        <f>IFERROR(VLOOKUP(実施計画様式!AQ231,―!$AG$2:$AH$4,2,FALSE),0)</f>
        <v>0</v>
      </c>
      <c r="AS231" s="4">
        <f t="shared" si="2"/>
        <v>0</v>
      </c>
      <c r="AT231">
        <v>99</v>
      </c>
      <c r="BB231" s="601" t="str">
        <f>IF(実施計画様式!F231="","",IF(PRODUCT(D231:AQ231)=0,"error",""))</f>
        <v/>
      </c>
    </row>
    <row r="232" spans="3:54" x14ac:dyDescent="0.15">
      <c r="C232" s="4">
        <v>151</v>
      </c>
      <c r="D232" s="53">
        <f>IFERROR(VLOOKUP(実施計画様式!D232,―!A$14:B$16,2,FALSE),0)</f>
        <v>0</v>
      </c>
      <c r="E232">
        <f>IFERROR(VLOOKUP(実施計画様式!E232,―!$C$40:$D$47,2,FALSE),0)</f>
        <v>0</v>
      </c>
      <c r="F232">
        <f>IFERROR(VLOOKUP(実施計画様式!F232,―!$E$2:$F$2,2,FALSE),0)</f>
        <v>0</v>
      </c>
      <c r="G232">
        <f>IFERROR(VLOOKUP(実施計画様式!G232,―!$G$2:$H$2,2,FALSE),0)</f>
        <v>0</v>
      </c>
      <c r="H232">
        <f>IFERROR(VLOOKUP(実施計画様式!H232,―!$I$2:$J$2,2,FALSE),0)</f>
        <v>0</v>
      </c>
      <c r="J232">
        <f>IFERROR(VLOOKUP(実施計画様式!J232,―!$K$2:$L$2,2,FALSE),0)</f>
        <v>0</v>
      </c>
      <c r="K232">
        <f>IFERROR(VLOOKUP(実施計画様式!K232,―!$M$2:$N$2,2,FALSE),0)</f>
        <v>0</v>
      </c>
      <c r="L232">
        <f>IFERROR(VLOOKUP(実施計画様式!L232,―!$O$2:$P$10,2,FALSE),0)</f>
        <v>0</v>
      </c>
      <c r="AG232">
        <f>IFERROR(VLOOKUP(実施計画様式!AG232,―!$Q$2:$R$3,2,FALSE),0)</f>
        <v>0</v>
      </c>
      <c r="AH232">
        <f>IFERROR(VLOOKUP(実施計画様式!AH232,―!$S$2:$T$3,2,FALSE),0)</f>
        <v>0</v>
      </c>
      <c r="AI232" s="4">
        <f>IFERROR(VLOOKUP(実施計画様式!AI232,―!$U$2:$V$3,2,FALSE),0)</f>
        <v>0</v>
      </c>
      <c r="AJ232">
        <f>IFERROR(VLOOKUP(実施計画様式!AJ232,―!$AD$2:$AE$14,2,FALSE),0)</f>
        <v>0</v>
      </c>
      <c r="AK232">
        <f>IFERROR(VLOOKUP(実施計画様式!AK232,―!$AD$2:$AE$14,2,FALSE),0)</f>
        <v>0</v>
      </c>
      <c r="AQ232">
        <f>IFERROR(VLOOKUP(実施計画様式!AQ232,―!$AG$2:$AH$4,2,FALSE),0)</f>
        <v>0</v>
      </c>
      <c r="AS232" s="4">
        <f t="shared" si="2"/>
        <v>0</v>
      </c>
      <c r="AT232">
        <v>99</v>
      </c>
      <c r="BB232" s="601" t="str">
        <f>IF(実施計画様式!F232="","",IF(PRODUCT(D232:AQ232)=0,"error",""))</f>
        <v/>
      </c>
    </row>
    <row r="233" spans="3:54" x14ac:dyDescent="0.15">
      <c r="C233" s="4">
        <v>152</v>
      </c>
      <c r="D233" s="53">
        <f>IFERROR(VLOOKUP(実施計画様式!D233,―!A$14:B$16,2,FALSE),0)</f>
        <v>0</v>
      </c>
      <c r="E233">
        <f>IFERROR(VLOOKUP(実施計画様式!E233,―!$C$40:$D$47,2,FALSE),0)</f>
        <v>0</v>
      </c>
      <c r="F233">
        <f>IFERROR(VLOOKUP(実施計画様式!F233,―!$E$2:$F$2,2,FALSE),0)</f>
        <v>0</v>
      </c>
      <c r="G233">
        <f>IFERROR(VLOOKUP(実施計画様式!G233,―!$G$2:$H$2,2,FALSE),0)</f>
        <v>0</v>
      </c>
      <c r="H233">
        <f>IFERROR(VLOOKUP(実施計画様式!H233,―!$I$2:$J$2,2,FALSE),0)</f>
        <v>0</v>
      </c>
      <c r="J233">
        <f>IFERROR(VLOOKUP(実施計画様式!J233,―!$K$2:$L$2,2,FALSE),0)</f>
        <v>0</v>
      </c>
      <c r="K233">
        <f>IFERROR(VLOOKUP(実施計画様式!K233,―!$M$2:$N$2,2,FALSE),0)</f>
        <v>0</v>
      </c>
      <c r="L233">
        <f>IFERROR(VLOOKUP(実施計画様式!L233,―!$O$2:$P$10,2,FALSE),0)</f>
        <v>0</v>
      </c>
      <c r="AG233">
        <f>IFERROR(VLOOKUP(実施計画様式!AG233,―!$Q$2:$R$3,2,FALSE),0)</f>
        <v>0</v>
      </c>
      <c r="AH233">
        <f>IFERROR(VLOOKUP(実施計画様式!AH233,―!$S$2:$T$3,2,FALSE),0)</f>
        <v>0</v>
      </c>
      <c r="AI233" s="4">
        <f>IFERROR(VLOOKUP(実施計画様式!AI233,―!$U$2:$V$3,2,FALSE),0)</f>
        <v>0</v>
      </c>
      <c r="AJ233">
        <f>IFERROR(VLOOKUP(実施計画様式!AJ233,―!$AD$2:$AE$14,2,FALSE),0)</f>
        <v>0</v>
      </c>
      <c r="AK233">
        <f>IFERROR(VLOOKUP(実施計画様式!AK233,―!$AD$2:$AE$14,2,FALSE),0)</f>
        <v>0</v>
      </c>
      <c r="AQ233">
        <f>IFERROR(VLOOKUP(実施計画様式!AQ233,―!$AG$2:$AH$4,2,FALSE),0)</f>
        <v>0</v>
      </c>
      <c r="AS233" s="4">
        <f t="shared" si="2"/>
        <v>0</v>
      </c>
      <c r="AT233">
        <v>99</v>
      </c>
      <c r="BB233" s="601" t="str">
        <f>IF(実施計画様式!F233="","",IF(PRODUCT(D233:AQ233)=0,"error",""))</f>
        <v/>
      </c>
    </row>
    <row r="234" spans="3:54" x14ac:dyDescent="0.15">
      <c r="C234" s="4">
        <v>153</v>
      </c>
      <c r="D234" s="53">
        <f>IFERROR(VLOOKUP(実施計画様式!D234,―!A$14:B$16,2,FALSE),0)</f>
        <v>0</v>
      </c>
      <c r="E234">
        <f>IFERROR(VLOOKUP(実施計画様式!E234,―!$C$40:$D$47,2,FALSE),0)</f>
        <v>0</v>
      </c>
      <c r="F234">
        <f>IFERROR(VLOOKUP(実施計画様式!F234,―!$E$2:$F$2,2,FALSE),0)</f>
        <v>0</v>
      </c>
      <c r="G234">
        <f>IFERROR(VLOOKUP(実施計画様式!G234,―!$G$2:$H$2,2,FALSE),0)</f>
        <v>0</v>
      </c>
      <c r="H234">
        <f>IFERROR(VLOOKUP(実施計画様式!H234,―!$I$2:$J$2,2,FALSE),0)</f>
        <v>0</v>
      </c>
      <c r="J234">
        <f>IFERROR(VLOOKUP(実施計画様式!J234,―!$K$2:$L$2,2,FALSE),0)</f>
        <v>0</v>
      </c>
      <c r="K234">
        <f>IFERROR(VLOOKUP(実施計画様式!K234,―!$M$2:$N$2,2,FALSE),0)</f>
        <v>0</v>
      </c>
      <c r="L234">
        <f>IFERROR(VLOOKUP(実施計画様式!L234,―!$O$2:$P$10,2,FALSE),0)</f>
        <v>0</v>
      </c>
      <c r="AG234">
        <f>IFERROR(VLOOKUP(実施計画様式!AG234,―!$Q$2:$R$3,2,FALSE),0)</f>
        <v>0</v>
      </c>
      <c r="AH234">
        <f>IFERROR(VLOOKUP(実施計画様式!AH234,―!$S$2:$T$3,2,FALSE),0)</f>
        <v>0</v>
      </c>
      <c r="AI234" s="4">
        <f>IFERROR(VLOOKUP(実施計画様式!AI234,―!$U$2:$V$3,2,FALSE),0)</f>
        <v>0</v>
      </c>
      <c r="AJ234">
        <f>IFERROR(VLOOKUP(実施計画様式!AJ234,―!$AD$2:$AE$14,2,FALSE),0)</f>
        <v>0</v>
      </c>
      <c r="AK234">
        <f>IFERROR(VLOOKUP(実施計画様式!AK234,―!$AD$2:$AE$14,2,FALSE),0)</f>
        <v>0</v>
      </c>
      <c r="AQ234">
        <f>IFERROR(VLOOKUP(実施計画様式!AQ234,―!$AG$2:$AH$4,2,FALSE),0)</f>
        <v>0</v>
      </c>
      <c r="AS234" s="4">
        <f t="shared" si="2"/>
        <v>0</v>
      </c>
      <c r="AT234">
        <v>99</v>
      </c>
      <c r="BB234" s="601" t="str">
        <f>IF(実施計画様式!F234="","",IF(PRODUCT(D234:AQ234)=0,"error",""))</f>
        <v/>
      </c>
    </row>
    <row r="235" spans="3:54" x14ac:dyDescent="0.15">
      <c r="C235" s="4">
        <v>154</v>
      </c>
      <c r="D235" s="53">
        <f>IFERROR(VLOOKUP(実施計画様式!D235,―!A$14:B$16,2,FALSE),0)</f>
        <v>0</v>
      </c>
      <c r="E235">
        <f>IFERROR(VLOOKUP(実施計画様式!E235,―!$C$40:$D$47,2,FALSE),0)</f>
        <v>0</v>
      </c>
      <c r="F235">
        <f>IFERROR(VLOOKUP(実施計画様式!F235,―!$E$2:$F$2,2,FALSE),0)</f>
        <v>0</v>
      </c>
      <c r="G235">
        <f>IFERROR(VLOOKUP(実施計画様式!G235,―!$G$2:$H$2,2,FALSE),0)</f>
        <v>0</v>
      </c>
      <c r="H235">
        <f>IFERROR(VLOOKUP(実施計画様式!H235,―!$I$2:$J$2,2,FALSE),0)</f>
        <v>0</v>
      </c>
      <c r="J235">
        <f>IFERROR(VLOOKUP(実施計画様式!J235,―!$K$2:$L$2,2,FALSE),0)</f>
        <v>0</v>
      </c>
      <c r="K235">
        <f>IFERROR(VLOOKUP(実施計画様式!K235,―!$M$2:$N$2,2,FALSE),0)</f>
        <v>0</v>
      </c>
      <c r="L235">
        <f>IFERROR(VLOOKUP(実施計画様式!L235,―!$O$2:$P$10,2,FALSE),0)</f>
        <v>0</v>
      </c>
      <c r="AG235">
        <f>IFERROR(VLOOKUP(実施計画様式!AG235,―!$Q$2:$R$3,2,FALSE),0)</f>
        <v>0</v>
      </c>
      <c r="AH235">
        <f>IFERROR(VLOOKUP(実施計画様式!AH235,―!$S$2:$T$3,2,FALSE),0)</f>
        <v>0</v>
      </c>
      <c r="AI235" s="4">
        <f>IFERROR(VLOOKUP(実施計画様式!AI235,―!$U$2:$V$3,2,FALSE),0)</f>
        <v>0</v>
      </c>
      <c r="AJ235">
        <f>IFERROR(VLOOKUP(実施計画様式!AJ235,―!$AD$2:$AE$14,2,FALSE),0)</f>
        <v>0</v>
      </c>
      <c r="AK235">
        <f>IFERROR(VLOOKUP(実施計画様式!AK235,―!$AD$2:$AE$14,2,FALSE),0)</f>
        <v>0</v>
      </c>
      <c r="AQ235">
        <f>IFERROR(VLOOKUP(実施計画様式!AQ235,―!$AG$2:$AH$4,2,FALSE),0)</f>
        <v>0</v>
      </c>
      <c r="AS235" s="4">
        <f t="shared" si="2"/>
        <v>0</v>
      </c>
      <c r="AT235">
        <v>99</v>
      </c>
      <c r="BB235" s="601" t="str">
        <f>IF(実施計画様式!F235="","",IF(PRODUCT(D235:AQ235)=0,"error",""))</f>
        <v/>
      </c>
    </row>
    <row r="236" spans="3:54" x14ac:dyDescent="0.15">
      <c r="C236" s="4">
        <v>155</v>
      </c>
      <c r="D236" s="53">
        <f>IFERROR(VLOOKUP(実施計画様式!D236,―!A$14:B$16,2,FALSE),0)</f>
        <v>0</v>
      </c>
      <c r="E236">
        <f>IFERROR(VLOOKUP(実施計画様式!E236,―!$C$40:$D$47,2,FALSE),0)</f>
        <v>0</v>
      </c>
      <c r="F236">
        <f>IFERROR(VLOOKUP(実施計画様式!F236,―!$E$2:$F$2,2,FALSE),0)</f>
        <v>0</v>
      </c>
      <c r="G236">
        <f>IFERROR(VLOOKUP(実施計画様式!G236,―!$G$2:$H$2,2,FALSE),0)</f>
        <v>0</v>
      </c>
      <c r="H236">
        <f>IFERROR(VLOOKUP(実施計画様式!H236,―!$I$2:$J$2,2,FALSE),0)</f>
        <v>0</v>
      </c>
      <c r="J236">
        <f>IFERROR(VLOOKUP(実施計画様式!J236,―!$K$2:$L$2,2,FALSE),0)</f>
        <v>0</v>
      </c>
      <c r="K236">
        <f>IFERROR(VLOOKUP(実施計画様式!K236,―!$M$2:$N$2,2,FALSE),0)</f>
        <v>0</v>
      </c>
      <c r="L236">
        <f>IFERROR(VLOOKUP(実施計画様式!L236,―!$O$2:$P$10,2,FALSE),0)</f>
        <v>0</v>
      </c>
      <c r="AG236">
        <f>IFERROR(VLOOKUP(実施計画様式!AG236,―!$Q$2:$R$3,2,FALSE),0)</f>
        <v>0</v>
      </c>
      <c r="AH236">
        <f>IFERROR(VLOOKUP(実施計画様式!AH236,―!$S$2:$T$3,2,FALSE),0)</f>
        <v>0</v>
      </c>
      <c r="AI236" s="4">
        <f>IFERROR(VLOOKUP(実施計画様式!AI236,―!$U$2:$V$3,2,FALSE),0)</f>
        <v>0</v>
      </c>
      <c r="AJ236">
        <f>IFERROR(VLOOKUP(実施計画様式!AJ236,―!$AD$2:$AE$14,2,FALSE),0)</f>
        <v>0</v>
      </c>
      <c r="AK236">
        <f>IFERROR(VLOOKUP(実施計画様式!AK236,―!$AD$2:$AE$14,2,FALSE),0)</f>
        <v>0</v>
      </c>
      <c r="AQ236">
        <f>IFERROR(VLOOKUP(実施計画様式!AQ236,―!$AG$2:$AH$4,2,FALSE),0)</f>
        <v>0</v>
      </c>
      <c r="AS236" s="4">
        <f t="shared" si="2"/>
        <v>0</v>
      </c>
      <c r="AT236">
        <v>99</v>
      </c>
      <c r="BB236" s="601" t="str">
        <f>IF(実施計画様式!F236="","",IF(PRODUCT(D236:AQ236)=0,"error",""))</f>
        <v/>
      </c>
    </row>
    <row r="237" spans="3:54" x14ac:dyDescent="0.15">
      <c r="C237" s="4">
        <v>156</v>
      </c>
      <c r="D237" s="53">
        <f>IFERROR(VLOOKUP(実施計画様式!D237,―!A$14:B$16,2,FALSE),0)</f>
        <v>0</v>
      </c>
      <c r="E237">
        <f>IFERROR(VLOOKUP(実施計画様式!E237,―!$C$40:$D$47,2,FALSE),0)</f>
        <v>0</v>
      </c>
      <c r="F237">
        <f>IFERROR(VLOOKUP(実施計画様式!F237,―!$E$2:$F$2,2,FALSE),0)</f>
        <v>0</v>
      </c>
      <c r="G237">
        <f>IFERROR(VLOOKUP(実施計画様式!G237,―!$G$2:$H$2,2,FALSE),0)</f>
        <v>0</v>
      </c>
      <c r="H237">
        <f>IFERROR(VLOOKUP(実施計画様式!H237,―!$I$2:$J$2,2,FALSE),0)</f>
        <v>0</v>
      </c>
      <c r="J237">
        <f>IFERROR(VLOOKUP(実施計画様式!J237,―!$K$2:$L$2,2,FALSE),0)</f>
        <v>0</v>
      </c>
      <c r="K237">
        <f>IFERROR(VLOOKUP(実施計画様式!K237,―!$M$2:$N$2,2,FALSE),0)</f>
        <v>0</v>
      </c>
      <c r="L237">
        <f>IFERROR(VLOOKUP(実施計画様式!L237,―!$O$2:$P$10,2,FALSE),0)</f>
        <v>0</v>
      </c>
      <c r="AG237">
        <f>IFERROR(VLOOKUP(実施計画様式!AG237,―!$Q$2:$R$3,2,FALSE),0)</f>
        <v>0</v>
      </c>
      <c r="AH237">
        <f>IFERROR(VLOOKUP(実施計画様式!AH237,―!$S$2:$T$3,2,FALSE),0)</f>
        <v>0</v>
      </c>
      <c r="AI237" s="4">
        <f>IFERROR(VLOOKUP(実施計画様式!AI237,―!$U$2:$V$3,2,FALSE),0)</f>
        <v>0</v>
      </c>
      <c r="AJ237">
        <f>IFERROR(VLOOKUP(実施計画様式!AJ237,―!$AD$2:$AE$14,2,FALSE),0)</f>
        <v>0</v>
      </c>
      <c r="AK237">
        <f>IFERROR(VLOOKUP(実施計画様式!AK237,―!$AD$2:$AE$14,2,FALSE),0)</f>
        <v>0</v>
      </c>
      <c r="AQ237">
        <f>IFERROR(VLOOKUP(実施計画様式!AQ237,―!$AG$2:$AH$4,2,FALSE),0)</f>
        <v>0</v>
      </c>
      <c r="AS237" s="4">
        <f t="shared" si="2"/>
        <v>0</v>
      </c>
      <c r="AT237">
        <v>99</v>
      </c>
      <c r="BB237" s="601" t="str">
        <f>IF(実施計画様式!F237="","",IF(PRODUCT(D237:AQ237)=0,"error",""))</f>
        <v/>
      </c>
    </row>
    <row r="238" spans="3:54" x14ac:dyDescent="0.15">
      <c r="C238" s="4">
        <v>157</v>
      </c>
      <c r="D238" s="53">
        <f>IFERROR(VLOOKUP(実施計画様式!D238,―!A$14:B$16,2,FALSE),0)</f>
        <v>0</v>
      </c>
      <c r="E238">
        <f>IFERROR(VLOOKUP(実施計画様式!E238,―!$C$40:$D$47,2,FALSE),0)</f>
        <v>0</v>
      </c>
      <c r="F238">
        <f>IFERROR(VLOOKUP(実施計画様式!F238,―!$E$2:$F$2,2,FALSE),0)</f>
        <v>0</v>
      </c>
      <c r="G238">
        <f>IFERROR(VLOOKUP(実施計画様式!G238,―!$G$2:$H$2,2,FALSE),0)</f>
        <v>0</v>
      </c>
      <c r="H238">
        <f>IFERROR(VLOOKUP(実施計画様式!H238,―!$I$2:$J$2,2,FALSE),0)</f>
        <v>0</v>
      </c>
      <c r="J238">
        <f>IFERROR(VLOOKUP(実施計画様式!J238,―!$K$2:$L$2,2,FALSE),0)</f>
        <v>0</v>
      </c>
      <c r="K238">
        <f>IFERROR(VLOOKUP(実施計画様式!K238,―!$M$2:$N$2,2,FALSE),0)</f>
        <v>0</v>
      </c>
      <c r="L238">
        <f>IFERROR(VLOOKUP(実施計画様式!L238,―!$O$2:$P$10,2,FALSE),0)</f>
        <v>0</v>
      </c>
      <c r="AG238">
        <f>IFERROR(VLOOKUP(実施計画様式!AG238,―!$Q$2:$R$3,2,FALSE),0)</f>
        <v>0</v>
      </c>
      <c r="AH238">
        <f>IFERROR(VLOOKUP(実施計画様式!AH238,―!$S$2:$T$3,2,FALSE),0)</f>
        <v>0</v>
      </c>
      <c r="AI238" s="4">
        <f>IFERROR(VLOOKUP(実施計画様式!AI238,―!$U$2:$V$3,2,FALSE),0)</f>
        <v>0</v>
      </c>
      <c r="AJ238">
        <f>IFERROR(VLOOKUP(実施計画様式!AJ238,―!$AD$2:$AE$14,2,FALSE),0)</f>
        <v>0</v>
      </c>
      <c r="AK238">
        <f>IFERROR(VLOOKUP(実施計画様式!AK238,―!$AD$2:$AE$14,2,FALSE),0)</f>
        <v>0</v>
      </c>
      <c r="AQ238">
        <f>IFERROR(VLOOKUP(実施計画様式!AQ238,―!$AG$2:$AH$4,2,FALSE),0)</f>
        <v>0</v>
      </c>
      <c r="AS238" s="4">
        <f t="shared" si="2"/>
        <v>0</v>
      </c>
      <c r="AT238">
        <v>99</v>
      </c>
      <c r="BB238" s="601" t="str">
        <f>IF(実施計画様式!F238="","",IF(PRODUCT(D238:AQ238)=0,"error",""))</f>
        <v/>
      </c>
    </row>
    <row r="239" spans="3:54" x14ac:dyDescent="0.15">
      <c r="C239" s="4">
        <v>158</v>
      </c>
      <c r="D239" s="53">
        <f>IFERROR(VLOOKUP(実施計画様式!D239,―!A$14:B$16,2,FALSE),0)</f>
        <v>0</v>
      </c>
      <c r="E239">
        <f>IFERROR(VLOOKUP(実施計画様式!E239,―!$C$40:$D$47,2,FALSE),0)</f>
        <v>0</v>
      </c>
      <c r="F239">
        <f>IFERROR(VLOOKUP(実施計画様式!F239,―!$E$2:$F$2,2,FALSE),0)</f>
        <v>0</v>
      </c>
      <c r="G239">
        <f>IFERROR(VLOOKUP(実施計画様式!G239,―!$G$2:$H$2,2,FALSE),0)</f>
        <v>0</v>
      </c>
      <c r="H239">
        <f>IFERROR(VLOOKUP(実施計画様式!H239,―!$I$2:$J$2,2,FALSE),0)</f>
        <v>0</v>
      </c>
      <c r="J239">
        <f>IFERROR(VLOOKUP(実施計画様式!J239,―!$K$2:$L$2,2,FALSE),0)</f>
        <v>0</v>
      </c>
      <c r="K239">
        <f>IFERROR(VLOOKUP(実施計画様式!K239,―!$M$2:$N$2,2,FALSE),0)</f>
        <v>0</v>
      </c>
      <c r="L239">
        <f>IFERROR(VLOOKUP(実施計画様式!L239,―!$O$2:$P$10,2,FALSE),0)</f>
        <v>0</v>
      </c>
      <c r="AG239">
        <f>IFERROR(VLOOKUP(実施計画様式!AG239,―!$Q$2:$R$3,2,FALSE),0)</f>
        <v>0</v>
      </c>
      <c r="AH239">
        <f>IFERROR(VLOOKUP(実施計画様式!AH239,―!$S$2:$T$3,2,FALSE),0)</f>
        <v>0</v>
      </c>
      <c r="AI239" s="4">
        <f>IFERROR(VLOOKUP(実施計画様式!AI239,―!$U$2:$V$3,2,FALSE),0)</f>
        <v>0</v>
      </c>
      <c r="AJ239">
        <f>IFERROR(VLOOKUP(実施計画様式!AJ239,―!$AD$2:$AE$14,2,FALSE),0)</f>
        <v>0</v>
      </c>
      <c r="AK239">
        <f>IFERROR(VLOOKUP(実施計画様式!AK239,―!$AD$2:$AE$14,2,FALSE),0)</f>
        <v>0</v>
      </c>
      <c r="AQ239">
        <f>IFERROR(VLOOKUP(実施計画様式!AQ239,―!$AG$2:$AH$4,2,FALSE),0)</f>
        <v>0</v>
      </c>
      <c r="AS239" s="4">
        <f t="shared" si="2"/>
        <v>0</v>
      </c>
      <c r="AT239">
        <v>99</v>
      </c>
      <c r="BB239" s="601" t="str">
        <f>IF(実施計画様式!F239="","",IF(PRODUCT(D239:AQ239)=0,"error",""))</f>
        <v/>
      </c>
    </row>
    <row r="240" spans="3:54" x14ac:dyDescent="0.15">
      <c r="C240" s="4">
        <v>159</v>
      </c>
      <c r="D240" s="53">
        <f>IFERROR(VLOOKUP(実施計画様式!D240,―!A$14:B$16,2,FALSE),0)</f>
        <v>0</v>
      </c>
      <c r="E240">
        <f>IFERROR(VLOOKUP(実施計画様式!E240,―!$C$40:$D$47,2,FALSE),0)</f>
        <v>0</v>
      </c>
      <c r="F240">
        <f>IFERROR(VLOOKUP(実施計画様式!F240,―!$E$2:$F$2,2,FALSE),0)</f>
        <v>0</v>
      </c>
      <c r="G240">
        <f>IFERROR(VLOOKUP(実施計画様式!G240,―!$G$2:$H$2,2,FALSE),0)</f>
        <v>0</v>
      </c>
      <c r="H240">
        <f>IFERROR(VLOOKUP(実施計画様式!H240,―!$I$2:$J$2,2,FALSE),0)</f>
        <v>0</v>
      </c>
      <c r="J240">
        <f>IFERROR(VLOOKUP(実施計画様式!J240,―!$K$2:$L$2,2,FALSE),0)</f>
        <v>0</v>
      </c>
      <c r="K240">
        <f>IFERROR(VLOOKUP(実施計画様式!K240,―!$M$2:$N$2,2,FALSE),0)</f>
        <v>0</v>
      </c>
      <c r="L240">
        <f>IFERROR(VLOOKUP(実施計画様式!L240,―!$O$2:$P$10,2,FALSE),0)</f>
        <v>0</v>
      </c>
      <c r="AG240">
        <f>IFERROR(VLOOKUP(実施計画様式!AG240,―!$Q$2:$R$3,2,FALSE),0)</f>
        <v>0</v>
      </c>
      <c r="AH240">
        <f>IFERROR(VLOOKUP(実施計画様式!AH240,―!$S$2:$T$3,2,FALSE),0)</f>
        <v>0</v>
      </c>
      <c r="AI240" s="4">
        <f>IFERROR(VLOOKUP(実施計画様式!AI240,―!$U$2:$V$3,2,FALSE),0)</f>
        <v>0</v>
      </c>
      <c r="AJ240">
        <f>IFERROR(VLOOKUP(実施計画様式!AJ240,―!$AD$2:$AE$14,2,FALSE),0)</f>
        <v>0</v>
      </c>
      <c r="AK240">
        <f>IFERROR(VLOOKUP(実施計画様式!AK240,―!$AD$2:$AE$14,2,FALSE),0)</f>
        <v>0</v>
      </c>
      <c r="AQ240">
        <f>IFERROR(VLOOKUP(実施計画様式!AQ240,―!$AG$2:$AH$4,2,FALSE),0)</f>
        <v>0</v>
      </c>
      <c r="AS240" s="4">
        <f t="shared" si="2"/>
        <v>0</v>
      </c>
      <c r="AT240">
        <v>99</v>
      </c>
      <c r="BB240" s="601" t="str">
        <f>IF(実施計画様式!F240="","",IF(PRODUCT(D240:AQ240)=0,"error",""))</f>
        <v/>
      </c>
    </row>
    <row r="241" spans="3:54" x14ac:dyDescent="0.15">
      <c r="C241" s="4">
        <v>160</v>
      </c>
      <c r="D241" s="53">
        <f>IFERROR(VLOOKUP(実施計画様式!D241,―!A$14:B$16,2,FALSE),0)</f>
        <v>0</v>
      </c>
      <c r="E241">
        <f>IFERROR(VLOOKUP(実施計画様式!E241,―!$C$40:$D$47,2,FALSE),0)</f>
        <v>0</v>
      </c>
      <c r="F241">
        <f>IFERROR(VLOOKUP(実施計画様式!F241,―!$E$2:$F$2,2,FALSE),0)</f>
        <v>0</v>
      </c>
      <c r="G241">
        <f>IFERROR(VLOOKUP(実施計画様式!G241,―!$G$2:$H$2,2,FALSE),0)</f>
        <v>0</v>
      </c>
      <c r="H241">
        <f>IFERROR(VLOOKUP(実施計画様式!H241,―!$I$2:$J$2,2,FALSE),0)</f>
        <v>0</v>
      </c>
      <c r="J241">
        <f>IFERROR(VLOOKUP(実施計画様式!J241,―!$K$2:$L$2,2,FALSE),0)</f>
        <v>0</v>
      </c>
      <c r="K241">
        <f>IFERROR(VLOOKUP(実施計画様式!K241,―!$M$2:$N$2,2,FALSE),0)</f>
        <v>0</v>
      </c>
      <c r="L241">
        <f>IFERROR(VLOOKUP(実施計画様式!L241,―!$O$2:$P$10,2,FALSE),0)</f>
        <v>0</v>
      </c>
      <c r="AG241">
        <f>IFERROR(VLOOKUP(実施計画様式!AG241,―!$Q$2:$R$3,2,FALSE),0)</f>
        <v>0</v>
      </c>
      <c r="AH241">
        <f>IFERROR(VLOOKUP(実施計画様式!AH241,―!$S$2:$T$3,2,FALSE),0)</f>
        <v>0</v>
      </c>
      <c r="AI241" s="4">
        <f>IFERROR(VLOOKUP(実施計画様式!AI241,―!$U$2:$V$3,2,FALSE),0)</f>
        <v>0</v>
      </c>
      <c r="AJ241">
        <f>IFERROR(VLOOKUP(実施計画様式!AJ241,―!$AD$2:$AE$14,2,FALSE),0)</f>
        <v>0</v>
      </c>
      <c r="AK241">
        <f>IFERROR(VLOOKUP(実施計画様式!AK241,―!$AD$2:$AE$14,2,FALSE),0)</f>
        <v>0</v>
      </c>
      <c r="AQ241">
        <f>IFERROR(VLOOKUP(実施計画様式!AQ241,―!$AG$2:$AH$4,2,FALSE),0)</f>
        <v>0</v>
      </c>
      <c r="AS241" s="4">
        <f t="shared" si="2"/>
        <v>0</v>
      </c>
      <c r="AT241">
        <v>99</v>
      </c>
      <c r="BB241" s="601" t="str">
        <f>IF(実施計画様式!F241="","",IF(PRODUCT(D241:AQ241)=0,"error",""))</f>
        <v/>
      </c>
    </row>
    <row r="242" spans="3:54" x14ac:dyDescent="0.15">
      <c r="C242" s="4">
        <v>161</v>
      </c>
      <c r="D242" s="53">
        <f>IFERROR(VLOOKUP(実施計画様式!D242,―!A$14:B$16,2,FALSE),0)</f>
        <v>0</v>
      </c>
      <c r="E242">
        <f>IFERROR(VLOOKUP(実施計画様式!E242,―!$C$40:$D$47,2,FALSE),0)</f>
        <v>0</v>
      </c>
      <c r="F242">
        <f>IFERROR(VLOOKUP(実施計画様式!F242,―!$E$2:$F$2,2,FALSE),0)</f>
        <v>0</v>
      </c>
      <c r="G242">
        <f>IFERROR(VLOOKUP(実施計画様式!G242,―!$G$2:$H$2,2,FALSE),0)</f>
        <v>0</v>
      </c>
      <c r="H242">
        <f>IFERROR(VLOOKUP(実施計画様式!H242,―!$I$2:$J$2,2,FALSE),0)</f>
        <v>0</v>
      </c>
      <c r="J242">
        <f>IFERROR(VLOOKUP(実施計画様式!J242,―!$K$2:$L$2,2,FALSE),0)</f>
        <v>0</v>
      </c>
      <c r="K242">
        <f>IFERROR(VLOOKUP(実施計画様式!K242,―!$M$2:$N$2,2,FALSE),0)</f>
        <v>0</v>
      </c>
      <c r="L242">
        <f>IFERROR(VLOOKUP(実施計画様式!L242,―!$O$2:$P$10,2,FALSE),0)</f>
        <v>0</v>
      </c>
      <c r="AG242">
        <f>IFERROR(VLOOKUP(実施計画様式!AG242,―!$Q$2:$R$3,2,FALSE),0)</f>
        <v>0</v>
      </c>
      <c r="AH242">
        <f>IFERROR(VLOOKUP(実施計画様式!AH242,―!$S$2:$T$3,2,FALSE),0)</f>
        <v>0</v>
      </c>
      <c r="AI242" s="4">
        <f>IFERROR(VLOOKUP(実施計画様式!AI242,―!$U$2:$V$3,2,FALSE),0)</f>
        <v>0</v>
      </c>
      <c r="AJ242">
        <f>IFERROR(VLOOKUP(実施計画様式!AJ242,―!$AD$2:$AE$14,2,FALSE),0)</f>
        <v>0</v>
      </c>
      <c r="AK242">
        <f>IFERROR(VLOOKUP(実施計画様式!AK242,―!$AD$2:$AE$14,2,FALSE),0)</f>
        <v>0</v>
      </c>
      <c r="AQ242">
        <f>IFERROR(VLOOKUP(実施計画様式!AQ242,―!$AG$2:$AH$4,2,FALSE),0)</f>
        <v>0</v>
      </c>
      <c r="AS242" s="4">
        <f t="shared" si="2"/>
        <v>0</v>
      </c>
      <c r="AT242">
        <v>99</v>
      </c>
      <c r="BB242" s="601" t="str">
        <f>IF(実施計画様式!F242="","",IF(PRODUCT(D242:AQ242)=0,"error",""))</f>
        <v/>
      </c>
    </row>
    <row r="243" spans="3:54" x14ac:dyDescent="0.15">
      <c r="C243" s="4">
        <v>162</v>
      </c>
      <c r="D243" s="53">
        <f>IFERROR(VLOOKUP(実施計画様式!D243,―!A$14:B$16,2,FALSE),0)</f>
        <v>0</v>
      </c>
      <c r="E243">
        <f>IFERROR(VLOOKUP(実施計画様式!E243,―!$C$40:$D$47,2,FALSE),0)</f>
        <v>0</v>
      </c>
      <c r="F243">
        <f>IFERROR(VLOOKUP(実施計画様式!F243,―!$E$2:$F$2,2,FALSE),0)</f>
        <v>0</v>
      </c>
      <c r="G243">
        <f>IFERROR(VLOOKUP(実施計画様式!G243,―!$G$2:$H$2,2,FALSE),0)</f>
        <v>0</v>
      </c>
      <c r="H243">
        <f>IFERROR(VLOOKUP(実施計画様式!H243,―!$I$2:$J$2,2,FALSE),0)</f>
        <v>0</v>
      </c>
      <c r="J243">
        <f>IFERROR(VLOOKUP(実施計画様式!J243,―!$K$2:$L$2,2,FALSE),0)</f>
        <v>0</v>
      </c>
      <c r="K243">
        <f>IFERROR(VLOOKUP(実施計画様式!K243,―!$M$2:$N$2,2,FALSE),0)</f>
        <v>0</v>
      </c>
      <c r="L243">
        <f>IFERROR(VLOOKUP(実施計画様式!L243,―!$O$2:$P$10,2,FALSE),0)</f>
        <v>0</v>
      </c>
      <c r="AG243">
        <f>IFERROR(VLOOKUP(実施計画様式!AG243,―!$Q$2:$R$3,2,FALSE),0)</f>
        <v>0</v>
      </c>
      <c r="AH243">
        <f>IFERROR(VLOOKUP(実施計画様式!AH243,―!$S$2:$T$3,2,FALSE),0)</f>
        <v>0</v>
      </c>
      <c r="AI243" s="4">
        <f>IFERROR(VLOOKUP(実施計画様式!AI243,―!$U$2:$V$3,2,FALSE),0)</f>
        <v>0</v>
      </c>
      <c r="AJ243">
        <f>IFERROR(VLOOKUP(実施計画様式!AJ243,―!$AD$2:$AE$14,2,FALSE),0)</f>
        <v>0</v>
      </c>
      <c r="AK243">
        <f>IFERROR(VLOOKUP(実施計画様式!AK243,―!$AD$2:$AE$14,2,FALSE),0)</f>
        <v>0</v>
      </c>
      <c r="AQ243">
        <f>IFERROR(VLOOKUP(実施計画様式!AQ243,―!$AG$2:$AH$4,2,FALSE),0)</f>
        <v>0</v>
      </c>
      <c r="AS243" s="4">
        <f t="shared" si="2"/>
        <v>0</v>
      </c>
      <c r="AT243">
        <v>99</v>
      </c>
      <c r="BB243" s="601" t="str">
        <f>IF(実施計画様式!F243="","",IF(PRODUCT(D243:AQ243)=0,"error",""))</f>
        <v/>
      </c>
    </row>
    <row r="244" spans="3:54" x14ac:dyDescent="0.15">
      <c r="C244" s="4">
        <v>163</v>
      </c>
      <c r="D244" s="53">
        <f>IFERROR(VLOOKUP(実施計画様式!D244,―!A$14:B$16,2,FALSE),0)</f>
        <v>0</v>
      </c>
      <c r="E244">
        <f>IFERROR(VLOOKUP(実施計画様式!E244,―!$C$40:$D$47,2,FALSE),0)</f>
        <v>0</v>
      </c>
      <c r="F244">
        <f>IFERROR(VLOOKUP(実施計画様式!F244,―!$E$2:$F$2,2,FALSE),0)</f>
        <v>0</v>
      </c>
      <c r="G244">
        <f>IFERROR(VLOOKUP(実施計画様式!G244,―!$G$2:$H$2,2,FALSE),0)</f>
        <v>0</v>
      </c>
      <c r="H244">
        <f>IFERROR(VLOOKUP(実施計画様式!H244,―!$I$2:$J$2,2,FALSE),0)</f>
        <v>0</v>
      </c>
      <c r="J244">
        <f>IFERROR(VLOOKUP(実施計画様式!J244,―!$K$2:$L$2,2,FALSE),0)</f>
        <v>0</v>
      </c>
      <c r="K244">
        <f>IFERROR(VLOOKUP(実施計画様式!K244,―!$M$2:$N$2,2,FALSE),0)</f>
        <v>0</v>
      </c>
      <c r="L244">
        <f>IFERROR(VLOOKUP(実施計画様式!L244,―!$O$2:$P$10,2,FALSE),0)</f>
        <v>0</v>
      </c>
      <c r="AG244">
        <f>IFERROR(VLOOKUP(実施計画様式!AG244,―!$Q$2:$R$3,2,FALSE),0)</f>
        <v>0</v>
      </c>
      <c r="AH244">
        <f>IFERROR(VLOOKUP(実施計画様式!AH244,―!$S$2:$T$3,2,FALSE),0)</f>
        <v>0</v>
      </c>
      <c r="AI244" s="4">
        <f>IFERROR(VLOOKUP(実施計画様式!AI244,―!$U$2:$V$3,2,FALSE),0)</f>
        <v>0</v>
      </c>
      <c r="AJ244">
        <f>IFERROR(VLOOKUP(実施計画様式!AJ244,―!$AD$2:$AE$14,2,FALSE),0)</f>
        <v>0</v>
      </c>
      <c r="AK244">
        <f>IFERROR(VLOOKUP(実施計画様式!AK244,―!$AD$2:$AE$14,2,FALSE),0)</f>
        <v>0</v>
      </c>
      <c r="AQ244">
        <f>IFERROR(VLOOKUP(実施計画様式!AQ244,―!$AG$2:$AH$4,2,FALSE),0)</f>
        <v>0</v>
      </c>
      <c r="AS244" s="4">
        <f t="shared" si="2"/>
        <v>0</v>
      </c>
      <c r="AT244">
        <v>99</v>
      </c>
      <c r="BB244" s="601" t="str">
        <f>IF(実施計画様式!F244="","",IF(PRODUCT(D244:AQ244)=0,"error",""))</f>
        <v/>
      </c>
    </row>
    <row r="245" spans="3:54" x14ac:dyDescent="0.15">
      <c r="C245" s="4">
        <v>164</v>
      </c>
      <c r="D245" s="53">
        <f>IFERROR(VLOOKUP(実施計画様式!D245,―!A$14:B$16,2,FALSE),0)</f>
        <v>0</v>
      </c>
      <c r="E245">
        <f>IFERROR(VLOOKUP(実施計画様式!E245,―!$C$40:$D$47,2,FALSE),0)</f>
        <v>0</v>
      </c>
      <c r="F245">
        <f>IFERROR(VLOOKUP(実施計画様式!F245,―!$E$2:$F$2,2,FALSE),0)</f>
        <v>0</v>
      </c>
      <c r="G245">
        <f>IFERROR(VLOOKUP(実施計画様式!G245,―!$G$2:$H$2,2,FALSE),0)</f>
        <v>0</v>
      </c>
      <c r="H245">
        <f>IFERROR(VLOOKUP(実施計画様式!H245,―!$I$2:$J$2,2,FALSE),0)</f>
        <v>0</v>
      </c>
      <c r="J245">
        <f>IFERROR(VLOOKUP(実施計画様式!J245,―!$K$2:$L$2,2,FALSE),0)</f>
        <v>0</v>
      </c>
      <c r="K245">
        <f>IFERROR(VLOOKUP(実施計画様式!K245,―!$M$2:$N$2,2,FALSE),0)</f>
        <v>0</v>
      </c>
      <c r="L245">
        <f>IFERROR(VLOOKUP(実施計画様式!L245,―!$O$2:$P$10,2,FALSE),0)</f>
        <v>0</v>
      </c>
      <c r="AG245">
        <f>IFERROR(VLOOKUP(実施計画様式!AG245,―!$Q$2:$R$3,2,FALSE),0)</f>
        <v>0</v>
      </c>
      <c r="AH245">
        <f>IFERROR(VLOOKUP(実施計画様式!AH245,―!$S$2:$T$3,2,FALSE),0)</f>
        <v>0</v>
      </c>
      <c r="AI245" s="4">
        <f>IFERROR(VLOOKUP(実施計画様式!AI245,―!$U$2:$V$3,2,FALSE),0)</f>
        <v>0</v>
      </c>
      <c r="AJ245">
        <f>IFERROR(VLOOKUP(実施計画様式!AJ245,―!$AD$2:$AE$14,2,FALSE),0)</f>
        <v>0</v>
      </c>
      <c r="AK245">
        <f>IFERROR(VLOOKUP(実施計画様式!AK245,―!$AD$2:$AE$14,2,FALSE),0)</f>
        <v>0</v>
      </c>
      <c r="AQ245">
        <f>IFERROR(VLOOKUP(実施計画様式!AQ245,―!$AG$2:$AH$4,2,FALSE),0)</f>
        <v>0</v>
      </c>
      <c r="AS245" s="4">
        <f t="shared" si="2"/>
        <v>0</v>
      </c>
      <c r="AT245">
        <v>99</v>
      </c>
      <c r="BB245" s="601" t="str">
        <f>IF(実施計画様式!F245="","",IF(PRODUCT(D245:AQ245)=0,"error",""))</f>
        <v/>
      </c>
    </row>
    <row r="246" spans="3:54" x14ac:dyDescent="0.15">
      <c r="C246" s="4">
        <v>165</v>
      </c>
      <c r="D246" s="53">
        <f>IFERROR(VLOOKUP(実施計画様式!D246,―!A$14:B$16,2,FALSE),0)</f>
        <v>0</v>
      </c>
      <c r="E246">
        <f>IFERROR(VLOOKUP(実施計画様式!E246,―!$C$40:$D$47,2,FALSE),0)</f>
        <v>0</v>
      </c>
      <c r="F246">
        <f>IFERROR(VLOOKUP(実施計画様式!F246,―!$E$2:$F$2,2,FALSE),0)</f>
        <v>0</v>
      </c>
      <c r="G246">
        <f>IFERROR(VLOOKUP(実施計画様式!G246,―!$G$2:$H$2,2,FALSE),0)</f>
        <v>0</v>
      </c>
      <c r="H246">
        <f>IFERROR(VLOOKUP(実施計画様式!H246,―!$I$2:$J$2,2,FALSE),0)</f>
        <v>0</v>
      </c>
      <c r="J246">
        <f>IFERROR(VLOOKUP(実施計画様式!J246,―!$K$2:$L$2,2,FALSE),0)</f>
        <v>0</v>
      </c>
      <c r="K246">
        <f>IFERROR(VLOOKUP(実施計画様式!K246,―!$M$2:$N$2,2,FALSE),0)</f>
        <v>0</v>
      </c>
      <c r="L246">
        <f>IFERROR(VLOOKUP(実施計画様式!L246,―!$O$2:$P$10,2,FALSE),0)</f>
        <v>0</v>
      </c>
      <c r="AG246">
        <f>IFERROR(VLOOKUP(実施計画様式!AG246,―!$Q$2:$R$3,2,FALSE),0)</f>
        <v>0</v>
      </c>
      <c r="AH246">
        <f>IFERROR(VLOOKUP(実施計画様式!AH246,―!$S$2:$T$3,2,FALSE),0)</f>
        <v>0</v>
      </c>
      <c r="AI246" s="4">
        <f>IFERROR(VLOOKUP(実施計画様式!AI246,―!$U$2:$V$3,2,FALSE),0)</f>
        <v>0</v>
      </c>
      <c r="AJ246">
        <f>IFERROR(VLOOKUP(実施計画様式!AJ246,―!$AD$2:$AE$14,2,FALSE),0)</f>
        <v>0</v>
      </c>
      <c r="AK246">
        <f>IFERROR(VLOOKUP(実施計画様式!AK246,―!$AD$2:$AE$14,2,FALSE),0)</f>
        <v>0</v>
      </c>
      <c r="AQ246">
        <f>IFERROR(VLOOKUP(実施計画様式!AQ246,―!$AG$2:$AH$4,2,FALSE),0)</f>
        <v>0</v>
      </c>
      <c r="AS246" s="4">
        <f t="shared" si="2"/>
        <v>0</v>
      </c>
      <c r="AT246">
        <v>99</v>
      </c>
      <c r="BB246" s="601" t="str">
        <f>IF(実施計画様式!F246="","",IF(PRODUCT(D246:AQ246)=0,"error",""))</f>
        <v/>
      </c>
    </row>
    <row r="247" spans="3:54" x14ac:dyDescent="0.15">
      <c r="C247" s="4">
        <v>166</v>
      </c>
      <c r="D247" s="53">
        <f>IFERROR(VLOOKUP(実施計画様式!D247,―!A$14:B$16,2,FALSE),0)</f>
        <v>0</v>
      </c>
      <c r="E247">
        <f>IFERROR(VLOOKUP(実施計画様式!E247,―!$C$40:$D$47,2,FALSE),0)</f>
        <v>0</v>
      </c>
      <c r="F247">
        <f>IFERROR(VLOOKUP(実施計画様式!F247,―!$E$2:$F$2,2,FALSE),0)</f>
        <v>0</v>
      </c>
      <c r="G247">
        <f>IFERROR(VLOOKUP(実施計画様式!G247,―!$G$2:$H$2,2,FALSE),0)</f>
        <v>0</v>
      </c>
      <c r="H247">
        <f>IFERROR(VLOOKUP(実施計画様式!H247,―!$I$2:$J$2,2,FALSE),0)</f>
        <v>0</v>
      </c>
      <c r="J247">
        <f>IFERROR(VLOOKUP(実施計画様式!J247,―!$K$2:$L$2,2,FALSE),0)</f>
        <v>0</v>
      </c>
      <c r="K247">
        <f>IFERROR(VLOOKUP(実施計画様式!K247,―!$M$2:$N$2,2,FALSE),0)</f>
        <v>0</v>
      </c>
      <c r="L247">
        <f>IFERROR(VLOOKUP(実施計画様式!L247,―!$O$2:$P$10,2,FALSE),0)</f>
        <v>0</v>
      </c>
      <c r="AG247">
        <f>IFERROR(VLOOKUP(実施計画様式!AG247,―!$Q$2:$R$3,2,FALSE),0)</f>
        <v>0</v>
      </c>
      <c r="AH247">
        <f>IFERROR(VLOOKUP(実施計画様式!AH247,―!$S$2:$T$3,2,FALSE),0)</f>
        <v>0</v>
      </c>
      <c r="AI247" s="4">
        <f>IFERROR(VLOOKUP(実施計画様式!AI247,―!$U$2:$V$3,2,FALSE),0)</f>
        <v>0</v>
      </c>
      <c r="AJ247">
        <f>IFERROR(VLOOKUP(実施計画様式!AJ247,―!$AD$2:$AE$14,2,FALSE),0)</f>
        <v>0</v>
      </c>
      <c r="AK247">
        <f>IFERROR(VLOOKUP(実施計画様式!AK247,―!$AD$2:$AE$14,2,FALSE),0)</f>
        <v>0</v>
      </c>
      <c r="AQ247">
        <f>IFERROR(VLOOKUP(実施計画様式!AQ247,―!$AG$2:$AH$4,2,FALSE),0)</f>
        <v>0</v>
      </c>
      <c r="AS247" s="4">
        <f t="shared" si="2"/>
        <v>0</v>
      </c>
      <c r="AT247">
        <v>99</v>
      </c>
      <c r="BB247" s="601" t="str">
        <f>IF(実施計画様式!F247="","",IF(PRODUCT(D247:AQ247)=0,"error",""))</f>
        <v/>
      </c>
    </row>
    <row r="248" spans="3:54" x14ac:dyDescent="0.15">
      <c r="C248" s="4">
        <v>167</v>
      </c>
      <c r="D248" s="53">
        <f>IFERROR(VLOOKUP(実施計画様式!D248,―!A$14:B$16,2,FALSE),0)</f>
        <v>0</v>
      </c>
      <c r="E248">
        <f>IFERROR(VLOOKUP(実施計画様式!E248,―!$C$40:$D$47,2,FALSE),0)</f>
        <v>0</v>
      </c>
      <c r="F248">
        <f>IFERROR(VLOOKUP(実施計画様式!F248,―!$E$2:$F$2,2,FALSE),0)</f>
        <v>0</v>
      </c>
      <c r="G248">
        <f>IFERROR(VLOOKUP(実施計画様式!G248,―!$G$2:$H$2,2,FALSE),0)</f>
        <v>0</v>
      </c>
      <c r="H248">
        <f>IFERROR(VLOOKUP(実施計画様式!H248,―!$I$2:$J$2,2,FALSE),0)</f>
        <v>0</v>
      </c>
      <c r="J248">
        <f>IFERROR(VLOOKUP(実施計画様式!J248,―!$K$2:$L$2,2,FALSE),0)</f>
        <v>0</v>
      </c>
      <c r="K248">
        <f>IFERROR(VLOOKUP(実施計画様式!K248,―!$M$2:$N$2,2,FALSE),0)</f>
        <v>0</v>
      </c>
      <c r="L248">
        <f>IFERROR(VLOOKUP(実施計画様式!L248,―!$O$2:$P$10,2,FALSE),0)</f>
        <v>0</v>
      </c>
      <c r="AG248">
        <f>IFERROR(VLOOKUP(実施計画様式!AG248,―!$Q$2:$R$3,2,FALSE),0)</f>
        <v>0</v>
      </c>
      <c r="AH248">
        <f>IFERROR(VLOOKUP(実施計画様式!AH248,―!$S$2:$T$3,2,FALSE),0)</f>
        <v>0</v>
      </c>
      <c r="AI248" s="4">
        <f>IFERROR(VLOOKUP(実施計画様式!AI248,―!$U$2:$V$3,2,FALSE),0)</f>
        <v>0</v>
      </c>
      <c r="AJ248">
        <f>IFERROR(VLOOKUP(実施計画様式!AJ248,―!$AD$2:$AE$14,2,FALSE),0)</f>
        <v>0</v>
      </c>
      <c r="AK248">
        <f>IFERROR(VLOOKUP(実施計画様式!AK248,―!$AD$2:$AE$14,2,FALSE),0)</f>
        <v>0</v>
      </c>
      <c r="AQ248">
        <f>IFERROR(VLOOKUP(実施計画様式!AQ248,―!$AG$2:$AH$4,2,FALSE),0)</f>
        <v>0</v>
      </c>
      <c r="AS248" s="4">
        <f t="shared" si="2"/>
        <v>0</v>
      </c>
      <c r="AT248">
        <v>99</v>
      </c>
      <c r="BB248" s="601" t="str">
        <f>IF(実施計画様式!F248="","",IF(PRODUCT(D248:AQ248)=0,"error",""))</f>
        <v/>
      </c>
    </row>
    <row r="249" spans="3:54" x14ac:dyDescent="0.15">
      <c r="C249" s="4">
        <v>168</v>
      </c>
      <c r="D249" s="53">
        <f>IFERROR(VLOOKUP(実施計画様式!D249,―!A$14:B$16,2,FALSE),0)</f>
        <v>0</v>
      </c>
      <c r="E249">
        <f>IFERROR(VLOOKUP(実施計画様式!E249,―!$C$40:$D$47,2,FALSE),0)</f>
        <v>0</v>
      </c>
      <c r="F249">
        <f>IFERROR(VLOOKUP(実施計画様式!F249,―!$E$2:$F$2,2,FALSE),0)</f>
        <v>0</v>
      </c>
      <c r="G249">
        <f>IFERROR(VLOOKUP(実施計画様式!G249,―!$G$2:$H$2,2,FALSE),0)</f>
        <v>0</v>
      </c>
      <c r="H249">
        <f>IFERROR(VLOOKUP(実施計画様式!H249,―!$I$2:$J$2,2,FALSE),0)</f>
        <v>0</v>
      </c>
      <c r="J249">
        <f>IFERROR(VLOOKUP(実施計画様式!J249,―!$K$2:$L$2,2,FALSE),0)</f>
        <v>0</v>
      </c>
      <c r="K249">
        <f>IFERROR(VLOOKUP(実施計画様式!K249,―!$M$2:$N$2,2,FALSE),0)</f>
        <v>0</v>
      </c>
      <c r="L249">
        <f>IFERROR(VLOOKUP(実施計画様式!L249,―!$O$2:$P$10,2,FALSE),0)</f>
        <v>0</v>
      </c>
      <c r="AG249">
        <f>IFERROR(VLOOKUP(実施計画様式!AG249,―!$Q$2:$R$3,2,FALSE),0)</f>
        <v>0</v>
      </c>
      <c r="AH249">
        <f>IFERROR(VLOOKUP(実施計画様式!AH249,―!$S$2:$T$3,2,FALSE),0)</f>
        <v>0</v>
      </c>
      <c r="AI249" s="4">
        <f>IFERROR(VLOOKUP(実施計画様式!AI249,―!$U$2:$V$3,2,FALSE),0)</f>
        <v>0</v>
      </c>
      <c r="AJ249">
        <f>IFERROR(VLOOKUP(実施計画様式!AJ249,―!$AD$2:$AE$14,2,FALSE),0)</f>
        <v>0</v>
      </c>
      <c r="AK249">
        <f>IFERROR(VLOOKUP(実施計画様式!AK249,―!$AD$2:$AE$14,2,FALSE),0)</f>
        <v>0</v>
      </c>
      <c r="AQ249">
        <f>IFERROR(VLOOKUP(実施計画様式!AQ249,―!$AG$2:$AH$4,2,FALSE),0)</f>
        <v>0</v>
      </c>
      <c r="AS249" s="4">
        <f t="shared" si="2"/>
        <v>0</v>
      </c>
      <c r="AT249">
        <v>99</v>
      </c>
      <c r="BB249" s="601" t="str">
        <f>IF(実施計画様式!F249="","",IF(PRODUCT(D249:AQ249)=0,"error",""))</f>
        <v/>
      </c>
    </row>
    <row r="250" spans="3:54" x14ac:dyDescent="0.15">
      <c r="C250" s="4">
        <v>169</v>
      </c>
      <c r="D250" s="53">
        <f>IFERROR(VLOOKUP(実施計画様式!D250,―!A$14:B$16,2,FALSE),0)</f>
        <v>0</v>
      </c>
      <c r="E250">
        <f>IFERROR(VLOOKUP(実施計画様式!E250,―!$C$40:$D$47,2,FALSE),0)</f>
        <v>0</v>
      </c>
      <c r="F250">
        <f>IFERROR(VLOOKUP(実施計画様式!F250,―!$E$2:$F$2,2,FALSE),0)</f>
        <v>0</v>
      </c>
      <c r="G250">
        <f>IFERROR(VLOOKUP(実施計画様式!G250,―!$G$2:$H$2,2,FALSE),0)</f>
        <v>0</v>
      </c>
      <c r="H250">
        <f>IFERROR(VLOOKUP(実施計画様式!H250,―!$I$2:$J$2,2,FALSE),0)</f>
        <v>0</v>
      </c>
      <c r="J250">
        <f>IFERROR(VLOOKUP(実施計画様式!J250,―!$K$2:$L$2,2,FALSE),0)</f>
        <v>0</v>
      </c>
      <c r="K250">
        <f>IFERROR(VLOOKUP(実施計画様式!K250,―!$M$2:$N$2,2,FALSE),0)</f>
        <v>0</v>
      </c>
      <c r="L250">
        <f>IFERROR(VLOOKUP(実施計画様式!L250,―!$O$2:$P$10,2,FALSE),0)</f>
        <v>0</v>
      </c>
      <c r="AG250">
        <f>IFERROR(VLOOKUP(実施計画様式!AG250,―!$Q$2:$R$3,2,FALSE),0)</f>
        <v>0</v>
      </c>
      <c r="AH250">
        <f>IFERROR(VLOOKUP(実施計画様式!AH250,―!$S$2:$T$3,2,FALSE),0)</f>
        <v>0</v>
      </c>
      <c r="AI250" s="4">
        <f>IFERROR(VLOOKUP(実施計画様式!AI250,―!$U$2:$V$3,2,FALSE),0)</f>
        <v>0</v>
      </c>
      <c r="AJ250">
        <f>IFERROR(VLOOKUP(実施計画様式!AJ250,―!$AD$2:$AE$14,2,FALSE),0)</f>
        <v>0</v>
      </c>
      <c r="AK250">
        <f>IFERROR(VLOOKUP(実施計画様式!AK250,―!$AD$2:$AE$14,2,FALSE),0)</f>
        <v>0</v>
      </c>
      <c r="AQ250">
        <f>IFERROR(VLOOKUP(実施計画様式!AQ250,―!$AG$2:$AH$4,2,FALSE),0)</f>
        <v>0</v>
      </c>
      <c r="AS250" s="4">
        <f t="shared" si="2"/>
        <v>0</v>
      </c>
      <c r="AT250">
        <v>99</v>
      </c>
      <c r="BB250" s="601" t="str">
        <f>IF(実施計画様式!F250="","",IF(PRODUCT(D250:AQ250)=0,"error",""))</f>
        <v/>
      </c>
    </row>
    <row r="251" spans="3:54" x14ac:dyDescent="0.15">
      <c r="C251" s="4">
        <v>170</v>
      </c>
      <c r="D251" s="53">
        <f>IFERROR(VLOOKUP(実施計画様式!D251,―!A$14:B$16,2,FALSE),0)</f>
        <v>0</v>
      </c>
      <c r="E251">
        <f>IFERROR(VLOOKUP(実施計画様式!E251,―!$C$40:$D$47,2,FALSE),0)</f>
        <v>0</v>
      </c>
      <c r="F251">
        <f>IFERROR(VLOOKUP(実施計画様式!F251,―!$E$2:$F$2,2,FALSE),0)</f>
        <v>0</v>
      </c>
      <c r="G251">
        <f>IFERROR(VLOOKUP(実施計画様式!G251,―!$G$2:$H$2,2,FALSE),0)</f>
        <v>0</v>
      </c>
      <c r="H251">
        <f>IFERROR(VLOOKUP(実施計画様式!H251,―!$I$2:$J$2,2,FALSE),0)</f>
        <v>0</v>
      </c>
      <c r="J251">
        <f>IFERROR(VLOOKUP(実施計画様式!J251,―!$K$2:$L$2,2,FALSE),0)</f>
        <v>0</v>
      </c>
      <c r="K251">
        <f>IFERROR(VLOOKUP(実施計画様式!K251,―!$M$2:$N$2,2,FALSE),0)</f>
        <v>0</v>
      </c>
      <c r="L251">
        <f>IFERROR(VLOOKUP(実施計画様式!L251,―!$O$2:$P$10,2,FALSE),0)</f>
        <v>0</v>
      </c>
      <c r="AG251">
        <f>IFERROR(VLOOKUP(実施計画様式!AG251,―!$Q$2:$R$3,2,FALSE),0)</f>
        <v>0</v>
      </c>
      <c r="AH251">
        <f>IFERROR(VLOOKUP(実施計画様式!AH251,―!$S$2:$T$3,2,FALSE),0)</f>
        <v>0</v>
      </c>
      <c r="AI251" s="4">
        <f>IFERROR(VLOOKUP(実施計画様式!AI251,―!$U$2:$V$3,2,FALSE),0)</f>
        <v>0</v>
      </c>
      <c r="AJ251">
        <f>IFERROR(VLOOKUP(実施計画様式!AJ251,―!$AD$2:$AE$14,2,FALSE),0)</f>
        <v>0</v>
      </c>
      <c r="AK251">
        <f>IFERROR(VLOOKUP(実施計画様式!AK251,―!$AD$2:$AE$14,2,FALSE),0)</f>
        <v>0</v>
      </c>
      <c r="AQ251">
        <f>IFERROR(VLOOKUP(実施計画様式!AQ251,―!$AG$2:$AH$4,2,FALSE),0)</f>
        <v>0</v>
      </c>
      <c r="AS251" s="4">
        <f t="shared" si="2"/>
        <v>0</v>
      </c>
      <c r="AT251">
        <v>99</v>
      </c>
      <c r="BB251" s="601" t="str">
        <f>IF(実施計画様式!F251="","",IF(PRODUCT(D251:AQ251)=0,"error",""))</f>
        <v/>
      </c>
    </row>
    <row r="252" spans="3:54" x14ac:dyDescent="0.15">
      <c r="C252" s="4">
        <v>171</v>
      </c>
      <c r="D252" s="53">
        <f>IFERROR(VLOOKUP(実施計画様式!D252,―!A$14:B$16,2,FALSE),0)</f>
        <v>0</v>
      </c>
      <c r="E252">
        <f>IFERROR(VLOOKUP(実施計画様式!E252,―!$C$40:$D$47,2,FALSE),0)</f>
        <v>0</v>
      </c>
      <c r="F252">
        <f>IFERROR(VLOOKUP(実施計画様式!F252,―!$E$2:$F$2,2,FALSE),0)</f>
        <v>0</v>
      </c>
      <c r="G252">
        <f>IFERROR(VLOOKUP(実施計画様式!G252,―!$G$2:$H$2,2,FALSE),0)</f>
        <v>0</v>
      </c>
      <c r="H252">
        <f>IFERROR(VLOOKUP(実施計画様式!H252,―!$I$2:$J$2,2,FALSE),0)</f>
        <v>0</v>
      </c>
      <c r="J252">
        <f>IFERROR(VLOOKUP(実施計画様式!J252,―!$K$2:$L$2,2,FALSE),0)</f>
        <v>0</v>
      </c>
      <c r="K252">
        <f>IFERROR(VLOOKUP(実施計画様式!K252,―!$M$2:$N$2,2,FALSE),0)</f>
        <v>0</v>
      </c>
      <c r="L252">
        <f>IFERROR(VLOOKUP(実施計画様式!L252,―!$O$2:$P$10,2,FALSE),0)</f>
        <v>0</v>
      </c>
      <c r="AG252">
        <f>IFERROR(VLOOKUP(実施計画様式!AG252,―!$Q$2:$R$3,2,FALSE),0)</f>
        <v>0</v>
      </c>
      <c r="AH252">
        <f>IFERROR(VLOOKUP(実施計画様式!AH252,―!$S$2:$T$3,2,FALSE),0)</f>
        <v>0</v>
      </c>
      <c r="AI252" s="4">
        <f>IFERROR(VLOOKUP(実施計画様式!AI252,―!$U$2:$V$3,2,FALSE),0)</f>
        <v>0</v>
      </c>
      <c r="AJ252">
        <f>IFERROR(VLOOKUP(実施計画様式!AJ252,―!$AD$2:$AE$14,2,FALSE),0)</f>
        <v>0</v>
      </c>
      <c r="AK252">
        <f>IFERROR(VLOOKUP(実施計画様式!AK252,―!$AD$2:$AE$14,2,FALSE),0)</f>
        <v>0</v>
      </c>
      <c r="AQ252">
        <f>IFERROR(VLOOKUP(実施計画様式!AQ252,―!$AG$2:$AH$4,2,FALSE),0)</f>
        <v>0</v>
      </c>
      <c r="AS252" s="4">
        <f t="shared" si="2"/>
        <v>0</v>
      </c>
      <c r="AT252">
        <v>99</v>
      </c>
      <c r="BB252" s="601" t="str">
        <f>IF(実施計画様式!F252="","",IF(PRODUCT(D252:AQ252)=0,"error",""))</f>
        <v/>
      </c>
    </row>
    <row r="253" spans="3:54" x14ac:dyDescent="0.15">
      <c r="C253" s="4">
        <v>172</v>
      </c>
      <c r="D253" s="53">
        <f>IFERROR(VLOOKUP(実施計画様式!D253,―!A$14:B$16,2,FALSE),0)</f>
        <v>0</v>
      </c>
      <c r="E253">
        <f>IFERROR(VLOOKUP(実施計画様式!E253,―!$C$40:$D$47,2,FALSE),0)</f>
        <v>0</v>
      </c>
      <c r="F253">
        <f>IFERROR(VLOOKUP(実施計画様式!F253,―!$E$2:$F$2,2,FALSE),0)</f>
        <v>0</v>
      </c>
      <c r="G253">
        <f>IFERROR(VLOOKUP(実施計画様式!G253,―!$G$2:$H$2,2,FALSE),0)</f>
        <v>0</v>
      </c>
      <c r="H253">
        <f>IFERROR(VLOOKUP(実施計画様式!H253,―!$I$2:$J$2,2,FALSE),0)</f>
        <v>0</v>
      </c>
      <c r="J253">
        <f>IFERROR(VLOOKUP(実施計画様式!J253,―!$K$2:$L$2,2,FALSE),0)</f>
        <v>0</v>
      </c>
      <c r="K253">
        <f>IFERROR(VLOOKUP(実施計画様式!K253,―!$M$2:$N$2,2,FALSE),0)</f>
        <v>0</v>
      </c>
      <c r="L253">
        <f>IFERROR(VLOOKUP(実施計画様式!L253,―!$O$2:$P$10,2,FALSE),0)</f>
        <v>0</v>
      </c>
      <c r="AG253">
        <f>IFERROR(VLOOKUP(実施計画様式!AG253,―!$Q$2:$R$3,2,FALSE),0)</f>
        <v>0</v>
      </c>
      <c r="AH253">
        <f>IFERROR(VLOOKUP(実施計画様式!AH253,―!$S$2:$T$3,2,FALSE),0)</f>
        <v>0</v>
      </c>
      <c r="AI253" s="4">
        <f>IFERROR(VLOOKUP(実施計画様式!AI253,―!$U$2:$V$3,2,FALSE),0)</f>
        <v>0</v>
      </c>
      <c r="AJ253">
        <f>IFERROR(VLOOKUP(実施計画様式!AJ253,―!$AD$2:$AE$14,2,FALSE),0)</f>
        <v>0</v>
      </c>
      <c r="AK253">
        <f>IFERROR(VLOOKUP(実施計画様式!AK253,―!$AD$2:$AE$14,2,FALSE),0)</f>
        <v>0</v>
      </c>
      <c r="AQ253">
        <f>IFERROR(VLOOKUP(実施計画様式!AQ253,―!$AG$2:$AH$4,2,FALSE),0)</f>
        <v>0</v>
      </c>
      <c r="AS253" s="4">
        <f t="shared" si="2"/>
        <v>0</v>
      </c>
      <c r="AT253">
        <v>99</v>
      </c>
      <c r="BB253" s="601" t="str">
        <f>IF(実施計画様式!F253="","",IF(PRODUCT(D253:AQ253)=0,"error",""))</f>
        <v/>
      </c>
    </row>
    <row r="254" spans="3:54" x14ac:dyDescent="0.15">
      <c r="C254" s="4">
        <v>173</v>
      </c>
      <c r="D254" s="53">
        <f>IFERROR(VLOOKUP(実施計画様式!D254,―!A$14:B$16,2,FALSE),0)</f>
        <v>0</v>
      </c>
      <c r="E254">
        <f>IFERROR(VLOOKUP(実施計画様式!E254,―!$C$40:$D$47,2,FALSE),0)</f>
        <v>0</v>
      </c>
      <c r="F254">
        <f>IFERROR(VLOOKUP(実施計画様式!F254,―!$E$2:$F$2,2,FALSE),0)</f>
        <v>0</v>
      </c>
      <c r="G254">
        <f>IFERROR(VLOOKUP(実施計画様式!G254,―!$G$2:$H$2,2,FALSE),0)</f>
        <v>0</v>
      </c>
      <c r="H254">
        <f>IFERROR(VLOOKUP(実施計画様式!H254,―!$I$2:$J$2,2,FALSE),0)</f>
        <v>0</v>
      </c>
      <c r="J254">
        <f>IFERROR(VLOOKUP(実施計画様式!J254,―!$K$2:$L$2,2,FALSE),0)</f>
        <v>0</v>
      </c>
      <c r="K254">
        <f>IFERROR(VLOOKUP(実施計画様式!K254,―!$M$2:$N$2,2,FALSE),0)</f>
        <v>0</v>
      </c>
      <c r="L254">
        <f>IFERROR(VLOOKUP(実施計画様式!L254,―!$O$2:$P$10,2,FALSE),0)</f>
        <v>0</v>
      </c>
      <c r="AG254">
        <f>IFERROR(VLOOKUP(実施計画様式!AG254,―!$Q$2:$R$3,2,FALSE),0)</f>
        <v>0</v>
      </c>
      <c r="AH254">
        <f>IFERROR(VLOOKUP(実施計画様式!AH254,―!$S$2:$T$3,2,FALSE),0)</f>
        <v>0</v>
      </c>
      <c r="AI254" s="4">
        <f>IFERROR(VLOOKUP(実施計画様式!AI254,―!$U$2:$V$3,2,FALSE),0)</f>
        <v>0</v>
      </c>
      <c r="AJ254">
        <f>IFERROR(VLOOKUP(実施計画様式!AJ254,―!$AD$2:$AE$14,2,FALSE),0)</f>
        <v>0</v>
      </c>
      <c r="AK254">
        <f>IFERROR(VLOOKUP(実施計画様式!AK254,―!$AD$2:$AE$14,2,FALSE),0)</f>
        <v>0</v>
      </c>
      <c r="AQ254">
        <f>IFERROR(VLOOKUP(実施計画様式!AQ254,―!$AG$2:$AH$4,2,FALSE),0)</f>
        <v>0</v>
      </c>
      <c r="AS254" s="4">
        <f t="shared" si="2"/>
        <v>0</v>
      </c>
      <c r="AT254">
        <v>99</v>
      </c>
      <c r="BB254" s="601" t="str">
        <f>IF(実施計画様式!F254="","",IF(PRODUCT(D254:AQ254)=0,"error",""))</f>
        <v/>
      </c>
    </row>
    <row r="255" spans="3:54" x14ac:dyDescent="0.15">
      <c r="C255" s="4">
        <v>174</v>
      </c>
      <c r="D255" s="53">
        <f>IFERROR(VLOOKUP(実施計画様式!D255,―!A$14:B$16,2,FALSE),0)</f>
        <v>0</v>
      </c>
      <c r="E255">
        <f>IFERROR(VLOOKUP(実施計画様式!E255,―!$C$40:$D$47,2,FALSE),0)</f>
        <v>0</v>
      </c>
      <c r="F255">
        <f>IFERROR(VLOOKUP(実施計画様式!F255,―!$E$2:$F$2,2,FALSE),0)</f>
        <v>0</v>
      </c>
      <c r="G255">
        <f>IFERROR(VLOOKUP(実施計画様式!G255,―!$G$2:$H$2,2,FALSE),0)</f>
        <v>0</v>
      </c>
      <c r="H255">
        <f>IFERROR(VLOOKUP(実施計画様式!H255,―!$I$2:$J$2,2,FALSE),0)</f>
        <v>0</v>
      </c>
      <c r="J255">
        <f>IFERROR(VLOOKUP(実施計画様式!J255,―!$K$2:$L$2,2,FALSE),0)</f>
        <v>0</v>
      </c>
      <c r="K255">
        <f>IFERROR(VLOOKUP(実施計画様式!K255,―!$M$2:$N$2,2,FALSE),0)</f>
        <v>0</v>
      </c>
      <c r="L255">
        <f>IFERROR(VLOOKUP(実施計画様式!L255,―!$O$2:$P$10,2,FALSE),0)</f>
        <v>0</v>
      </c>
      <c r="AG255">
        <f>IFERROR(VLOOKUP(実施計画様式!AG255,―!$Q$2:$R$3,2,FALSE),0)</f>
        <v>0</v>
      </c>
      <c r="AH255">
        <f>IFERROR(VLOOKUP(実施計画様式!AH255,―!$S$2:$T$3,2,FALSE),0)</f>
        <v>0</v>
      </c>
      <c r="AI255" s="4">
        <f>IFERROR(VLOOKUP(実施計画様式!AI255,―!$U$2:$V$3,2,FALSE),0)</f>
        <v>0</v>
      </c>
      <c r="AJ255">
        <f>IFERROR(VLOOKUP(実施計画様式!AJ255,―!$AD$2:$AE$14,2,FALSE),0)</f>
        <v>0</v>
      </c>
      <c r="AK255">
        <f>IFERROR(VLOOKUP(実施計画様式!AK255,―!$AD$2:$AE$14,2,FALSE),0)</f>
        <v>0</v>
      </c>
      <c r="AQ255">
        <f>IFERROR(VLOOKUP(実施計画様式!AQ255,―!$AG$2:$AH$4,2,FALSE),0)</f>
        <v>0</v>
      </c>
      <c r="AS255" s="4">
        <f t="shared" si="2"/>
        <v>0</v>
      </c>
      <c r="AT255">
        <v>99</v>
      </c>
      <c r="BB255" s="601" t="str">
        <f>IF(実施計画様式!F255="","",IF(PRODUCT(D255:AQ255)=0,"error",""))</f>
        <v/>
      </c>
    </row>
    <row r="256" spans="3:54" x14ac:dyDescent="0.15">
      <c r="C256" s="4">
        <v>175</v>
      </c>
      <c r="D256" s="53">
        <f>IFERROR(VLOOKUP(実施計画様式!D256,―!A$14:B$16,2,FALSE),0)</f>
        <v>0</v>
      </c>
      <c r="E256">
        <f>IFERROR(VLOOKUP(実施計画様式!E256,―!$C$40:$D$47,2,FALSE),0)</f>
        <v>0</v>
      </c>
      <c r="F256">
        <f>IFERROR(VLOOKUP(実施計画様式!F256,―!$E$2:$F$2,2,FALSE),0)</f>
        <v>0</v>
      </c>
      <c r="G256">
        <f>IFERROR(VLOOKUP(実施計画様式!G256,―!$G$2:$H$2,2,FALSE),0)</f>
        <v>0</v>
      </c>
      <c r="H256">
        <f>IFERROR(VLOOKUP(実施計画様式!H256,―!$I$2:$J$2,2,FALSE),0)</f>
        <v>0</v>
      </c>
      <c r="J256">
        <f>IFERROR(VLOOKUP(実施計画様式!J256,―!$K$2:$L$2,2,FALSE),0)</f>
        <v>0</v>
      </c>
      <c r="K256">
        <f>IFERROR(VLOOKUP(実施計画様式!K256,―!$M$2:$N$2,2,FALSE),0)</f>
        <v>0</v>
      </c>
      <c r="L256">
        <f>IFERROR(VLOOKUP(実施計画様式!L256,―!$O$2:$P$10,2,FALSE),0)</f>
        <v>0</v>
      </c>
      <c r="AG256">
        <f>IFERROR(VLOOKUP(実施計画様式!AG256,―!$Q$2:$R$3,2,FALSE),0)</f>
        <v>0</v>
      </c>
      <c r="AH256">
        <f>IFERROR(VLOOKUP(実施計画様式!AH256,―!$S$2:$T$3,2,FALSE),0)</f>
        <v>0</v>
      </c>
      <c r="AI256" s="4">
        <f>IFERROR(VLOOKUP(実施計画様式!AI256,―!$U$2:$V$3,2,FALSE),0)</f>
        <v>0</v>
      </c>
      <c r="AJ256">
        <f>IFERROR(VLOOKUP(実施計画様式!AJ256,―!$AD$2:$AE$14,2,FALSE),0)</f>
        <v>0</v>
      </c>
      <c r="AK256">
        <f>IFERROR(VLOOKUP(実施計画様式!AK256,―!$AD$2:$AE$14,2,FALSE),0)</f>
        <v>0</v>
      </c>
      <c r="AQ256">
        <f>IFERROR(VLOOKUP(実施計画様式!AQ256,―!$AG$2:$AH$4,2,FALSE),0)</f>
        <v>0</v>
      </c>
      <c r="AS256" s="4">
        <f t="shared" si="2"/>
        <v>0</v>
      </c>
      <c r="AT256">
        <v>99</v>
      </c>
      <c r="BB256" s="601" t="str">
        <f>IF(実施計画様式!F256="","",IF(PRODUCT(D256:AQ256)=0,"error",""))</f>
        <v/>
      </c>
    </row>
    <row r="257" spans="3:54" x14ac:dyDescent="0.15">
      <c r="C257" s="4">
        <v>176</v>
      </c>
      <c r="D257" s="53">
        <f>IFERROR(VLOOKUP(実施計画様式!D257,―!A$14:B$16,2,FALSE),0)</f>
        <v>0</v>
      </c>
      <c r="E257">
        <f>IFERROR(VLOOKUP(実施計画様式!E257,―!$C$40:$D$47,2,FALSE),0)</f>
        <v>0</v>
      </c>
      <c r="F257">
        <f>IFERROR(VLOOKUP(実施計画様式!F257,―!$E$2:$F$2,2,FALSE),0)</f>
        <v>0</v>
      </c>
      <c r="G257">
        <f>IFERROR(VLOOKUP(実施計画様式!G257,―!$G$2:$H$2,2,FALSE),0)</f>
        <v>0</v>
      </c>
      <c r="H257">
        <f>IFERROR(VLOOKUP(実施計画様式!H257,―!$I$2:$J$2,2,FALSE),0)</f>
        <v>0</v>
      </c>
      <c r="J257">
        <f>IFERROR(VLOOKUP(実施計画様式!J257,―!$K$2:$L$2,2,FALSE),0)</f>
        <v>0</v>
      </c>
      <c r="K257">
        <f>IFERROR(VLOOKUP(実施計画様式!K257,―!$M$2:$N$2,2,FALSE),0)</f>
        <v>0</v>
      </c>
      <c r="L257">
        <f>IFERROR(VLOOKUP(実施計画様式!L257,―!$O$2:$P$10,2,FALSE),0)</f>
        <v>0</v>
      </c>
      <c r="AG257">
        <f>IFERROR(VLOOKUP(実施計画様式!AG257,―!$Q$2:$R$3,2,FALSE),0)</f>
        <v>0</v>
      </c>
      <c r="AH257">
        <f>IFERROR(VLOOKUP(実施計画様式!AH257,―!$S$2:$T$3,2,FALSE),0)</f>
        <v>0</v>
      </c>
      <c r="AI257" s="4">
        <f>IFERROR(VLOOKUP(実施計画様式!AI257,―!$U$2:$V$3,2,FALSE),0)</f>
        <v>0</v>
      </c>
      <c r="AJ257">
        <f>IFERROR(VLOOKUP(実施計画様式!AJ257,―!$AD$2:$AE$14,2,FALSE),0)</f>
        <v>0</v>
      </c>
      <c r="AK257">
        <f>IFERROR(VLOOKUP(実施計画様式!AK257,―!$AD$2:$AE$14,2,FALSE),0)</f>
        <v>0</v>
      </c>
      <c r="AQ257">
        <f>IFERROR(VLOOKUP(実施計画様式!AQ257,―!$AG$2:$AH$4,2,FALSE),0)</f>
        <v>0</v>
      </c>
      <c r="AS257" s="4">
        <f t="shared" si="2"/>
        <v>0</v>
      </c>
      <c r="AT257">
        <v>99</v>
      </c>
      <c r="BB257" s="601" t="str">
        <f>IF(実施計画様式!F257="","",IF(PRODUCT(D257:AQ257)=0,"error",""))</f>
        <v/>
      </c>
    </row>
    <row r="258" spans="3:54" x14ac:dyDescent="0.15">
      <c r="C258" s="4">
        <v>177</v>
      </c>
      <c r="D258" s="53">
        <f>IFERROR(VLOOKUP(実施計画様式!D258,―!A$14:B$16,2,FALSE),0)</f>
        <v>0</v>
      </c>
      <c r="E258">
        <f>IFERROR(VLOOKUP(実施計画様式!E258,―!$C$40:$D$47,2,FALSE),0)</f>
        <v>0</v>
      </c>
      <c r="F258">
        <f>IFERROR(VLOOKUP(実施計画様式!F258,―!$E$2:$F$2,2,FALSE),0)</f>
        <v>0</v>
      </c>
      <c r="G258">
        <f>IFERROR(VLOOKUP(実施計画様式!G258,―!$G$2:$H$2,2,FALSE),0)</f>
        <v>0</v>
      </c>
      <c r="H258">
        <f>IFERROR(VLOOKUP(実施計画様式!H258,―!$I$2:$J$2,2,FALSE),0)</f>
        <v>0</v>
      </c>
      <c r="J258">
        <f>IFERROR(VLOOKUP(実施計画様式!J258,―!$K$2:$L$2,2,FALSE),0)</f>
        <v>0</v>
      </c>
      <c r="K258">
        <f>IFERROR(VLOOKUP(実施計画様式!K258,―!$M$2:$N$2,2,FALSE),0)</f>
        <v>0</v>
      </c>
      <c r="L258">
        <f>IFERROR(VLOOKUP(実施計画様式!L258,―!$O$2:$P$10,2,FALSE),0)</f>
        <v>0</v>
      </c>
      <c r="AG258">
        <f>IFERROR(VLOOKUP(実施計画様式!AG258,―!$Q$2:$R$3,2,FALSE),0)</f>
        <v>0</v>
      </c>
      <c r="AH258">
        <f>IFERROR(VLOOKUP(実施計画様式!AH258,―!$S$2:$T$3,2,FALSE),0)</f>
        <v>0</v>
      </c>
      <c r="AI258" s="4">
        <f>IFERROR(VLOOKUP(実施計画様式!AI258,―!$U$2:$V$3,2,FALSE),0)</f>
        <v>0</v>
      </c>
      <c r="AJ258">
        <f>IFERROR(VLOOKUP(実施計画様式!AJ258,―!$AD$2:$AE$14,2,FALSE),0)</f>
        <v>0</v>
      </c>
      <c r="AK258">
        <f>IFERROR(VLOOKUP(実施計画様式!AK258,―!$AD$2:$AE$14,2,FALSE),0)</f>
        <v>0</v>
      </c>
      <c r="AQ258">
        <f>IFERROR(VLOOKUP(実施計画様式!AQ258,―!$AG$2:$AH$4,2,FALSE),0)</f>
        <v>0</v>
      </c>
      <c r="AS258" s="4">
        <f t="shared" si="2"/>
        <v>0</v>
      </c>
      <c r="AT258">
        <v>99</v>
      </c>
      <c r="BB258" s="601" t="str">
        <f>IF(実施計画様式!F258="","",IF(PRODUCT(D258:AQ258)=0,"error",""))</f>
        <v/>
      </c>
    </row>
    <row r="259" spans="3:54" x14ac:dyDescent="0.15">
      <c r="C259" s="4">
        <v>178</v>
      </c>
      <c r="D259" s="53">
        <f>IFERROR(VLOOKUP(実施計画様式!D259,―!A$14:B$16,2,FALSE),0)</f>
        <v>0</v>
      </c>
      <c r="E259">
        <f>IFERROR(VLOOKUP(実施計画様式!E259,―!$C$40:$D$47,2,FALSE),0)</f>
        <v>0</v>
      </c>
      <c r="F259">
        <f>IFERROR(VLOOKUP(実施計画様式!F259,―!$E$2:$F$2,2,FALSE),0)</f>
        <v>0</v>
      </c>
      <c r="G259">
        <f>IFERROR(VLOOKUP(実施計画様式!G259,―!$G$2:$H$2,2,FALSE),0)</f>
        <v>0</v>
      </c>
      <c r="H259">
        <f>IFERROR(VLOOKUP(実施計画様式!H259,―!$I$2:$J$2,2,FALSE),0)</f>
        <v>0</v>
      </c>
      <c r="J259">
        <f>IFERROR(VLOOKUP(実施計画様式!J259,―!$K$2:$L$2,2,FALSE),0)</f>
        <v>0</v>
      </c>
      <c r="K259">
        <f>IFERROR(VLOOKUP(実施計画様式!K259,―!$M$2:$N$2,2,FALSE),0)</f>
        <v>0</v>
      </c>
      <c r="L259">
        <f>IFERROR(VLOOKUP(実施計画様式!L259,―!$O$2:$P$10,2,FALSE),0)</f>
        <v>0</v>
      </c>
      <c r="AG259">
        <f>IFERROR(VLOOKUP(実施計画様式!AG259,―!$Q$2:$R$3,2,FALSE),0)</f>
        <v>0</v>
      </c>
      <c r="AH259">
        <f>IFERROR(VLOOKUP(実施計画様式!AH259,―!$S$2:$T$3,2,FALSE),0)</f>
        <v>0</v>
      </c>
      <c r="AI259" s="4">
        <f>IFERROR(VLOOKUP(実施計画様式!AI259,―!$U$2:$V$3,2,FALSE),0)</f>
        <v>0</v>
      </c>
      <c r="AJ259">
        <f>IFERROR(VLOOKUP(実施計画様式!AJ259,―!$AD$2:$AE$14,2,FALSE),0)</f>
        <v>0</v>
      </c>
      <c r="AK259">
        <f>IFERROR(VLOOKUP(実施計画様式!AK259,―!$AD$2:$AE$14,2,FALSE),0)</f>
        <v>0</v>
      </c>
      <c r="AQ259">
        <f>IFERROR(VLOOKUP(実施計画様式!AQ259,―!$AG$2:$AH$4,2,FALSE),0)</f>
        <v>0</v>
      </c>
      <c r="AS259" s="4">
        <f t="shared" si="2"/>
        <v>0</v>
      </c>
      <c r="AT259">
        <v>99</v>
      </c>
      <c r="BB259" s="601" t="str">
        <f>IF(実施計画様式!F259="","",IF(PRODUCT(D259:AQ259)=0,"error",""))</f>
        <v/>
      </c>
    </row>
    <row r="260" spans="3:54" x14ac:dyDescent="0.15">
      <c r="C260" s="4">
        <v>179</v>
      </c>
      <c r="D260" s="53">
        <f>IFERROR(VLOOKUP(実施計画様式!D260,―!A$14:B$16,2,FALSE),0)</f>
        <v>0</v>
      </c>
      <c r="E260">
        <f>IFERROR(VLOOKUP(実施計画様式!E260,―!$C$40:$D$47,2,FALSE),0)</f>
        <v>0</v>
      </c>
      <c r="F260">
        <f>IFERROR(VLOOKUP(実施計画様式!F260,―!$E$2:$F$2,2,FALSE),0)</f>
        <v>0</v>
      </c>
      <c r="G260">
        <f>IFERROR(VLOOKUP(実施計画様式!G260,―!$G$2:$H$2,2,FALSE),0)</f>
        <v>0</v>
      </c>
      <c r="H260">
        <f>IFERROR(VLOOKUP(実施計画様式!H260,―!$I$2:$J$2,2,FALSE),0)</f>
        <v>0</v>
      </c>
      <c r="J260">
        <f>IFERROR(VLOOKUP(実施計画様式!J260,―!$K$2:$L$2,2,FALSE),0)</f>
        <v>0</v>
      </c>
      <c r="K260">
        <f>IFERROR(VLOOKUP(実施計画様式!K260,―!$M$2:$N$2,2,FALSE),0)</f>
        <v>0</v>
      </c>
      <c r="L260">
        <f>IFERROR(VLOOKUP(実施計画様式!L260,―!$O$2:$P$10,2,FALSE),0)</f>
        <v>0</v>
      </c>
      <c r="AG260">
        <f>IFERROR(VLOOKUP(実施計画様式!AG260,―!$Q$2:$R$3,2,FALSE),0)</f>
        <v>0</v>
      </c>
      <c r="AH260">
        <f>IFERROR(VLOOKUP(実施計画様式!AH260,―!$S$2:$T$3,2,FALSE),0)</f>
        <v>0</v>
      </c>
      <c r="AI260" s="4">
        <f>IFERROR(VLOOKUP(実施計画様式!AI260,―!$U$2:$V$3,2,FALSE),0)</f>
        <v>0</v>
      </c>
      <c r="AJ260">
        <f>IFERROR(VLOOKUP(実施計画様式!AJ260,―!$AD$2:$AE$14,2,FALSE),0)</f>
        <v>0</v>
      </c>
      <c r="AK260">
        <f>IFERROR(VLOOKUP(実施計画様式!AK260,―!$AD$2:$AE$14,2,FALSE),0)</f>
        <v>0</v>
      </c>
      <c r="AQ260">
        <f>IFERROR(VLOOKUP(実施計画様式!AQ260,―!$AG$2:$AH$4,2,FALSE),0)</f>
        <v>0</v>
      </c>
      <c r="AS260" s="4">
        <f t="shared" si="2"/>
        <v>0</v>
      </c>
      <c r="AT260">
        <v>99</v>
      </c>
      <c r="BB260" s="601" t="str">
        <f>IF(実施計画様式!F260="","",IF(PRODUCT(D260:AQ260)=0,"error",""))</f>
        <v/>
      </c>
    </row>
    <row r="261" spans="3:54" x14ac:dyDescent="0.15">
      <c r="C261" s="4">
        <v>180</v>
      </c>
      <c r="D261" s="53">
        <f>IFERROR(VLOOKUP(実施計画様式!D261,―!A$14:B$16,2,FALSE),0)</f>
        <v>0</v>
      </c>
      <c r="E261">
        <f>IFERROR(VLOOKUP(実施計画様式!E261,―!$C$40:$D$47,2,FALSE),0)</f>
        <v>0</v>
      </c>
      <c r="F261">
        <f>IFERROR(VLOOKUP(実施計画様式!F261,―!$E$2:$F$2,2,FALSE),0)</f>
        <v>0</v>
      </c>
      <c r="G261">
        <f>IFERROR(VLOOKUP(実施計画様式!G261,―!$G$2:$H$2,2,FALSE),0)</f>
        <v>0</v>
      </c>
      <c r="H261">
        <f>IFERROR(VLOOKUP(実施計画様式!H261,―!$I$2:$J$2,2,FALSE),0)</f>
        <v>0</v>
      </c>
      <c r="J261">
        <f>IFERROR(VLOOKUP(実施計画様式!J261,―!$K$2:$L$2,2,FALSE),0)</f>
        <v>0</v>
      </c>
      <c r="K261">
        <f>IFERROR(VLOOKUP(実施計画様式!K261,―!$M$2:$N$2,2,FALSE),0)</f>
        <v>0</v>
      </c>
      <c r="L261">
        <f>IFERROR(VLOOKUP(実施計画様式!L261,―!$O$2:$P$10,2,FALSE),0)</f>
        <v>0</v>
      </c>
      <c r="AG261">
        <f>IFERROR(VLOOKUP(実施計画様式!AG261,―!$Q$2:$R$3,2,FALSE),0)</f>
        <v>0</v>
      </c>
      <c r="AH261">
        <f>IFERROR(VLOOKUP(実施計画様式!AH261,―!$S$2:$T$3,2,FALSE),0)</f>
        <v>0</v>
      </c>
      <c r="AI261" s="4">
        <f>IFERROR(VLOOKUP(実施計画様式!AI261,―!$U$2:$V$3,2,FALSE),0)</f>
        <v>0</v>
      </c>
      <c r="AJ261">
        <f>IFERROR(VLOOKUP(実施計画様式!AJ261,―!$AD$2:$AE$14,2,FALSE),0)</f>
        <v>0</v>
      </c>
      <c r="AK261">
        <f>IFERROR(VLOOKUP(実施計画様式!AK261,―!$AD$2:$AE$14,2,FALSE),0)</f>
        <v>0</v>
      </c>
      <c r="AQ261">
        <f>IFERROR(VLOOKUP(実施計画様式!AQ261,―!$AG$2:$AH$4,2,FALSE),0)</f>
        <v>0</v>
      </c>
      <c r="AS261" s="4">
        <f t="shared" si="2"/>
        <v>0</v>
      </c>
      <c r="AT261">
        <v>99</v>
      </c>
      <c r="BB261" s="601" t="str">
        <f>IF(実施計画様式!F261="","",IF(PRODUCT(D261:AQ261)=0,"error",""))</f>
        <v/>
      </c>
    </row>
    <row r="262" spans="3:54" x14ac:dyDescent="0.15">
      <c r="C262" s="4">
        <v>181</v>
      </c>
      <c r="D262" s="53">
        <f>IFERROR(VLOOKUP(実施計画様式!D262,―!A$14:B$16,2,FALSE),0)</f>
        <v>0</v>
      </c>
      <c r="E262">
        <f>IFERROR(VLOOKUP(実施計画様式!E262,―!$C$40:$D$47,2,FALSE),0)</f>
        <v>0</v>
      </c>
      <c r="F262">
        <f>IFERROR(VLOOKUP(実施計画様式!F262,―!$E$2:$F$2,2,FALSE),0)</f>
        <v>0</v>
      </c>
      <c r="G262">
        <f>IFERROR(VLOOKUP(実施計画様式!G262,―!$G$2:$H$2,2,FALSE),0)</f>
        <v>0</v>
      </c>
      <c r="H262">
        <f>IFERROR(VLOOKUP(実施計画様式!H262,―!$I$2:$J$2,2,FALSE),0)</f>
        <v>0</v>
      </c>
      <c r="J262">
        <f>IFERROR(VLOOKUP(実施計画様式!J262,―!$K$2:$L$2,2,FALSE),0)</f>
        <v>0</v>
      </c>
      <c r="K262">
        <f>IFERROR(VLOOKUP(実施計画様式!K262,―!$M$2:$N$2,2,FALSE),0)</f>
        <v>0</v>
      </c>
      <c r="L262">
        <f>IFERROR(VLOOKUP(実施計画様式!L262,―!$O$2:$P$10,2,FALSE),0)</f>
        <v>0</v>
      </c>
      <c r="AG262">
        <f>IFERROR(VLOOKUP(実施計画様式!AG262,―!$Q$2:$R$3,2,FALSE),0)</f>
        <v>0</v>
      </c>
      <c r="AH262">
        <f>IFERROR(VLOOKUP(実施計画様式!AH262,―!$S$2:$T$3,2,FALSE),0)</f>
        <v>0</v>
      </c>
      <c r="AI262" s="4">
        <f>IFERROR(VLOOKUP(実施計画様式!AI262,―!$U$2:$V$3,2,FALSE),0)</f>
        <v>0</v>
      </c>
      <c r="AJ262">
        <f>IFERROR(VLOOKUP(実施計画様式!AJ262,―!$AD$2:$AE$14,2,FALSE),0)</f>
        <v>0</v>
      </c>
      <c r="AK262">
        <f>IFERROR(VLOOKUP(実施計画様式!AK262,―!$AD$2:$AE$14,2,FALSE),0)</f>
        <v>0</v>
      </c>
      <c r="AQ262">
        <f>IFERROR(VLOOKUP(実施計画様式!AQ262,―!$AG$2:$AH$4,2,FALSE),0)</f>
        <v>0</v>
      </c>
      <c r="AS262" s="4">
        <f t="shared" si="2"/>
        <v>0</v>
      </c>
      <c r="AT262">
        <v>99</v>
      </c>
      <c r="BB262" s="601" t="str">
        <f>IF(実施計画様式!F262="","",IF(PRODUCT(D262:AQ262)=0,"error",""))</f>
        <v/>
      </c>
    </row>
    <row r="263" spans="3:54" x14ac:dyDescent="0.15">
      <c r="C263" s="4">
        <v>182</v>
      </c>
      <c r="D263" s="53">
        <f>IFERROR(VLOOKUP(実施計画様式!D263,―!A$14:B$16,2,FALSE),0)</f>
        <v>0</v>
      </c>
      <c r="E263">
        <f>IFERROR(VLOOKUP(実施計画様式!E263,―!$C$40:$D$47,2,FALSE),0)</f>
        <v>0</v>
      </c>
      <c r="F263">
        <f>IFERROR(VLOOKUP(実施計画様式!F263,―!$E$2:$F$2,2,FALSE),0)</f>
        <v>0</v>
      </c>
      <c r="G263">
        <f>IFERROR(VLOOKUP(実施計画様式!G263,―!$G$2:$H$2,2,FALSE),0)</f>
        <v>0</v>
      </c>
      <c r="H263">
        <f>IFERROR(VLOOKUP(実施計画様式!H263,―!$I$2:$J$2,2,FALSE),0)</f>
        <v>0</v>
      </c>
      <c r="J263">
        <f>IFERROR(VLOOKUP(実施計画様式!J263,―!$K$2:$L$2,2,FALSE),0)</f>
        <v>0</v>
      </c>
      <c r="K263">
        <f>IFERROR(VLOOKUP(実施計画様式!K263,―!$M$2:$N$2,2,FALSE),0)</f>
        <v>0</v>
      </c>
      <c r="L263">
        <f>IFERROR(VLOOKUP(実施計画様式!L263,―!$O$2:$P$10,2,FALSE),0)</f>
        <v>0</v>
      </c>
      <c r="AG263">
        <f>IFERROR(VLOOKUP(実施計画様式!AG263,―!$Q$2:$R$3,2,FALSE),0)</f>
        <v>0</v>
      </c>
      <c r="AH263">
        <f>IFERROR(VLOOKUP(実施計画様式!AH263,―!$S$2:$T$3,2,FALSE),0)</f>
        <v>0</v>
      </c>
      <c r="AI263" s="4">
        <f>IFERROR(VLOOKUP(実施計画様式!AI263,―!$U$2:$V$3,2,FALSE),0)</f>
        <v>0</v>
      </c>
      <c r="AJ263">
        <f>IFERROR(VLOOKUP(実施計画様式!AJ263,―!$AD$2:$AE$14,2,FALSE),0)</f>
        <v>0</v>
      </c>
      <c r="AK263">
        <f>IFERROR(VLOOKUP(実施計画様式!AK263,―!$AD$2:$AE$14,2,FALSE),0)</f>
        <v>0</v>
      </c>
      <c r="AQ263">
        <f>IFERROR(VLOOKUP(実施計画様式!AQ263,―!$AG$2:$AH$4,2,FALSE),0)</f>
        <v>0</v>
      </c>
      <c r="AS263" s="4">
        <f t="shared" si="2"/>
        <v>0</v>
      </c>
      <c r="AT263">
        <v>99</v>
      </c>
      <c r="BB263" s="601" t="str">
        <f>IF(実施計画様式!F263="","",IF(PRODUCT(D263:AQ263)=0,"error",""))</f>
        <v/>
      </c>
    </row>
    <row r="264" spans="3:54" x14ac:dyDescent="0.15">
      <c r="C264" s="4">
        <v>183</v>
      </c>
      <c r="D264" s="53">
        <f>IFERROR(VLOOKUP(実施計画様式!D264,―!A$14:B$16,2,FALSE),0)</f>
        <v>0</v>
      </c>
      <c r="E264">
        <f>IFERROR(VLOOKUP(実施計画様式!E264,―!$C$40:$D$47,2,FALSE),0)</f>
        <v>0</v>
      </c>
      <c r="F264">
        <f>IFERROR(VLOOKUP(実施計画様式!F264,―!$E$2:$F$2,2,FALSE),0)</f>
        <v>0</v>
      </c>
      <c r="G264">
        <f>IFERROR(VLOOKUP(実施計画様式!G264,―!$G$2:$H$2,2,FALSE),0)</f>
        <v>0</v>
      </c>
      <c r="H264">
        <f>IFERROR(VLOOKUP(実施計画様式!H264,―!$I$2:$J$2,2,FALSE),0)</f>
        <v>0</v>
      </c>
      <c r="J264">
        <f>IFERROR(VLOOKUP(実施計画様式!J264,―!$K$2:$L$2,2,FALSE),0)</f>
        <v>0</v>
      </c>
      <c r="K264">
        <f>IFERROR(VLOOKUP(実施計画様式!K264,―!$M$2:$N$2,2,FALSE),0)</f>
        <v>0</v>
      </c>
      <c r="L264">
        <f>IFERROR(VLOOKUP(実施計画様式!L264,―!$O$2:$P$10,2,FALSE),0)</f>
        <v>0</v>
      </c>
      <c r="AG264">
        <f>IFERROR(VLOOKUP(実施計画様式!AG264,―!$Q$2:$R$3,2,FALSE),0)</f>
        <v>0</v>
      </c>
      <c r="AH264">
        <f>IFERROR(VLOOKUP(実施計画様式!AH264,―!$S$2:$T$3,2,FALSE),0)</f>
        <v>0</v>
      </c>
      <c r="AI264" s="4">
        <f>IFERROR(VLOOKUP(実施計画様式!AI264,―!$U$2:$V$3,2,FALSE),0)</f>
        <v>0</v>
      </c>
      <c r="AJ264">
        <f>IFERROR(VLOOKUP(実施計画様式!AJ264,―!$AD$2:$AE$14,2,FALSE),0)</f>
        <v>0</v>
      </c>
      <c r="AK264">
        <f>IFERROR(VLOOKUP(実施計画様式!AK264,―!$AD$2:$AE$14,2,FALSE),0)</f>
        <v>0</v>
      </c>
      <c r="AQ264">
        <f>IFERROR(VLOOKUP(実施計画様式!AQ264,―!$AG$2:$AH$4,2,FALSE),0)</f>
        <v>0</v>
      </c>
      <c r="AS264" s="4">
        <f t="shared" si="2"/>
        <v>0</v>
      </c>
      <c r="AT264">
        <v>99</v>
      </c>
      <c r="BB264" s="601" t="str">
        <f>IF(実施計画様式!F264="","",IF(PRODUCT(D264:AQ264)=0,"error",""))</f>
        <v/>
      </c>
    </row>
    <row r="265" spans="3:54" x14ac:dyDescent="0.15">
      <c r="C265" s="4">
        <v>184</v>
      </c>
      <c r="D265" s="53">
        <f>IFERROR(VLOOKUP(実施計画様式!D265,―!A$14:B$16,2,FALSE),0)</f>
        <v>0</v>
      </c>
      <c r="E265">
        <f>IFERROR(VLOOKUP(実施計画様式!E265,―!$C$40:$D$47,2,FALSE),0)</f>
        <v>0</v>
      </c>
      <c r="F265">
        <f>IFERROR(VLOOKUP(実施計画様式!F265,―!$E$2:$F$2,2,FALSE),0)</f>
        <v>0</v>
      </c>
      <c r="G265">
        <f>IFERROR(VLOOKUP(実施計画様式!G265,―!$G$2:$H$2,2,FALSE),0)</f>
        <v>0</v>
      </c>
      <c r="H265">
        <f>IFERROR(VLOOKUP(実施計画様式!H265,―!$I$2:$J$2,2,FALSE),0)</f>
        <v>0</v>
      </c>
      <c r="J265">
        <f>IFERROR(VLOOKUP(実施計画様式!J265,―!$K$2:$L$2,2,FALSE),0)</f>
        <v>0</v>
      </c>
      <c r="K265">
        <f>IFERROR(VLOOKUP(実施計画様式!K265,―!$M$2:$N$2,2,FALSE),0)</f>
        <v>0</v>
      </c>
      <c r="L265">
        <f>IFERROR(VLOOKUP(実施計画様式!L265,―!$O$2:$P$10,2,FALSE),0)</f>
        <v>0</v>
      </c>
      <c r="AG265">
        <f>IFERROR(VLOOKUP(実施計画様式!AG265,―!$Q$2:$R$3,2,FALSE),0)</f>
        <v>0</v>
      </c>
      <c r="AH265">
        <f>IFERROR(VLOOKUP(実施計画様式!AH265,―!$S$2:$T$3,2,FALSE),0)</f>
        <v>0</v>
      </c>
      <c r="AI265" s="4">
        <f>IFERROR(VLOOKUP(実施計画様式!AI265,―!$U$2:$V$3,2,FALSE),0)</f>
        <v>0</v>
      </c>
      <c r="AJ265">
        <f>IFERROR(VLOOKUP(実施計画様式!AJ265,―!$AD$2:$AE$14,2,FALSE),0)</f>
        <v>0</v>
      </c>
      <c r="AK265">
        <f>IFERROR(VLOOKUP(実施計画様式!AK265,―!$AD$2:$AE$14,2,FALSE),0)</f>
        <v>0</v>
      </c>
      <c r="AQ265">
        <f>IFERROR(VLOOKUP(実施計画様式!AQ265,―!$AG$2:$AH$4,2,FALSE),0)</f>
        <v>0</v>
      </c>
      <c r="AS265" s="4">
        <f t="shared" si="2"/>
        <v>0</v>
      </c>
      <c r="AT265">
        <v>99</v>
      </c>
      <c r="BB265" s="601" t="str">
        <f>IF(実施計画様式!F265="","",IF(PRODUCT(D265:AQ265)=0,"error",""))</f>
        <v/>
      </c>
    </row>
    <row r="266" spans="3:54" x14ac:dyDescent="0.15">
      <c r="C266" s="4">
        <v>185</v>
      </c>
      <c r="D266" s="53">
        <f>IFERROR(VLOOKUP(実施計画様式!D266,―!A$14:B$16,2,FALSE),0)</f>
        <v>0</v>
      </c>
      <c r="E266">
        <f>IFERROR(VLOOKUP(実施計画様式!E266,―!$C$40:$D$47,2,FALSE),0)</f>
        <v>0</v>
      </c>
      <c r="F266">
        <f>IFERROR(VLOOKUP(実施計画様式!F266,―!$E$2:$F$2,2,FALSE),0)</f>
        <v>0</v>
      </c>
      <c r="G266">
        <f>IFERROR(VLOOKUP(実施計画様式!G266,―!$G$2:$H$2,2,FALSE),0)</f>
        <v>0</v>
      </c>
      <c r="H266">
        <f>IFERROR(VLOOKUP(実施計画様式!H266,―!$I$2:$J$2,2,FALSE),0)</f>
        <v>0</v>
      </c>
      <c r="J266">
        <f>IFERROR(VLOOKUP(実施計画様式!J266,―!$K$2:$L$2,2,FALSE),0)</f>
        <v>0</v>
      </c>
      <c r="K266">
        <f>IFERROR(VLOOKUP(実施計画様式!K266,―!$M$2:$N$2,2,FALSE),0)</f>
        <v>0</v>
      </c>
      <c r="L266">
        <f>IFERROR(VLOOKUP(実施計画様式!L266,―!$O$2:$P$10,2,FALSE),0)</f>
        <v>0</v>
      </c>
      <c r="AG266">
        <f>IFERROR(VLOOKUP(実施計画様式!AG266,―!$Q$2:$R$3,2,FALSE),0)</f>
        <v>0</v>
      </c>
      <c r="AH266">
        <f>IFERROR(VLOOKUP(実施計画様式!AH266,―!$S$2:$T$3,2,FALSE),0)</f>
        <v>0</v>
      </c>
      <c r="AI266" s="4">
        <f>IFERROR(VLOOKUP(実施計画様式!AI266,―!$U$2:$V$3,2,FALSE),0)</f>
        <v>0</v>
      </c>
      <c r="AJ266">
        <f>IFERROR(VLOOKUP(実施計画様式!AJ266,―!$AD$2:$AE$14,2,FALSE),0)</f>
        <v>0</v>
      </c>
      <c r="AK266">
        <f>IFERROR(VLOOKUP(実施計画様式!AK266,―!$AD$2:$AE$14,2,FALSE),0)</f>
        <v>0</v>
      </c>
      <c r="AQ266">
        <f>IFERROR(VLOOKUP(実施計画様式!AQ266,―!$AG$2:$AH$4,2,FALSE),0)</f>
        <v>0</v>
      </c>
      <c r="AS266" s="4">
        <f t="shared" si="2"/>
        <v>0</v>
      </c>
      <c r="AT266">
        <v>99</v>
      </c>
      <c r="BB266" s="601" t="str">
        <f>IF(実施計画様式!F266="","",IF(PRODUCT(D266:AQ266)=0,"error",""))</f>
        <v/>
      </c>
    </row>
    <row r="267" spans="3:54" x14ac:dyDescent="0.15">
      <c r="C267" s="4">
        <v>186</v>
      </c>
      <c r="D267" s="53">
        <f>IFERROR(VLOOKUP(実施計画様式!D267,―!A$14:B$16,2,FALSE),0)</f>
        <v>0</v>
      </c>
      <c r="E267">
        <f>IFERROR(VLOOKUP(実施計画様式!E267,―!$C$40:$D$47,2,FALSE),0)</f>
        <v>0</v>
      </c>
      <c r="F267">
        <f>IFERROR(VLOOKUP(実施計画様式!F267,―!$E$2:$F$2,2,FALSE),0)</f>
        <v>0</v>
      </c>
      <c r="G267">
        <f>IFERROR(VLOOKUP(実施計画様式!G267,―!$G$2:$H$2,2,FALSE),0)</f>
        <v>0</v>
      </c>
      <c r="H267">
        <f>IFERROR(VLOOKUP(実施計画様式!H267,―!$I$2:$J$2,2,FALSE),0)</f>
        <v>0</v>
      </c>
      <c r="J267">
        <f>IFERROR(VLOOKUP(実施計画様式!J267,―!$K$2:$L$2,2,FALSE),0)</f>
        <v>0</v>
      </c>
      <c r="K267">
        <f>IFERROR(VLOOKUP(実施計画様式!K267,―!$M$2:$N$2,2,FALSE),0)</f>
        <v>0</v>
      </c>
      <c r="L267">
        <f>IFERROR(VLOOKUP(実施計画様式!L267,―!$O$2:$P$10,2,FALSE),0)</f>
        <v>0</v>
      </c>
      <c r="AG267">
        <f>IFERROR(VLOOKUP(実施計画様式!AG267,―!$Q$2:$R$3,2,FALSE),0)</f>
        <v>0</v>
      </c>
      <c r="AH267">
        <f>IFERROR(VLOOKUP(実施計画様式!AH267,―!$S$2:$T$3,2,FALSE),0)</f>
        <v>0</v>
      </c>
      <c r="AI267" s="4">
        <f>IFERROR(VLOOKUP(実施計画様式!AI267,―!$U$2:$V$3,2,FALSE),0)</f>
        <v>0</v>
      </c>
      <c r="AJ267">
        <f>IFERROR(VLOOKUP(実施計画様式!AJ267,―!$AD$2:$AE$14,2,FALSE),0)</f>
        <v>0</v>
      </c>
      <c r="AK267">
        <f>IFERROR(VLOOKUP(実施計画様式!AK267,―!$AD$2:$AE$14,2,FALSE),0)</f>
        <v>0</v>
      </c>
      <c r="AQ267">
        <f>IFERROR(VLOOKUP(実施計画様式!AQ267,―!$AG$2:$AH$4,2,FALSE),0)</f>
        <v>0</v>
      </c>
      <c r="AS267" s="4">
        <f t="shared" si="2"/>
        <v>0</v>
      </c>
      <c r="AT267">
        <v>99</v>
      </c>
      <c r="BB267" s="601" t="str">
        <f>IF(実施計画様式!F267="","",IF(PRODUCT(D267:AQ267)=0,"error",""))</f>
        <v/>
      </c>
    </row>
    <row r="268" spans="3:54" x14ac:dyDescent="0.15">
      <c r="C268" s="4">
        <v>187</v>
      </c>
      <c r="D268" s="53">
        <f>IFERROR(VLOOKUP(実施計画様式!D268,―!A$14:B$16,2,FALSE),0)</f>
        <v>0</v>
      </c>
      <c r="E268">
        <f>IFERROR(VLOOKUP(実施計画様式!E268,―!$C$40:$D$47,2,FALSE),0)</f>
        <v>0</v>
      </c>
      <c r="F268">
        <f>IFERROR(VLOOKUP(実施計画様式!F268,―!$E$2:$F$2,2,FALSE),0)</f>
        <v>0</v>
      </c>
      <c r="G268">
        <f>IFERROR(VLOOKUP(実施計画様式!G268,―!$G$2:$H$2,2,FALSE),0)</f>
        <v>0</v>
      </c>
      <c r="H268">
        <f>IFERROR(VLOOKUP(実施計画様式!H268,―!$I$2:$J$2,2,FALSE),0)</f>
        <v>0</v>
      </c>
      <c r="J268">
        <f>IFERROR(VLOOKUP(実施計画様式!J268,―!$K$2:$L$2,2,FALSE),0)</f>
        <v>0</v>
      </c>
      <c r="K268">
        <f>IFERROR(VLOOKUP(実施計画様式!K268,―!$M$2:$N$2,2,FALSE),0)</f>
        <v>0</v>
      </c>
      <c r="L268">
        <f>IFERROR(VLOOKUP(実施計画様式!L268,―!$O$2:$P$10,2,FALSE),0)</f>
        <v>0</v>
      </c>
      <c r="AG268">
        <f>IFERROR(VLOOKUP(実施計画様式!AG268,―!$Q$2:$R$3,2,FALSE),0)</f>
        <v>0</v>
      </c>
      <c r="AH268">
        <f>IFERROR(VLOOKUP(実施計画様式!AH268,―!$S$2:$T$3,2,FALSE),0)</f>
        <v>0</v>
      </c>
      <c r="AI268" s="4">
        <f>IFERROR(VLOOKUP(実施計画様式!AI268,―!$U$2:$V$3,2,FALSE),0)</f>
        <v>0</v>
      </c>
      <c r="AJ268">
        <f>IFERROR(VLOOKUP(実施計画様式!AJ268,―!$AD$2:$AE$14,2,FALSE),0)</f>
        <v>0</v>
      </c>
      <c r="AK268">
        <f>IFERROR(VLOOKUP(実施計画様式!AK268,―!$AD$2:$AE$14,2,FALSE),0)</f>
        <v>0</v>
      </c>
      <c r="AQ268">
        <f>IFERROR(VLOOKUP(実施計画様式!AQ268,―!$AG$2:$AH$4,2,FALSE),0)</f>
        <v>0</v>
      </c>
      <c r="AS268" s="4">
        <f t="shared" si="2"/>
        <v>0</v>
      </c>
      <c r="AT268">
        <v>99</v>
      </c>
      <c r="BB268" s="601" t="str">
        <f>IF(実施計画様式!F268="","",IF(PRODUCT(D268:AQ268)=0,"error",""))</f>
        <v/>
      </c>
    </row>
    <row r="269" spans="3:54" x14ac:dyDescent="0.15">
      <c r="C269" s="4">
        <v>188</v>
      </c>
      <c r="D269" s="53">
        <f>IFERROR(VLOOKUP(実施計画様式!D269,―!A$14:B$16,2,FALSE),0)</f>
        <v>0</v>
      </c>
      <c r="E269">
        <f>IFERROR(VLOOKUP(実施計画様式!E269,―!$C$40:$D$47,2,FALSE),0)</f>
        <v>0</v>
      </c>
      <c r="F269">
        <f>IFERROR(VLOOKUP(実施計画様式!F269,―!$E$2:$F$2,2,FALSE),0)</f>
        <v>0</v>
      </c>
      <c r="G269">
        <f>IFERROR(VLOOKUP(実施計画様式!G269,―!$G$2:$H$2,2,FALSE),0)</f>
        <v>0</v>
      </c>
      <c r="H269">
        <f>IFERROR(VLOOKUP(実施計画様式!H269,―!$I$2:$J$2,2,FALSE),0)</f>
        <v>0</v>
      </c>
      <c r="J269">
        <f>IFERROR(VLOOKUP(実施計画様式!J269,―!$K$2:$L$2,2,FALSE),0)</f>
        <v>0</v>
      </c>
      <c r="K269">
        <f>IFERROR(VLOOKUP(実施計画様式!K269,―!$M$2:$N$2,2,FALSE),0)</f>
        <v>0</v>
      </c>
      <c r="L269">
        <f>IFERROR(VLOOKUP(実施計画様式!L269,―!$O$2:$P$10,2,FALSE),0)</f>
        <v>0</v>
      </c>
      <c r="AG269">
        <f>IFERROR(VLOOKUP(実施計画様式!AG269,―!$Q$2:$R$3,2,FALSE),0)</f>
        <v>0</v>
      </c>
      <c r="AH269">
        <f>IFERROR(VLOOKUP(実施計画様式!AH269,―!$S$2:$T$3,2,FALSE),0)</f>
        <v>0</v>
      </c>
      <c r="AI269" s="4">
        <f>IFERROR(VLOOKUP(実施計画様式!AI269,―!$U$2:$V$3,2,FALSE),0)</f>
        <v>0</v>
      </c>
      <c r="AJ269">
        <f>IFERROR(VLOOKUP(実施計画様式!AJ269,―!$AD$2:$AE$14,2,FALSE),0)</f>
        <v>0</v>
      </c>
      <c r="AK269">
        <f>IFERROR(VLOOKUP(実施計画様式!AK269,―!$AD$2:$AE$14,2,FALSE),0)</f>
        <v>0</v>
      </c>
      <c r="AQ269">
        <f>IFERROR(VLOOKUP(実施計画様式!AQ269,―!$AG$2:$AH$4,2,FALSE),0)</f>
        <v>0</v>
      </c>
      <c r="AS269" s="4">
        <f t="shared" si="2"/>
        <v>0</v>
      </c>
      <c r="AT269">
        <v>99</v>
      </c>
      <c r="BB269" s="601" t="str">
        <f>IF(実施計画様式!F269="","",IF(PRODUCT(D269:AQ269)=0,"error",""))</f>
        <v/>
      </c>
    </row>
    <row r="270" spans="3:54" x14ac:dyDescent="0.15">
      <c r="C270" s="4">
        <v>189</v>
      </c>
      <c r="D270" s="53">
        <f>IFERROR(VLOOKUP(実施計画様式!D270,―!A$14:B$16,2,FALSE),0)</f>
        <v>0</v>
      </c>
      <c r="E270">
        <f>IFERROR(VLOOKUP(実施計画様式!E270,―!$C$40:$D$47,2,FALSE),0)</f>
        <v>0</v>
      </c>
      <c r="F270">
        <f>IFERROR(VLOOKUP(実施計画様式!F270,―!$E$2:$F$2,2,FALSE),0)</f>
        <v>0</v>
      </c>
      <c r="G270">
        <f>IFERROR(VLOOKUP(実施計画様式!G270,―!$G$2:$H$2,2,FALSE),0)</f>
        <v>0</v>
      </c>
      <c r="H270">
        <f>IFERROR(VLOOKUP(実施計画様式!H270,―!$I$2:$J$2,2,FALSE),0)</f>
        <v>0</v>
      </c>
      <c r="J270">
        <f>IFERROR(VLOOKUP(実施計画様式!J270,―!$K$2:$L$2,2,FALSE),0)</f>
        <v>0</v>
      </c>
      <c r="K270">
        <f>IFERROR(VLOOKUP(実施計画様式!K270,―!$M$2:$N$2,2,FALSE),0)</f>
        <v>0</v>
      </c>
      <c r="L270">
        <f>IFERROR(VLOOKUP(実施計画様式!L270,―!$O$2:$P$10,2,FALSE),0)</f>
        <v>0</v>
      </c>
      <c r="AG270">
        <f>IFERROR(VLOOKUP(実施計画様式!AG270,―!$Q$2:$R$3,2,FALSE),0)</f>
        <v>0</v>
      </c>
      <c r="AH270">
        <f>IFERROR(VLOOKUP(実施計画様式!AH270,―!$S$2:$T$3,2,FALSE),0)</f>
        <v>0</v>
      </c>
      <c r="AI270" s="4">
        <f>IFERROR(VLOOKUP(実施計画様式!AI270,―!$U$2:$V$3,2,FALSE),0)</f>
        <v>0</v>
      </c>
      <c r="AJ270">
        <f>IFERROR(VLOOKUP(実施計画様式!AJ270,―!$AD$2:$AE$14,2,FALSE),0)</f>
        <v>0</v>
      </c>
      <c r="AK270">
        <f>IFERROR(VLOOKUP(実施計画様式!AK270,―!$AD$2:$AE$14,2,FALSE),0)</f>
        <v>0</v>
      </c>
      <c r="AQ270">
        <f>IFERROR(VLOOKUP(実施計画様式!AQ270,―!$AG$2:$AH$4,2,FALSE),0)</f>
        <v>0</v>
      </c>
      <c r="AS270" s="4">
        <f t="shared" si="2"/>
        <v>0</v>
      </c>
      <c r="AT270">
        <v>99</v>
      </c>
      <c r="BB270" s="601" t="str">
        <f>IF(実施計画様式!F270="","",IF(PRODUCT(D270:AQ270)=0,"error",""))</f>
        <v/>
      </c>
    </row>
    <row r="271" spans="3:54" x14ac:dyDescent="0.15">
      <c r="C271" s="4">
        <v>190</v>
      </c>
      <c r="D271" s="53">
        <f>IFERROR(VLOOKUP(実施計画様式!D271,―!A$14:B$16,2,FALSE),0)</f>
        <v>0</v>
      </c>
      <c r="E271">
        <f>IFERROR(VLOOKUP(実施計画様式!E271,―!$C$40:$D$47,2,FALSE),0)</f>
        <v>0</v>
      </c>
      <c r="F271">
        <f>IFERROR(VLOOKUP(実施計画様式!F271,―!$E$2:$F$2,2,FALSE),0)</f>
        <v>0</v>
      </c>
      <c r="G271">
        <f>IFERROR(VLOOKUP(実施計画様式!G271,―!$G$2:$H$2,2,FALSE),0)</f>
        <v>0</v>
      </c>
      <c r="H271">
        <f>IFERROR(VLOOKUP(実施計画様式!H271,―!$I$2:$J$2,2,FALSE),0)</f>
        <v>0</v>
      </c>
      <c r="J271">
        <f>IFERROR(VLOOKUP(実施計画様式!J271,―!$K$2:$L$2,2,FALSE),0)</f>
        <v>0</v>
      </c>
      <c r="K271">
        <f>IFERROR(VLOOKUP(実施計画様式!K271,―!$M$2:$N$2,2,FALSE),0)</f>
        <v>0</v>
      </c>
      <c r="L271">
        <f>IFERROR(VLOOKUP(実施計画様式!L271,―!$O$2:$P$10,2,FALSE),0)</f>
        <v>0</v>
      </c>
      <c r="AG271">
        <f>IFERROR(VLOOKUP(実施計画様式!AG271,―!$Q$2:$R$3,2,FALSE),0)</f>
        <v>0</v>
      </c>
      <c r="AH271">
        <f>IFERROR(VLOOKUP(実施計画様式!AH271,―!$S$2:$T$3,2,FALSE),0)</f>
        <v>0</v>
      </c>
      <c r="AI271" s="4">
        <f>IFERROR(VLOOKUP(実施計画様式!AI271,―!$U$2:$V$3,2,FALSE),0)</f>
        <v>0</v>
      </c>
      <c r="AJ271">
        <f>IFERROR(VLOOKUP(実施計画様式!AJ271,―!$AD$2:$AE$14,2,FALSE),0)</f>
        <v>0</v>
      </c>
      <c r="AK271">
        <f>IFERROR(VLOOKUP(実施計画様式!AK271,―!$AD$2:$AE$14,2,FALSE),0)</f>
        <v>0</v>
      </c>
      <c r="AQ271">
        <f>IFERROR(VLOOKUP(実施計画様式!AQ271,―!$AG$2:$AH$4,2,FALSE),0)</f>
        <v>0</v>
      </c>
      <c r="AS271" s="4">
        <f t="shared" si="2"/>
        <v>0</v>
      </c>
      <c r="AT271">
        <v>99</v>
      </c>
      <c r="BB271" s="601" t="str">
        <f>IF(実施計画様式!F271="","",IF(PRODUCT(D271:AQ271)=0,"error",""))</f>
        <v/>
      </c>
    </row>
    <row r="272" spans="3:54" x14ac:dyDescent="0.15">
      <c r="C272" s="4">
        <v>191</v>
      </c>
      <c r="D272" s="53">
        <f>IFERROR(VLOOKUP(実施計画様式!D272,―!A$14:B$16,2,FALSE),0)</f>
        <v>0</v>
      </c>
      <c r="E272">
        <f>IFERROR(VLOOKUP(実施計画様式!E272,―!$C$40:$D$47,2,FALSE),0)</f>
        <v>0</v>
      </c>
      <c r="F272">
        <f>IFERROR(VLOOKUP(実施計画様式!F272,―!$E$2:$F$2,2,FALSE),0)</f>
        <v>0</v>
      </c>
      <c r="G272">
        <f>IFERROR(VLOOKUP(実施計画様式!G272,―!$G$2:$H$2,2,FALSE),0)</f>
        <v>0</v>
      </c>
      <c r="H272">
        <f>IFERROR(VLOOKUP(実施計画様式!H272,―!$I$2:$J$2,2,FALSE),0)</f>
        <v>0</v>
      </c>
      <c r="J272">
        <f>IFERROR(VLOOKUP(実施計画様式!J272,―!$K$2:$L$2,2,FALSE),0)</f>
        <v>0</v>
      </c>
      <c r="K272">
        <f>IFERROR(VLOOKUP(実施計画様式!K272,―!$M$2:$N$2,2,FALSE),0)</f>
        <v>0</v>
      </c>
      <c r="L272">
        <f>IFERROR(VLOOKUP(実施計画様式!L272,―!$O$2:$P$10,2,FALSE),0)</f>
        <v>0</v>
      </c>
      <c r="AG272">
        <f>IFERROR(VLOOKUP(実施計画様式!AG272,―!$Q$2:$R$3,2,FALSE),0)</f>
        <v>0</v>
      </c>
      <c r="AH272">
        <f>IFERROR(VLOOKUP(実施計画様式!AH272,―!$S$2:$T$3,2,FALSE),0)</f>
        <v>0</v>
      </c>
      <c r="AI272" s="4">
        <f>IFERROR(VLOOKUP(実施計画様式!AI272,―!$U$2:$V$3,2,FALSE),0)</f>
        <v>0</v>
      </c>
      <c r="AJ272">
        <f>IFERROR(VLOOKUP(実施計画様式!AJ272,―!$AD$2:$AE$14,2,FALSE),0)</f>
        <v>0</v>
      </c>
      <c r="AK272">
        <f>IFERROR(VLOOKUP(実施計画様式!AK272,―!$AD$2:$AE$14,2,FALSE),0)</f>
        <v>0</v>
      </c>
      <c r="AQ272">
        <f>IFERROR(VLOOKUP(実施計画様式!AQ272,―!$AG$2:$AH$4,2,FALSE),0)</f>
        <v>0</v>
      </c>
      <c r="AS272" s="4">
        <f t="shared" si="2"/>
        <v>0</v>
      </c>
      <c r="AT272">
        <v>99</v>
      </c>
      <c r="BB272" s="601" t="str">
        <f>IF(実施計画様式!F272="","",IF(PRODUCT(D272:AQ272)=0,"error",""))</f>
        <v/>
      </c>
    </row>
    <row r="273" spans="3:54" x14ac:dyDescent="0.15">
      <c r="C273" s="4">
        <v>192</v>
      </c>
      <c r="D273" s="53">
        <f>IFERROR(VLOOKUP(実施計画様式!D273,―!A$14:B$16,2,FALSE),0)</f>
        <v>0</v>
      </c>
      <c r="E273">
        <f>IFERROR(VLOOKUP(実施計画様式!E273,―!$C$40:$D$47,2,FALSE),0)</f>
        <v>0</v>
      </c>
      <c r="F273">
        <f>IFERROR(VLOOKUP(実施計画様式!F273,―!$E$2:$F$2,2,FALSE),0)</f>
        <v>0</v>
      </c>
      <c r="G273">
        <f>IFERROR(VLOOKUP(実施計画様式!G273,―!$G$2:$H$2,2,FALSE),0)</f>
        <v>0</v>
      </c>
      <c r="H273">
        <f>IFERROR(VLOOKUP(実施計画様式!H273,―!$I$2:$J$2,2,FALSE),0)</f>
        <v>0</v>
      </c>
      <c r="J273">
        <f>IFERROR(VLOOKUP(実施計画様式!J273,―!$K$2:$L$2,2,FALSE),0)</f>
        <v>0</v>
      </c>
      <c r="K273">
        <f>IFERROR(VLOOKUP(実施計画様式!K273,―!$M$2:$N$2,2,FALSE),0)</f>
        <v>0</v>
      </c>
      <c r="L273">
        <f>IFERROR(VLOOKUP(実施計画様式!L273,―!$O$2:$P$10,2,FALSE),0)</f>
        <v>0</v>
      </c>
      <c r="AG273">
        <f>IFERROR(VLOOKUP(実施計画様式!AG273,―!$Q$2:$R$3,2,FALSE),0)</f>
        <v>0</v>
      </c>
      <c r="AH273">
        <f>IFERROR(VLOOKUP(実施計画様式!AH273,―!$S$2:$T$3,2,FALSE),0)</f>
        <v>0</v>
      </c>
      <c r="AI273" s="4">
        <f>IFERROR(VLOOKUP(実施計画様式!AI273,―!$U$2:$V$3,2,FALSE),0)</f>
        <v>0</v>
      </c>
      <c r="AJ273">
        <f>IFERROR(VLOOKUP(実施計画様式!AJ273,―!$AD$2:$AE$14,2,FALSE),0)</f>
        <v>0</v>
      </c>
      <c r="AK273">
        <f>IFERROR(VLOOKUP(実施計画様式!AK273,―!$AD$2:$AE$14,2,FALSE),0)</f>
        <v>0</v>
      </c>
      <c r="AQ273">
        <f>IFERROR(VLOOKUP(実施計画様式!AQ273,―!$AG$2:$AH$4,2,FALSE),0)</f>
        <v>0</v>
      </c>
      <c r="AS273" s="4">
        <f t="shared" si="2"/>
        <v>0</v>
      </c>
      <c r="AT273">
        <v>99</v>
      </c>
      <c r="BB273" s="601" t="str">
        <f>IF(実施計画様式!F273="","",IF(PRODUCT(D273:AQ273)=0,"error",""))</f>
        <v/>
      </c>
    </row>
    <row r="274" spans="3:54" x14ac:dyDescent="0.15">
      <c r="C274" s="4">
        <v>193</v>
      </c>
      <c r="D274" s="53">
        <f>IFERROR(VLOOKUP(実施計画様式!D274,―!A$14:B$16,2,FALSE),0)</f>
        <v>0</v>
      </c>
      <c r="E274">
        <f>IFERROR(VLOOKUP(実施計画様式!E274,―!$C$40:$D$47,2,FALSE),0)</f>
        <v>0</v>
      </c>
      <c r="F274">
        <f>IFERROR(VLOOKUP(実施計画様式!F274,―!$E$2:$F$2,2,FALSE),0)</f>
        <v>0</v>
      </c>
      <c r="G274">
        <f>IFERROR(VLOOKUP(実施計画様式!G274,―!$G$2:$H$2,2,FALSE),0)</f>
        <v>0</v>
      </c>
      <c r="H274">
        <f>IFERROR(VLOOKUP(実施計画様式!H274,―!$I$2:$J$2,2,FALSE),0)</f>
        <v>0</v>
      </c>
      <c r="J274">
        <f>IFERROR(VLOOKUP(実施計画様式!J274,―!$K$2:$L$2,2,FALSE),0)</f>
        <v>0</v>
      </c>
      <c r="K274">
        <f>IFERROR(VLOOKUP(実施計画様式!K274,―!$M$2:$N$2,2,FALSE),0)</f>
        <v>0</v>
      </c>
      <c r="L274">
        <f>IFERROR(VLOOKUP(実施計画様式!L274,―!$O$2:$P$10,2,FALSE),0)</f>
        <v>0</v>
      </c>
      <c r="AG274">
        <f>IFERROR(VLOOKUP(実施計画様式!AG274,―!$Q$2:$R$3,2,FALSE),0)</f>
        <v>0</v>
      </c>
      <c r="AH274">
        <f>IFERROR(VLOOKUP(実施計画様式!AH274,―!$S$2:$T$3,2,FALSE),0)</f>
        <v>0</v>
      </c>
      <c r="AI274" s="4">
        <f>IFERROR(VLOOKUP(実施計画様式!AI274,―!$U$2:$V$3,2,FALSE),0)</f>
        <v>0</v>
      </c>
      <c r="AJ274">
        <f>IFERROR(VLOOKUP(実施計画様式!AJ274,―!$AD$2:$AE$14,2,FALSE),0)</f>
        <v>0</v>
      </c>
      <c r="AK274">
        <f>IFERROR(VLOOKUP(実施計画様式!AK274,―!$AD$2:$AE$14,2,FALSE),0)</f>
        <v>0</v>
      </c>
      <c r="AQ274">
        <f>IFERROR(VLOOKUP(実施計画様式!AQ274,―!$AG$2:$AH$4,2,FALSE),0)</f>
        <v>0</v>
      </c>
      <c r="AS274" s="4">
        <f t="shared" si="2"/>
        <v>0</v>
      </c>
      <c r="AT274">
        <v>99</v>
      </c>
      <c r="BB274" s="601" t="str">
        <f>IF(実施計画様式!F274="","",IF(PRODUCT(D274:AQ274)=0,"error",""))</f>
        <v/>
      </c>
    </row>
    <row r="275" spans="3:54" x14ac:dyDescent="0.15">
      <c r="C275" s="4">
        <v>194</v>
      </c>
      <c r="D275" s="53">
        <f>IFERROR(VLOOKUP(実施計画様式!D275,―!A$14:B$16,2,FALSE),0)</f>
        <v>0</v>
      </c>
      <c r="E275">
        <f>IFERROR(VLOOKUP(実施計画様式!E275,―!$C$40:$D$47,2,FALSE),0)</f>
        <v>0</v>
      </c>
      <c r="F275">
        <f>IFERROR(VLOOKUP(実施計画様式!F275,―!$E$2:$F$2,2,FALSE),0)</f>
        <v>0</v>
      </c>
      <c r="G275">
        <f>IFERROR(VLOOKUP(実施計画様式!G275,―!$G$2:$H$2,2,FALSE),0)</f>
        <v>0</v>
      </c>
      <c r="H275">
        <f>IFERROR(VLOOKUP(実施計画様式!H275,―!$I$2:$J$2,2,FALSE),0)</f>
        <v>0</v>
      </c>
      <c r="J275">
        <f>IFERROR(VLOOKUP(実施計画様式!J275,―!$K$2:$L$2,2,FALSE),0)</f>
        <v>0</v>
      </c>
      <c r="K275">
        <f>IFERROR(VLOOKUP(実施計画様式!K275,―!$M$2:$N$2,2,FALSE),0)</f>
        <v>0</v>
      </c>
      <c r="L275">
        <f>IFERROR(VLOOKUP(実施計画様式!L275,―!$O$2:$P$10,2,FALSE),0)</f>
        <v>0</v>
      </c>
      <c r="AG275">
        <f>IFERROR(VLOOKUP(実施計画様式!AG275,―!$Q$2:$R$3,2,FALSE),0)</f>
        <v>0</v>
      </c>
      <c r="AH275">
        <f>IFERROR(VLOOKUP(実施計画様式!AH275,―!$S$2:$T$3,2,FALSE),0)</f>
        <v>0</v>
      </c>
      <c r="AI275" s="4">
        <f>IFERROR(VLOOKUP(実施計画様式!AI275,―!$U$2:$V$3,2,FALSE),0)</f>
        <v>0</v>
      </c>
      <c r="AJ275">
        <f>IFERROR(VLOOKUP(実施計画様式!AJ275,―!$AD$2:$AE$14,2,FALSE),0)</f>
        <v>0</v>
      </c>
      <c r="AK275">
        <f>IFERROR(VLOOKUP(実施計画様式!AK275,―!$AD$2:$AE$14,2,FALSE),0)</f>
        <v>0</v>
      </c>
      <c r="AQ275">
        <f>IFERROR(VLOOKUP(実施計画様式!AQ275,―!$AG$2:$AH$4,2,FALSE),0)</f>
        <v>0</v>
      </c>
      <c r="AS275" s="4">
        <f t="shared" si="2"/>
        <v>0</v>
      </c>
      <c r="AT275">
        <v>99</v>
      </c>
      <c r="BB275" s="601" t="str">
        <f>IF(実施計画様式!F275="","",IF(PRODUCT(D275:AQ275)=0,"error",""))</f>
        <v/>
      </c>
    </row>
    <row r="276" spans="3:54" x14ac:dyDescent="0.15">
      <c r="C276" s="4">
        <v>195</v>
      </c>
      <c r="D276" s="53">
        <f>IFERROR(VLOOKUP(実施計画様式!D276,―!A$14:B$16,2,FALSE),0)</f>
        <v>0</v>
      </c>
      <c r="E276">
        <f>IFERROR(VLOOKUP(実施計画様式!E276,―!$C$40:$D$47,2,FALSE),0)</f>
        <v>0</v>
      </c>
      <c r="F276">
        <f>IFERROR(VLOOKUP(実施計画様式!F276,―!$E$2:$F$2,2,FALSE),0)</f>
        <v>0</v>
      </c>
      <c r="G276">
        <f>IFERROR(VLOOKUP(実施計画様式!G276,―!$G$2:$H$2,2,FALSE),0)</f>
        <v>0</v>
      </c>
      <c r="H276">
        <f>IFERROR(VLOOKUP(実施計画様式!H276,―!$I$2:$J$2,2,FALSE),0)</f>
        <v>0</v>
      </c>
      <c r="J276">
        <f>IFERROR(VLOOKUP(実施計画様式!J276,―!$K$2:$L$2,2,FALSE),0)</f>
        <v>0</v>
      </c>
      <c r="K276">
        <f>IFERROR(VLOOKUP(実施計画様式!K276,―!$M$2:$N$2,2,FALSE),0)</f>
        <v>0</v>
      </c>
      <c r="L276">
        <f>IFERROR(VLOOKUP(実施計画様式!L276,―!$O$2:$P$10,2,FALSE),0)</f>
        <v>0</v>
      </c>
      <c r="AG276">
        <f>IFERROR(VLOOKUP(実施計画様式!AG276,―!$Q$2:$R$3,2,FALSE),0)</f>
        <v>0</v>
      </c>
      <c r="AH276">
        <f>IFERROR(VLOOKUP(実施計画様式!AH276,―!$S$2:$T$3,2,FALSE),0)</f>
        <v>0</v>
      </c>
      <c r="AI276" s="4">
        <f>IFERROR(VLOOKUP(実施計画様式!AI276,―!$U$2:$V$3,2,FALSE),0)</f>
        <v>0</v>
      </c>
      <c r="AJ276">
        <f>IFERROR(VLOOKUP(実施計画様式!AJ276,―!$AD$2:$AE$14,2,FALSE),0)</f>
        <v>0</v>
      </c>
      <c r="AK276">
        <f>IFERROR(VLOOKUP(実施計画様式!AK276,―!$AD$2:$AE$14,2,FALSE),0)</f>
        <v>0</v>
      </c>
      <c r="AQ276">
        <f>IFERROR(VLOOKUP(実施計画様式!AQ276,―!$AG$2:$AH$4,2,FALSE),0)</f>
        <v>0</v>
      </c>
      <c r="AS276" s="4">
        <f t="shared" si="2"/>
        <v>0</v>
      </c>
      <c r="AT276">
        <v>99</v>
      </c>
      <c r="BB276" s="601" t="str">
        <f>IF(実施計画様式!F276="","",IF(PRODUCT(D276:AQ276)=0,"error",""))</f>
        <v/>
      </c>
    </row>
    <row r="277" spans="3:54" x14ac:dyDescent="0.15">
      <c r="C277" s="4">
        <v>196</v>
      </c>
      <c r="D277" s="53">
        <f>IFERROR(VLOOKUP(実施計画様式!D277,―!A$14:B$16,2,FALSE),0)</f>
        <v>0</v>
      </c>
      <c r="E277">
        <f>IFERROR(VLOOKUP(実施計画様式!E277,―!$C$40:$D$47,2,FALSE),0)</f>
        <v>0</v>
      </c>
      <c r="F277">
        <f>IFERROR(VLOOKUP(実施計画様式!F277,―!$E$2:$F$2,2,FALSE),0)</f>
        <v>0</v>
      </c>
      <c r="G277">
        <f>IFERROR(VLOOKUP(実施計画様式!G277,―!$G$2:$H$2,2,FALSE),0)</f>
        <v>0</v>
      </c>
      <c r="H277">
        <f>IFERROR(VLOOKUP(実施計画様式!H277,―!$I$2:$J$2,2,FALSE),0)</f>
        <v>0</v>
      </c>
      <c r="J277">
        <f>IFERROR(VLOOKUP(実施計画様式!J277,―!$K$2:$L$2,2,FALSE),0)</f>
        <v>0</v>
      </c>
      <c r="K277">
        <f>IFERROR(VLOOKUP(実施計画様式!K277,―!$M$2:$N$2,2,FALSE),0)</f>
        <v>0</v>
      </c>
      <c r="L277">
        <f>IFERROR(VLOOKUP(実施計画様式!L277,―!$O$2:$P$10,2,FALSE),0)</f>
        <v>0</v>
      </c>
      <c r="AG277">
        <f>IFERROR(VLOOKUP(実施計画様式!AG277,―!$Q$2:$R$3,2,FALSE),0)</f>
        <v>0</v>
      </c>
      <c r="AH277">
        <f>IFERROR(VLOOKUP(実施計画様式!AH277,―!$S$2:$T$3,2,FALSE),0)</f>
        <v>0</v>
      </c>
      <c r="AI277" s="4">
        <f>IFERROR(VLOOKUP(実施計画様式!AI277,―!$U$2:$V$3,2,FALSE),0)</f>
        <v>0</v>
      </c>
      <c r="AJ277">
        <f>IFERROR(VLOOKUP(実施計画様式!AJ277,―!$AD$2:$AE$14,2,FALSE),0)</f>
        <v>0</v>
      </c>
      <c r="AK277">
        <f>IFERROR(VLOOKUP(実施計画様式!AK277,―!$AD$2:$AE$14,2,FALSE),0)</f>
        <v>0</v>
      </c>
      <c r="AQ277">
        <f>IFERROR(VLOOKUP(実施計画様式!AQ277,―!$AG$2:$AH$4,2,FALSE),0)</f>
        <v>0</v>
      </c>
      <c r="AS277" s="4">
        <f t="shared" si="2"/>
        <v>0</v>
      </c>
      <c r="AT277">
        <v>99</v>
      </c>
      <c r="BB277" s="601" t="str">
        <f>IF(実施計画様式!F277="","",IF(PRODUCT(D277:AQ277)=0,"error",""))</f>
        <v/>
      </c>
    </row>
    <row r="278" spans="3:54" x14ac:dyDescent="0.15">
      <c r="C278" s="4">
        <v>197</v>
      </c>
      <c r="D278" s="53">
        <f>IFERROR(VLOOKUP(実施計画様式!D278,―!A$14:B$16,2,FALSE),0)</f>
        <v>0</v>
      </c>
      <c r="E278">
        <f>IFERROR(VLOOKUP(実施計画様式!E278,―!$C$40:$D$47,2,FALSE),0)</f>
        <v>0</v>
      </c>
      <c r="F278">
        <f>IFERROR(VLOOKUP(実施計画様式!F278,―!$E$2:$F$2,2,FALSE),0)</f>
        <v>0</v>
      </c>
      <c r="G278">
        <f>IFERROR(VLOOKUP(実施計画様式!G278,―!$G$2:$H$2,2,FALSE),0)</f>
        <v>0</v>
      </c>
      <c r="H278">
        <f>IFERROR(VLOOKUP(実施計画様式!H278,―!$I$2:$J$2,2,FALSE),0)</f>
        <v>0</v>
      </c>
      <c r="J278">
        <f>IFERROR(VLOOKUP(実施計画様式!J278,―!$K$2:$L$2,2,FALSE),0)</f>
        <v>0</v>
      </c>
      <c r="K278">
        <f>IFERROR(VLOOKUP(実施計画様式!K278,―!$M$2:$N$2,2,FALSE),0)</f>
        <v>0</v>
      </c>
      <c r="L278">
        <f>IFERROR(VLOOKUP(実施計画様式!L278,―!$O$2:$P$10,2,FALSE),0)</f>
        <v>0</v>
      </c>
      <c r="AG278">
        <f>IFERROR(VLOOKUP(実施計画様式!AG278,―!$Q$2:$R$3,2,FALSE),0)</f>
        <v>0</v>
      </c>
      <c r="AH278">
        <f>IFERROR(VLOOKUP(実施計画様式!AH278,―!$S$2:$T$3,2,FALSE),0)</f>
        <v>0</v>
      </c>
      <c r="AI278" s="4">
        <f>IFERROR(VLOOKUP(実施計画様式!AI278,―!$U$2:$V$3,2,FALSE),0)</f>
        <v>0</v>
      </c>
      <c r="AJ278">
        <f>IFERROR(VLOOKUP(実施計画様式!AJ278,―!$AD$2:$AE$14,2,FALSE),0)</f>
        <v>0</v>
      </c>
      <c r="AK278">
        <f>IFERROR(VLOOKUP(実施計画様式!AK278,―!$AD$2:$AE$14,2,FALSE),0)</f>
        <v>0</v>
      </c>
      <c r="AQ278">
        <f>IFERROR(VLOOKUP(実施計画様式!AQ278,―!$AG$2:$AH$4,2,FALSE),0)</f>
        <v>0</v>
      </c>
      <c r="AS278" s="4">
        <f t="shared" si="2"/>
        <v>0</v>
      </c>
      <c r="AT278">
        <v>99</v>
      </c>
      <c r="BB278" s="601" t="str">
        <f>IF(実施計画様式!F278="","",IF(PRODUCT(D278:AQ278)=0,"error",""))</f>
        <v/>
      </c>
    </row>
    <row r="279" spans="3:54" x14ac:dyDescent="0.15">
      <c r="C279" s="4">
        <v>198</v>
      </c>
      <c r="D279" s="53">
        <f>IFERROR(VLOOKUP(実施計画様式!D279,―!A$14:B$16,2,FALSE),0)</f>
        <v>0</v>
      </c>
      <c r="E279">
        <f>IFERROR(VLOOKUP(実施計画様式!E279,―!$C$40:$D$47,2,FALSE),0)</f>
        <v>0</v>
      </c>
      <c r="F279">
        <f>IFERROR(VLOOKUP(実施計画様式!F279,―!$E$2:$F$2,2,FALSE),0)</f>
        <v>0</v>
      </c>
      <c r="G279">
        <f>IFERROR(VLOOKUP(実施計画様式!G279,―!$G$2:$H$2,2,FALSE),0)</f>
        <v>0</v>
      </c>
      <c r="H279">
        <f>IFERROR(VLOOKUP(実施計画様式!H279,―!$I$2:$J$2,2,FALSE),0)</f>
        <v>0</v>
      </c>
      <c r="J279">
        <f>IFERROR(VLOOKUP(実施計画様式!J279,―!$K$2:$L$2,2,FALSE),0)</f>
        <v>0</v>
      </c>
      <c r="K279">
        <f>IFERROR(VLOOKUP(実施計画様式!K279,―!$M$2:$N$2,2,FALSE),0)</f>
        <v>0</v>
      </c>
      <c r="L279">
        <f>IFERROR(VLOOKUP(実施計画様式!L279,―!$O$2:$P$10,2,FALSE),0)</f>
        <v>0</v>
      </c>
      <c r="AG279">
        <f>IFERROR(VLOOKUP(実施計画様式!AG279,―!$Q$2:$R$3,2,FALSE),0)</f>
        <v>0</v>
      </c>
      <c r="AH279">
        <f>IFERROR(VLOOKUP(実施計画様式!AH279,―!$S$2:$T$3,2,FALSE),0)</f>
        <v>0</v>
      </c>
      <c r="AI279" s="4">
        <f>IFERROR(VLOOKUP(実施計画様式!AI279,―!$U$2:$V$3,2,FALSE),0)</f>
        <v>0</v>
      </c>
      <c r="AJ279">
        <f>IFERROR(VLOOKUP(実施計画様式!AJ279,―!$AD$2:$AE$14,2,FALSE),0)</f>
        <v>0</v>
      </c>
      <c r="AK279">
        <f>IFERROR(VLOOKUP(実施計画様式!AK279,―!$AD$2:$AE$14,2,FALSE),0)</f>
        <v>0</v>
      </c>
      <c r="AQ279">
        <f>IFERROR(VLOOKUP(実施計画様式!AQ279,―!$AG$2:$AH$4,2,FALSE),0)</f>
        <v>0</v>
      </c>
      <c r="AS279" s="4">
        <f t="shared" si="2"/>
        <v>0</v>
      </c>
      <c r="AT279">
        <v>99</v>
      </c>
      <c r="BB279" s="601" t="str">
        <f>IF(実施計画様式!F279="","",IF(PRODUCT(D279:AQ279)=0,"error",""))</f>
        <v/>
      </c>
    </row>
    <row r="280" spans="3:54" x14ac:dyDescent="0.15">
      <c r="C280" s="4">
        <v>199</v>
      </c>
      <c r="D280" s="53">
        <f>IFERROR(VLOOKUP(実施計画様式!D280,―!A$14:B$16,2,FALSE),0)</f>
        <v>0</v>
      </c>
      <c r="E280">
        <f>IFERROR(VLOOKUP(実施計画様式!E280,―!$C$40:$D$47,2,FALSE),0)</f>
        <v>0</v>
      </c>
      <c r="F280">
        <f>IFERROR(VLOOKUP(実施計画様式!F280,―!$E$2:$F$2,2,FALSE),0)</f>
        <v>0</v>
      </c>
      <c r="G280">
        <f>IFERROR(VLOOKUP(実施計画様式!G280,―!$G$2:$H$2,2,FALSE),0)</f>
        <v>0</v>
      </c>
      <c r="H280">
        <f>IFERROR(VLOOKUP(実施計画様式!H280,―!$I$2:$J$2,2,FALSE),0)</f>
        <v>0</v>
      </c>
      <c r="J280">
        <f>IFERROR(VLOOKUP(実施計画様式!J280,―!$K$2:$L$2,2,FALSE),0)</f>
        <v>0</v>
      </c>
      <c r="K280">
        <f>IFERROR(VLOOKUP(実施計画様式!K280,―!$M$2:$N$2,2,FALSE),0)</f>
        <v>0</v>
      </c>
      <c r="L280">
        <f>IFERROR(VLOOKUP(実施計画様式!L280,―!$O$2:$P$10,2,FALSE),0)</f>
        <v>0</v>
      </c>
      <c r="AG280">
        <f>IFERROR(VLOOKUP(実施計画様式!AG280,―!$Q$2:$R$3,2,FALSE),0)</f>
        <v>0</v>
      </c>
      <c r="AH280">
        <f>IFERROR(VLOOKUP(実施計画様式!AH280,―!$S$2:$T$3,2,FALSE),0)</f>
        <v>0</v>
      </c>
      <c r="AI280" s="4">
        <f>IFERROR(VLOOKUP(実施計画様式!AI280,―!$U$2:$V$3,2,FALSE),0)</f>
        <v>0</v>
      </c>
      <c r="AJ280">
        <f>IFERROR(VLOOKUP(実施計画様式!AJ280,―!$AD$2:$AE$14,2,FALSE),0)</f>
        <v>0</v>
      </c>
      <c r="AK280">
        <f>IFERROR(VLOOKUP(実施計画様式!AK280,―!$AD$2:$AE$14,2,FALSE),0)</f>
        <v>0</v>
      </c>
      <c r="AQ280">
        <f>IFERROR(VLOOKUP(実施計画様式!AQ280,―!$AG$2:$AH$4,2,FALSE),0)</f>
        <v>0</v>
      </c>
      <c r="AS280" s="4">
        <f t="shared" si="2"/>
        <v>0</v>
      </c>
      <c r="AT280">
        <v>99</v>
      </c>
      <c r="BB280" s="601" t="str">
        <f>IF(実施計画様式!F280="","",IF(PRODUCT(D280:AQ280)=0,"error",""))</f>
        <v/>
      </c>
    </row>
    <row r="281" spans="3:54" x14ac:dyDescent="0.15">
      <c r="C281" s="4">
        <v>200</v>
      </c>
      <c r="D281" s="53">
        <f>IFERROR(VLOOKUP(実施計画様式!D281,―!A$14:B$16,2,FALSE),0)</f>
        <v>0</v>
      </c>
      <c r="E281">
        <f>IFERROR(VLOOKUP(実施計画様式!E281,―!$C$40:$D$47,2,FALSE),0)</f>
        <v>0</v>
      </c>
      <c r="F281">
        <f>IFERROR(VLOOKUP(実施計画様式!F281,―!$E$2:$F$2,2,FALSE),0)</f>
        <v>0</v>
      </c>
      <c r="G281">
        <f>IFERROR(VLOOKUP(実施計画様式!G281,―!$G$2:$H$2,2,FALSE),0)</f>
        <v>0</v>
      </c>
      <c r="H281">
        <f>IFERROR(VLOOKUP(実施計画様式!H281,―!$I$2:$J$2,2,FALSE),0)</f>
        <v>0</v>
      </c>
      <c r="J281">
        <f>IFERROR(VLOOKUP(実施計画様式!J281,―!$K$2:$L$2,2,FALSE),0)</f>
        <v>0</v>
      </c>
      <c r="K281">
        <f>IFERROR(VLOOKUP(実施計画様式!K281,―!$M$2:$N$2,2,FALSE),0)</f>
        <v>0</v>
      </c>
      <c r="L281">
        <f>IFERROR(VLOOKUP(実施計画様式!L281,―!$O$2:$P$10,2,FALSE),0)</f>
        <v>0</v>
      </c>
      <c r="AG281">
        <f>IFERROR(VLOOKUP(実施計画様式!AG281,―!$Q$2:$R$3,2,FALSE),0)</f>
        <v>0</v>
      </c>
      <c r="AH281">
        <f>IFERROR(VLOOKUP(実施計画様式!AH281,―!$S$2:$T$3,2,FALSE),0)</f>
        <v>0</v>
      </c>
      <c r="AI281" s="4">
        <f>IFERROR(VLOOKUP(実施計画様式!AI281,―!$U$2:$V$3,2,FALSE),0)</f>
        <v>0</v>
      </c>
      <c r="AJ281">
        <f>IFERROR(VLOOKUP(実施計画様式!AJ281,―!$AD$2:$AE$14,2,FALSE),0)</f>
        <v>0</v>
      </c>
      <c r="AK281">
        <f>IFERROR(VLOOKUP(実施計画様式!AK281,―!$AD$2:$AE$14,2,FALSE),0)</f>
        <v>0</v>
      </c>
      <c r="AQ281">
        <f>IFERROR(VLOOKUP(実施計画様式!AQ281,―!$AG$2:$AH$4,2,FALSE),0)</f>
        <v>0</v>
      </c>
      <c r="AS281" s="4">
        <f t="shared" si="2"/>
        <v>0</v>
      </c>
      <c r="AT281">
        <v>99</v>
      </c>
      <c r="BB281" s="601" t="str">
        <f>IF(実施計画様式!F281="","",IF(PRODUCT(D281:AQ281)=0,"error",""))</f>
        <v/>
      </c>
    </row>
    <row r="282" spans="3:54" x14ac:dyDescent="0.15">
      <c r="C282" s="4">
        <v>201</v>
      </c>
      <c r="D282" s="53">
        <f>IFERROR(VLOOKUP(実施計画様式!D282,―!A$14:B$16,2,FALSE),0)</f>
        <v>0</v>
      </c>
      <c r="E282">
        <f>IFERROR(VLOOKUP(実施計画様式!E282,―!$C$40:$D$47,2,FALSE),0)</f>
        <v>0</v>
      </c>
      <c r="F282">
        <f>IFERROR(VLOOKUP(実施計画様式!F282,―!$E$2:$F$2,2,FALSE),0)</f>
        <v>0</v>
      </c>
      <c r="G282">
        <f>IFERROR(VLOOKUP(実施計画様式!G282,―!$G$2:$H$2,2,FALSE),0)</f>
        <v>0</v>
      </c>
      <c r="H282">
        <f>IFERROR(VLOOKUP(実施計画様式!H282,―!$I$2:$J$2,2,FALSE),0)</f>
        <v>0</v>
      </c>
      <c r="J282">
        <f>IFERROR(VLOOKUP(実施計画様式!J282,―!$K$2:$L$2,2,FALSE),0)</f>
        <v>0</v>
      </c>
      <c r="K282">
        <f>IFERROR(VLOOKUP(実施計画様式!K282,―!$M$2:$N$2,2,FALSE),0)</f>
        <v>0</v>
      </c>
      <c r="L282">
        <f>IFERROR(VLOOKUP(実施計画様式!L282,―!$O$2:$P$10,2,FALSE),0)</f>
        <v>0</v>
      </c>
      <c r="AG282">
        <f>IFERROR(VLOOKUP(実施計画様式!AG282,―!$Q$2:$R$3,2,FALSE),0)</f>
        <v>0</v>
      </c>
      <c r="AH282">
        <f>IFERROR(VLOOKUP(実施計画様式!AH282,―!$S$2:$T$3,2,FALSE),0)</f>
        <v>0</v>
      </c>
      <c r="AI282" s="4">
        <f>IFERROR(VLOOKUP(実施計画様式!AI282,―!$U$2:$V$3,2,FALSE),0)</f>
        <v>0</v>
      </c>
      <c r="AJ282">
        <f>IFERROR(VLOOKUP(実施計画様式!AJ282,―!$AD$2:$AE$14,2,FALSE),0)</f>
        <v>0</v>
      </c>
      <c r="AK282">
        <f>IFERROR(VLOOKUP(実施計画様式!AK282,―!$AD$2:$AE$14,2,FALSE),0)</f>
        <v>0</v>
      </c>
      <c r="AQ282">
        <f>IFERROR(VLOOKUP(実施計画様式!AQ282,―!$AG$2:$AH$4,2,FALSE),0)</f>
        <v>0</v>
      </c>
      <c r="AS282" s="4">
        <f t="shared" ref="AS282:AS345" si="3">IF(AI282=1,"事業終期_通常",IF(AI282=2,"事業終期_基金",0))</f>
        <v>0</v>
      </c>
      <c r="AT282">
        <v>99</v>
      </c>
      <c r="BB282" s="601" t="str">
        <f>IF(実施計画様式!F282="","",IF(PRODUCT(D282:AQ282)=0,"error",""))</f>
        <v/>
      </c>
    </row>
    <row r="283" spans="3:54" x14ac:dyDescent="0.15">
      <c r="C283" s="4">
        <v>202</v>
      </c>
      <c r="D283" s="53">
        <f>IFERROR(VLOOKUP(実施計画様式!D283,―!A$14:B$16,2,FALSE),0)</f>
        <v>0</v>
      </c>
      <c r="E283">
        <f>IFERROR(VLOOKUP(実施計画様式!E283,―!$C$40:$D$47,2,FALSE),0)</f>
        <v>0</v>
      </c>
      <c r="F283">
        <f>IFERROR(VLOOKUP(実施計画様式!F283,―!$E$2:$F$2,2,FALSE),0)</f>
        <v>0</v>
      </c>
      <c r="G283">
        <f>IFERROR(VLOOKUP(実施計画様式!G283,―!$G$2:$H$2,2,FALSE),0)</f>
        <v>0</v>
      </c>
      <c r="H283">
        <f>IFERROR(VLOOKUP(実施計画様式!H283,―!$I$2:$J$2,2,FALSE),0)</f>
        <v>0</v>
      </c>
      <c r="J283">
        <f>IFERROR(VLOOKUP(実施計画様式!J283,―!$K$2:$L$2,2,FALSE),0)</f>
        <v>0</v>
      </c>
      <c r="K283">
        <f>IFERROR(VLOOKUP(実施計画様式!K283,―!$M$2:$N$2,2,FALSE),0)</f>
        <v>0</v>
      </c>
      <c r="L283">
        <f>IFERROR(VLOOKUP(実施計画様式!L283,―!$O$2:$P$10,2,FALSE),0)</f>
        <v>0</v>
      </c>
      <c r="AG283">
        <f>IFERROR(VLOOKUP(実施計画様式!AG283,―!$Q$2:$R$3,2,FALSE),0)</f>
        <v>0</v>
      </c>
      <c r="AH283">
        <f>IFERROR(VLOOKUP(実施計画様式!AH283,―!$S$2:$T$3,2,FALSE),0)</f>
        <v>0</v>
      </c>
      <c r="AI283" s="4">
        <f>IFERROR(VLOOKUP(実施計画様式!AI283,―!$U$2:$V$3,2,FALSE),0)</f>
        <v>0</v>
      </c>
      <c r="AJ283">
        <f>IFERROR(VLOOKUP(実施計画様式!AJ283,―!$AD$2:$AE$14,2,FALSE),0)</f>
        <v>0</v>
      </c>
      <c r="AK283">
        <f>IFERROR(VLOOKUP(実施計画様式!AK283,―!$AD$2:$AE$14,2,FALSE),0)</f>
        <v>0</v>
      </c>
      <c r="AQ283">
        <f>IFERROR(VLOOKUP(実施計画様式!AQ283,―!$AG$2:$AH$4,2,FALSE),0)</f>
        <v>0</v>
      </c>
      <c r="AS283" s="4">
        <f t="shared" si="3"/>
        <v>0</v>
      </c>
      <c r="AT283">
        <v>99</v>
      </c>
      <c r="BB283" s="601" t="str">
        <f>IF(実施計画様式!F283="","",IF(PRODUCT(D283:AQ283)=0,"error",""))</f>
        <v/>
      </c>
    </row>
    <row r="284" spans="3:54" x14ac:dyDescent="0.15">
      <c r="C284" s="4">
        <v>203</v>
      </c>
      <c r="D284" s="53">
        <f>IFERROR(VLOOKUP(実施計画様式!D284,―!A$14:B$16,2,FALSE),0)</f>
        <v>0</v>
      </c>
      <c r="E284">
        <f>IFERROR(VLOOKUP(実施計画様式!E284,―!$C$40:$D$47,2,FALSE),0)</f>
        <v>0</v>
      </c>
      <c r="F284">
        <f>IFERROR(VLOOKUP(実施計画様式!F284,―!$E$2:$F$2,2,FALSE),0)</f>
        <v>0</v>
      </c>
      <c r="G284">
        <f>IFERROR(VLOOKUP(実施計画様式!G284,―!$G$2:$H$2,2,FALSE),0)</f>
        <v>0</v>
      </c>
      <c r="H284">
        <f>IFERROR(VLOOKUP(実施計画様式!H284,―!$I$2:$J$2,2,FALSE),0)</f>
        <v>0</v>
      </c>
      <c r="J284">
        <f>IFERROR(VLOOKUP(実施計画様式!J284,―!$K$2:$L$2,2,FALSE),0)</f>
        <v>0</v>
      </c>
      <c r="K284">
        <f>IFERROR(VLOOKUP(実施計画様式!K284,―!$M$2:$N$2,2,FALSE),0)</f>
        <v>0</v>
      </c>
      <c r="L284">
        <f>IFERROR(VLOOKUP(実施計画様式!L284,―!$O$2:$P$10,2,FALSE),0)</f>
        <v>0</v>
      </c>
      <c r="AG284">
        <f>IFERROR(VLOOKUP(実施計画様式!AG284,―!$Q$2:$R$3,2,FALSE),0)</f>
        <v>0</v>
      </c>
      <c r="AH284">
        <f>IFERROR(VLOOKUP(実施計画様式!AH284,―!$S$2:$T$3,2,FALSE),0)</f>
        <v>0</v>
      </c>
      <c r="AI284" s="4">
        <f>IFERROR(VLOOKUP(実施計画様式!AI284,―!$U$2:$V$3,2,FALSE),0)</f>
        <v>0</v>
      </c>
      <c r="AJ284">
        <f>IFERROR(VLOOKUP(実施計画様式!AJ284,―!$AD$2:$AE$14,2,FALSE),0)</f>
        <v>0</v>
      </c>
      <c r="AK284">
        <f>IFERROR(VLOOKUP(実施計画様式!AK284,―!$AD$2:$AE$14,2,FALSE),0)</f>
        <v>0</v>
      </c>
      <c r="AQ284">
        <f>IFERROR(VLOOKUP(実施計画様式!AQ284,―!$AG$2:$AH$4,2,FALSE),0)</f>
        <v>0</v>
      </c>
      <c r="AS284" s="4">
        <f t="shared" si="3"/>
        <v>0</v>
      </c>
      <c r="AT284">
        <v>99</v>
      </c>
      <c r="BB284" s="601" t="str">
        <f>IF(実施計画様式!F284="","",IF(PRODUCT(D284:AQ284)=0,"error",""))</f>
        <v/>
      </c>
    </row>
    <row r="285" spans="3:54" x14ac:dyDescent="0.15">
      <c r="C285" s="4">
        <v>204</v>
      </c>
      <c r="D285" s="53">
        <f>IFERROR(VLOOKUP(実施計画様式!D285,―!A$14:B$16,2,FALSE),0)</f>
        <v>0</v>
      </c>
      <c r="E285">
        <f>IFERROR(VLOOKUP(実施計画様式!E285,―!$C$40:$D$47,2,FALSE),0)</f>
        <v>0</v>
      </c>
      <c r="F285">
        <f>IFERROR(VLOOKUP(実施計画様式!F285,―!$E$2:$F$2,2,FALSE),0)</f>
        <v>0</v>
      </c>
      <c r="G285">
        <f>IFERROR(VLOOKUP(実施計画様式!G285,―!$G$2:$H$2,2,FALSE),0)</f>
        <v>0</v>
      </c>
      <c r="H285">
        <f>IFERROR(VLOOKUP(実施計画様式!H285,―!$I$2:$J$2,2,FALSE),0)</f>
        <v>0</v>
      </c>
      <c r="J285">
        <f>IFERROR(VLOOKUP(実施計画様式!J285,―!$K$2:$L$2,2,FALSE),0)</f>
        <v>0</v>
      </c>
      <c r="K285">
        <f>IFERROR(VLOOKUP(実施計画様式!K285,―!$M$2:$N$2,2,FALSE),0)</f>
        <v>0</v>
      </c>
      <c r="L285">
        <f>IFERROR(VLOOKUP(実施計画様式!L285,―!$O$2:$P$10,2,FALSE),0)</f>
        <v>0</v>
      </c>
      <c r="AG285">
        <f>IFERROR(VLOOKUP(実施計画様式!AG285,―!$Q$2:$R$3,2,FALSE),0)</f>
        <v>0</v>
      </c>
      <c r="AH285">
        <f>IFERROR(VLOOKUP(実施計画様式!AH285,―!$S$2:$T$3,2,FALSE),0)</f>
        <v>0</v>
      </c>
      <c r="AI285" s="4">
        <f>IFERROR(VLOOKUP(実施計画様式!AI285,―!$U$2:$V$3,2,FALSE),0)</f>
        <v>0</v>
      </c>
      <c r="AJ285">
        <f>IFERROR(VLOOKUP(実施計画様式!AJ285,―!$AD$2:$AE$14,2,FALSE),0)</f>
        <v>0</v>
      </c>
      <c r="AK285">
        <f>IFERROR(VLOOKUP(実施計画様式!AK285,―!$AD$2:$AE$14,2,FALSE),0)</f>
        <v>0</v>
      </c>
      <c r="AQ285">
        <f>IFERROR(VLOOKUP(実施計画様式!AQ285,―!$AG$2:$AH$4,2,FALSE),0)</f>
        <v>0</v>
      </c>
      <c r="AS285" s="4">
        <f t="shared" si="3"/>
        <v>0</v>
      </c>
      <c r="AT285">
        <v>99</v>
      </c>
      <c r="BB285" s="601" t="str">
        <f>IF(実施計画様式!F285="","",IF(PRODUCT(D285:AQ285)=0,"error",""))</f>
        <v/>
      </c>
    </row>
    <row r="286" spans="3:54" x14ac:dyDescent="0.15">
      <c r="C286" s="4">
        <v>205</v>
      </c>
      <c r="D286" s="53">
        <f>IFERROR(VLOOKUP(実施計画様式!D286,―!A$14:B$16,2,FALSE),0)</f>
        <v>0</v>
      </c>
      <c r="E286">
        <f>IFERROR(VLOOKUP(実施計画様式!E286,―!$C$40:$D$47,2,FALSE),0)</f>
        <v>0</v>
      </c>
      <c r="F286">
        <f>IFERROR(VLOOKUP(実施計画様式!F286,―!$E$2:$F$2,2,FALSE),0)</f>
        <v>0</v>
      </c>
      <c r="G286">
        <f>IFERROR(VLOOKUP(実施計画様式!G286,―!$G$2:$H$2,2,FALSE),0)</f>
        <v>0</v>
      </c>
      <c r="H286">
        <f>IFERROR(VLOOKUP(実施計画様式!H286,―!$I$2:$J$2,2,FALSE),0)</f>
        <v>0</v>
      </c>
      <c r="J286">
        <f>IFERROR(VLOOKUP(実施計画様式!J286,―!$K$2:$L$2,2,FALSE),0)</f>
        <v>0</v>
      </c>
      <c r="K286">
        <f>IFERROR(VLOOKUP(実施計画様式!K286,―!$M$2:$N$2,2,FALSE),0)</f>
        <v>0</v>
      </c>
      <c r="L286">
        <f>IFERROR(VLOOKUP(実施計画様式!L286,―!$O$2:$P$10,2,FALSE),0)</f>
        <v>0</v>
      </c>
      <c r="AG286">
        <f>IFERROR(VLOOKUP(実施計画様式!AG286,―!$Q$2:$R$3,2,FALSE),0)</f>
        <v>0</v>
      </c>
      <c r="AH286">
        <f>IFERROR(VLOOKUP(実施計画様式!AH286,―!$S$2:$T$3,2,FALSE),0)</f>
        <v>0</v>
      </c>
      <c r="AI286" s="4">
        <f>IFERROR(VLOOKUP(実施計画様式!AI286,―!$U$2:$V$3,2,FALSE),0)</f>
        <v>0</v>
      </c>
      <c r="AJ286">
        <f>IFERROR(VLOOKUP(実施計画様式!AJ286,―!$AD$2:$AE$14,2,FALSE),0)</f>
        <v>0</v>
      </c>
      <c r="AK286">
        <f>IFERROR(VLOOKUP(実施計画様式!AK286,―!$AD$2:$AE$14,2,FALSE),0)</f>
        <v>0</v>
      </c>
      <c r="AQ286">
        <f>IFERROR(VLOOKUP(実施計画様式!AQ286,―!$AG$2:$AH$4,2,FALSE),0)</f>
        <v>0</v>
      </c>
      <c r="AS286" s="4">
        <f t="shared" si="3"/>
        <v>0</v>
      </c>
      <c r="AT286">
        <v>99</v>
      </c>
      <c r="BB286" s="601" t="str">
        <f>IF(実施計画様式!F286="","",IF(PRODUCT(D286:AQ286)=0,"error",""))</f>
        <v/>
      </c>
    </row>
    <row r="287" spans="3:54" x14ac:dyDescent="0.15">
      <c r="C287" s="4">
        <v>206</v>
      </c>
      <c r="D287" s="53">
        <f>IFERROR(VLOOKUP(実施計画様式!D287,―!A$14:B$16,2,FALSE),0)</f>
        <v>0</v>
      </c>
      <c r="E287">
        <f>IFERROR(VLOOKUP(実施計画様式!E287,―!$C$40:$D$47,2,FALSE),0)</f>
        <v>0</v>
      </c>
      <c r="F287">
        <f>IFERROR(VLOOKUP(実施計画様式!F287,―!$E$2:$F$2,2,FALSE),0)</f>
        <v>0</v>
      </c>
      <c r="G287">
        <f>IFERROR(VLOOKUP(実施計画様式!G287,―!$G$2:$H$2,2,FALSE),0)</f>
        <v>0</v>
      </c>
      <c r="H287">
        <f>IFERROR(VLOOKUP(実施計画様式!H287,―!$I$2:$J$2,2,FALSE),0)</f>
        <v>0</v>
      </c>
      <c r="J287">
        <f>IFERROR(VLOOKUP(実施計画様式!J287,―!$K$2:$L$2,2,FALSE),0)</f>
        <v>0</v>
      </c>
      <c r="K287">
        <f>IFERROR(VLOOKUP(実施計画様式!K287,―!$M$2:$N$2,2,FALSE),0)</f>
        <v>0</v>
      </c>
      <c r="L287">
        <f>IFERROR(VLOOKUP(実施計画様式!L287,―!$O$2:$P$10,2,FALSE),0)</f>
        <v>0</v>
      </c>
      <c r="AG287">
        <f>IFERROR(VLOOKUP(実施計画様式!AG287,―!$Q$2:$R$3,2,FALSE),0)</f>
        <v>0</v>
      </c>
      <c r="AH287">
        <f>IFERROR(VLOOKUP(実施計画様式!AH287,―!$S$2:$T$3,2,FALSE),0)</f>
        <v>0</v>
      </c>
      <c r="AI287" s="4">
        <f>IFERROR(VLOOKUP(実施計画様式!AI287,―!$U$2:$V$3,2,FALSE),0)</f>
        <v>0</v>
      </c>
      <c r="AJ287">
        <f>IFERROR(VLOOKUP(実施計画様式!AJ287,―!$AD$2:$AE$14,2,FALSE),0)</f>
        <v>0</v>
      </c>
      <c r="AK287">
        <f>IFERROR(VLOOKUP(実施計画様式!AK287,―!$AD$2:$AE$14,2,FALSE),0)</f>
        <v>0</v>
      </c>
      <c r="AQ287">
        <f>IFERROR(VLOOKUP(実施計画様式!AQ287,―!$AG$2:$AH$4,2,FALSE),0)</f>
        <v>0</v>
      </c>
      <c r="AS287" s="4">
        <f t="shared" si="3"/>
        <v>0</v>
      </c>
      <c r="AT287">
        <v>99</v>
      </c>
      <c r="BB287" s="601" t="str">
        <f>IF(実施計画様式!F287="","",IF(PRODUCT(D287:AQ287)=0,"error",""))</f>
        <v/>
      </c>
    </row>
    <row r="288" spans="3:54" x14ac:dyDescent="0.15">
      <c r="C288" s="4">
        <v>207</v>
      </c>
      <c r="D288" s="53">
        <f>IFERROR(VLOOKUP(実施計画様式!D288,―!A$14:B$16,2,FALSE),0)</f>
        <v>0</v>
      </c>
      <c r="E288">
        <f>IFERROR(VLOOKUP(実施計画様式!E288,―!$C$40:$D$47,2,FALSE),0)</f>
        <v>0</v>
      </c>
      <c r="F288">
        <f>IFERROR(VLOOKUP(実施計画様式!F288,―!$E$2:$F$2,2,FALSE),0)</f>
        <v>0</v>
      </c>
      <c r="G288">
        <f>IFERROR(VLOOKUP(実施計画様式!G288,―!$G$2:$H$2,2,FALSE),0)</f>
        <v>0</v>
      </c>
      <c r="H288">
        <f>IFERROR(VLOOKUP(実施計画様式!H288,―!$I$2:$J$2,2,FALSE),0)</f>
        <v>0</v>
      </c>
      <c r="J288">
        <f>IFERROR(VLOOKUP(実施計画様式!J288,―!$K$2:$L$2,2,FALSE),0)</f>
        <v>0</v>
      </c>
      <c r="K288">
        <f>IFERROR(VLOOKUP(実施計画様式!K288,―!$M$2:$N$2,2,FALSE),0)</f>
        <v>0</v>
      </c>
      <c r="L288">
        <f>IFERROR(VLOOKUP(実施計画様式!L288,―!$O$2:$P$10,2,FALSE),0)</f>
        <v>0</v>
      </c>
      <c r="AG288">
        <f>IFERROR(VLOOKUP(実施計画様式!AG288,―!$Q$2:$R$3,2,FALSE),0)</f>
        <v>0</v>
      </c>
      <c r="AH288">
        <f>IFERROR(VLOOKUP(実施計画様式!AH288,―!$S$2:$T$3,2,FALSE),0)</f>
        <v>0</v>
      </c>
      <c r="AI288" s="4">
        <f>IFERROR(VLOOKUP(実施計画様式!AI288,―!$U$2:$V$3,2,FALSE),0)</f>
        <v>0</v>
      </c>
      <c r="AJ288">
        <f>IFERROR(VLOOKUP(実施計画様式!AJ288,―!$AD$2:$AE$14,2,FALSE),0)</f>
        <v>0</v>
      </c>
      <c r="AK288">
        <f>IFERROR(VLOOKUP(実施計画様式!AK288,―!$AD$2:$AE$14,2,FALSE),0)</f>
        <v>0</v>
      </c>
      <c r="AQ288">
        <f>IFERROR(VLOOKUP(実施計画様式!AQ288,―!$AG$2:$AH$4,2,FALSE),0)</f>
        <v>0</v>
      </c>
      <c r="AS288" s="4">
        <f t="shared" si="3"/>
        <v>0</v>
      </c>
      <c r="AT288">
        <v>99</v>
      </c>
      <c r="BB288" s="601" t="str">
        <f>IF(実施計画様式!F288="","",IF(PRODUCT(D288:AQ288)=0,"error",""))</f>
        <v/>
      </c>
    </row>
    <row r="289" spans="3:54" x14ac:dyDescent="0.15">
      <c r="C289" s="4">
        <v>208</v>
      </c>
      <c r="D289" s="53">
        <f>IFERROR(VLOOKUP(実施計画様式!D289,―!A$14:B$16,2,FALSE),0)</f>
        <v>0</v>
      </c>
      <c r="E289">
        <f>IFERROR(VLOOKUP(実施計画様式!E289,―!$C$40:$D$47,2,FALSE),0)</f>
        <v>0</v>
      </c>
      <c r="F289">
        <f>IFERROR(VLOOKUP(実施計画様式!F289,―!$E$2:$F$2,2,FALSE),0)</f>
        <v>0</v>
      </c>
      <c r="G289">
        <f>IFERROR(VLOOKUP(実施計画様式!G289,―!$G$2:$H$2,2,FALSE),0)</f>
        <v>0</v>
      </c>
      <c r="H289">
        <f>IFERROR(VLOOKUP(実施計画様式!H289,―!$I$2:$J$2,2,FALSE),0)</f>
        <v>0</v>
      </c>
      <c r="J289">
        <f>IFERROR(VLOOKUP(実施計画様式!J289,―!$K$2:$L$2,2,FALSE),0)</f>
        <v>0</v>
      </c>
      <c r="K289">
        <f>IFERROR(VLOOKUP(実施計画様式!K289,―!$M$2:$N$2,2,FALSE),0)</f>
        <v>0</v>
      </c>
      <c r="L289">
        <f>IFERROR(VLOOKUP(実施計画様式!L289,―!$O$2:$P$10,2,FALSE),0)</f>
        <v>0</v>
      </c>
      <c r="AG289">
        <f>IFERROR(VLOOKUP(実施計画様式!AG289,―!$Q$2:$R$3,2,FALSE),0)</f>
        <v>0</v>
      </c>
      <c r="AH289">
        <f>IFERROR(VLOOKUP(実施計画様式!AH289,―!$S$2:$T$3,2,FALSE),0)</f>
        <v>0</v>
      </c>
      <c r="AI289" s="4">
        <f>IFERROR(VLOOKUP(実施計画様式!AI289,―!$U$2:$V$3,2,FALSE),0)</f>
        <v>0</v>
      </c>
      <c r="AJ289">
        <f>IFERROR(VLOOKUP(実施計画様式!AJ289,―!$AD$2:$AE$14,2,FALSE),0)</f>
        <v>0</v>
      </c>
      <c r="AK289">
        <f>IFERROR(VLOOKUP(実施計画様式!AK289,―!$AD$2:$AE$14,2,FALSE),0)</f>
        <v>0</v>
      </c>
      <c r="AQ289">
        <f>IFERROR(VLOOKUP(実施計画様式!AQ289,―!$AG$2:$AH$4,2,FALSE),0)</f>
        <v>0</v>
      </c>
      <c r="AS289" s="4">
        <f t="shared" si="3"/>
        <v>0</v>
      </c>
      <c r="AT289">
        <v>99</v>
      </c>
      <c r="BB289" s="601" t="str">
        <f>IF(実施計画様式!F289="","",IF(PRODUCT(D289:AQ289)=0,"error",""))</f>
        <v/>
      </c>
    </row>
    <row r="290" spans="3:54" x14ac:dyDescent="0.15">
      <c r="C290" s="4">
        <v>209</v>
      </c>
      <c r="D290" s="53">
        <f>IFERROR(VLOOKUP(実施計画様式!D290,―!A$14:B$16,2,FALSE),0)</f>
        <v>0</v>
      </c>
      <c r="E290">
        <f>IFERROR(VLOOKUP(実施計画様式!E290,―!$C$40:$D$47,2,FALSE),0)</f>
        <v>0</v>
      </c>
      <c r="F290">
        <f>IFERROR(VLOOKUP(実施計画様式!F290,―!$E$2:$F$2,2,FALSE),0)</f>
        <v>0</v>
      </c>
      <c r="G290">
        <f>IFERROR(VLOOKUP(実施計画様式!G290,―!$G$2:$H$2,2,FALSE),0)</f>
        <v>0</v>
      </c>
      <c r="H290">
        <f>IFERROR(VLOOKUP(実施計画様式!H290,―!$I$2:$J$2,2,FALSE),0)</f>
        <v>0</v>
      </c>
      <c r="J290">
        <f>IFERROR(VLOOKUP(実施計画様式!J290,―!$K$2:$L$2,2,FALSE),0)</f>
        <v>0</v>
      </c>
      <c r="K290">
        <f>IFERROR(VLOOKUP(実施計画様式!K290,―!$M$2:$N$2,2,FALSE),0)</f>
        <v>0</v>
      </c>
      <c r="L290">
        <f>IFERROR(VLOOKUP(実施計画様式!L290,―!$O$2:$P$10,2,FALSE),0)</f>
        <v>0</v>
      </c>
      <c r="AG290">
        <f>IFERROR(VLOOKUP(実施計画様式!AG290,―!$Q$2:$R$3,2,FALSE),0)</f>
        <v>0</v>
      </c>
      <c r="AH290">
        <f>IFERROR(VLOOKUP(実施計画様式!AH290,―!$S$2:$T$3,2,FALSE),0)</f>
        <v>0</v>
      </c>
      <c r="AI290" s="4">
        <f>IFERROR(VLOOKUP(実施計画様式!AI290,―!$U$2:$V$3,2,FALSE),0)</f>
        <v>0</v>
      </c>
      <c r="AJ290">
        <f>IFERROR(VLOOKUP(実施計画様式!AJ290,―!$AD$2:$AE$14,2,FALSE),0)</f>
        <v>0</v>
      </c>
      <c r="AK290">
        <f>IFERROR(VLOOKUP(実施計画様式!AK290,―!$AD$2:$AE$14,2,FALSE),0)</f>
        <v>0</v>
      </c>
      <c r="AQ290">
        <f>IFERROR(VLOOKUP(実施計画様式!AQ290,―!$AG$2:$AH$4,2,FALSE),0)</f>
        <v>0</v>
      </c>
      <c r="AS290" s="4">
        <f t="shared" si="3"/>
        <v>0</v>
      </c>
      <c r="AT290">
        <v>99</v>
      </c>
      <c r="BB290" s="601" t="str">
        <f>IF(実施計画様式!F290="","",IF(PRODUCT(D290:AQ290)=0,"error",""))</f>
        <v/>
      </c>
    </row>
    <row r="291" spans="3:54" x14ac:dyDescent="0.15">
      <c r="C291" s="4">
        <v>210</v>
      </c>
      <c r="D291" s="53">
        <f>IFERROR(VLOOKUP(実施計画様式!D291,―!A$14:B$16,2,FALSE),0)</f>
        <v>0</v>
      </c>
      <c r="E291">
        <f>IFERROR(VLOOKUP(実施計画様式!E291,―!$C$40:$D$47,2,FALSE),0)</f>
        <v>0</v>
      </c>
      <c r="F291">
        <f>IFERROR(VLOOKUP(実施計画様式!F291,―!$E$2:$F$2,2,FALSE),0)</f>
        <v>0</v>
      </c>
      <c r="G291">
        <f>IFERROR(VLOOKUP(実施計画様式!G291,―!$G$2:$H$2,2,FALSE),0)</f>
        <v>0</v>
      </c>
      <c r="H291">
        <f>IFERROR(VLOOKUP(実施計画様式!H291,―!$I$2:$J$2,2,FALSE),0)</f>
        <v>0</v>
      </c>
      <c r="J291">
        <f>IFERROR(VLOOKUP(実施計画様式!J291,―!$K$2:$L$2,2,FALSE),0)</f>
        <v>0</v>
      </c>
      <c r="K291">
        <f>IFERROR(VLOOKUP(実施計画様式!K291,―!$M$2:$N$2,2,FALSE),0)</f>
        <v>0</v>
      </c>
      <c r="L291">
        <f>IFERROR(VLOOKUP(実施計画様式!L291,―!$O$2:$P$10,2,FALSE),0)</f>
        <v>0</v>
      </c>
      <c r="AG291">
        <f>IFERROR(VLOOKUP(実施計画様式!AG291,―!$Q$2:$R$3,2,FALSE),0)</f>
        <v>0</v>
      </c>
      <c r="AH291">
        <f>IFERROR(VLOOKUP(実施計画様式!AH291,―!$S$2:$T$3,2,FALSE),0)</f>
        <v>0</v>
      </c>
      <c r="AI291" s="4">
        <f>IFERROR(VLOOKUP(実施計画様式!AI291,―!$U$2:$V$3,2,FALSE),0)</f>
        <v>0</v>
      </c>
      <c r="AJ291">
        <f>IFERROR(VLOOKUP(実施計画様式!AJ291,―!$AD$2:$AE$14,2,FALSE),0)</f>
        <v>0</v>
      </c>
      <c r="AK291">
        <f>IFERROR(VLOOKUP(実施計画様式!AK291,―!$AD$2:$AE$14,2,FALSE),0)</f>
        <v>0</v>
      </c>
      <c r="AQ291">
        <f>IFERROR(VLOOKUP(実施計画様式!AQ291,―!$AG$2:$AH$4,2,FALSE),0)</f>
        <v>0</v>
      </c>
      <c r="AS291" s="4">
        <f t="shared" si="3"/>
        <v>0</v>
      </c>
      <c r="AT291">
        <v>99</v>
      </c>
      <c r="BB291" s="601" t="str">
        <f>IF(実施計画様式!F291="","",IF(PRODUCT(D291:AQ291)=0,"error",""))</f>
        <v/>
      </c>
    </row>
    <row r="292" spans="3:54" x14ac:dyDescent="0.15">
      <c r="C292" s="4">
        <v>211</v>
      </c>
      <c r="D292" s="53">
        <f>IFERROR(VLOOKUP(実施計画様式!D292,―!A$14:B$16,2,FALSE),0)</f>
        <v>0</v>
      </c>
      <c r="E292">
        <f>IFERROR(VLOOKUP(実施計画様式!E292,―!$C$40:$D$47,2,FALSE),0)</f>
        <v>0</v>
      </c>
      <c r="F292">
        <f>IFERROR(VLOOKUP(実施計画様式!F292,―!$E$2:$F$2,2,FALSE),0)</f>
        <v>0</v>
      </c>
      <c r="G292">
        <f>IFERROR(VLOOKUP(実施計画様式!G292,―!$G$2:$H$2,2,FALSE),0)</f>
        <v>0</v>
      </c>
      <c r="H292">
        <f>IFERROR(VLOOKUP(実施計画様式!H292,―!$I$2:$J$2,2,FALSE),0)</f>
        <v>0</v>
      </c>
      <c r="J292">
        <f>IFERROR(VLOOKUP(実施計画様式!J292,―!$K$2:$L$2,2,FALSE),0)</f>
        <v>0</v>
      </c>
      <c r="K292">
        <f>IFERROR(VLOOKUP(実施計画様式!K292,―!$M$2:$N$2,2,FALSE),0)</f>
        <v>0</v>
      </c>
      <c r="L292">
        <f>IFERROR(VLOOKUP(実施計画様式!L292,―!$O$2:$P$10,2,FALSE),0)</f>
        <v>0</v>
      </c>
      <c r="AG292">
        <f>IFERROR(VLOOKUP(実施計画様式!AG292,―!$Q$2:$R$3,2,FALSE),0)</f>
        <v>0</v>
      </c>
      <c r="AH292">
        <f>IFERROR(VLOOKUP(実施計画様式!AH292,―!$S$2:$T$3,2,FALSE),0)</f>
        <v>0</v>
      </c>
      <c r="AI292" s="4">
        <f>IFERROR(VLOOKUP(実施計画様式!AI292,―!$U$2:$V$3,2,FALSE),0)</f>
        <v>0</v>
      </c>
      <c r="AJ292">
        <f>IFERROR(VLOOKUP(実施計画様式!AJ292,―!$AD$2:$AE$14,2,FALSE),0)</f>
        <v>0</v>
      </c>
      <c r="AK292">
        <f>IFERROR(VLOOKUP(実施計画様式!AK292,―!$AD$2:$AE$14,2,FALSE),0)</f>
        <v>0</v>
      </c>
      <c r="AQ292">
        <f>IFERROR(VLOOKUP(実施計画様式!AQ292,―!$AG$2:$AH$4,2,FALSE),0)</f>
        <v>0</v>
      </c>
      <c r="AS292" s="4">
        <f t="shared" si="3"/>
        <v>0</v>
      </c>
      <c r="AT292">
        <v>99</v>
      </c>
      <c r="BB292" s="601" t="str">
        <f>IF(実施計画様式!F292="","",IF(PRODUCT(D292:AQ292)=0,"error",""))</f>
        <v/>
      </c>
    </row>
    <row r="293" spans="3:54" x14ac:dyDescent="0.15">
      <c r="C293" s="4">
        <v>212</v>
      </c>
      <c r="D293" s="53">
        <f>IFERROR(VLOOKUP(実施計画様式!D293,―!A$14:B$16,2,FALSE),0)</f>
        <v>0</v>
      </c>
      <c r="E293">
        <f>IFERROR(VLOOKUP(実施計画様式!E293,―!$C$40:$D$47,2,FALSE),0)</f>
        <v>0</v>
      </c>
      <c r="F293">
        <f>IFERROR(VLOOKUP(実施計画様式!F293,―!$E$2:$F$2,2,FALSE),0)</f>
        <v>0</v>
      </c>
      <c r="G293">
        <f>IFERROR(VLOOKUP(実施計画様式!G293,―!$G$2:$H$2,2,FALSE),0)</f>
        <v>0</v>
      </c>
      <c r="H293">
        <f>IFERROR(VLOOKUP(実施計画様式!H293,―!$I$2:$J$2,2,FALSE),0)</f>
        <v>0</v>
      </c>
      <c r="J293">
        <f>IFERROR(VLOOKUP(実施計画様式!J293,―!$K$2:$L$2,2,FALSE),0)</f>
        <v>0</v>
      </c>
      <c r="K293">
        <f>IFERROR(VLOOKUP(実施計画様式!K293,―!$M$2:$N$2,2,FALSE),0)</f>
        <v>0</v>
      </c>
      <c r="L293">
        <f>IFERROR(VLOOKUP(実施計画様式!L293,―!$O$2:$P$10,2,FALSE),0)</f>
        <v>0</v>
      </c>
      <c r="AG293">
        <f>IFERROR(VLOOKUP(実施計画様式!AG293,―!$Q$2:$R$3,2,FALSE),0)</f>
        <v>0</v>
      </c>
      <c r="AH293">
        <f>IFERROR(VLOOKUP(実施計画様式!AH293,―!$S$2:$T$3,2,FALSE),0)</f>
        <v>0</v>
      </c>
      <c r="AI293" s="4">
        <f>IFERROR(VLOOKUP(実施計画様式!AI293,―!$U$2:$V$3,2,FALSE),0)</f>
        <v>0</v>
      </c>
      <c r="AJ293">
        <f>IFERROR(VLOOKUP(実施計画様式!AJ293,―!$AD$2:$AE$14,2,FALSE),0)</f>
        <v>0</v>
      </c>
      <c r="AK293">
        <f>IFERROR(VLOOKUP(実施計画様式!AK293,―!$AD$2:$AE$14,2,FALSE),0)</f>
        <v>0</v>
      </c>
      <c r="AQ293">
        <f>IFERROR(VLOOKUP(実施計画様式!AQ293,―!$AG$2:$AH$4,2,FALSE),0)</f>
        <v>0</v>
      </c>
      <c r="AS293" s="4">
        <f t="shared" si="3"/>
        <v>0</v>
      </c>
      <c r="AT293">
        <v>99</v>
      </c>
      <c r="BB293" s="601" t="str">
        <f>IF(実施計画様式!F293="","",IF(PRODUCT(D293:AQ293)=0,"error",""))</f>
        <v/>
      </c>
    </row>
    <row r="294" spans="3:54" x14ac:dyDescent="0.15">
      <c r="C294" s="4">
        <v>213</v>
      </c>
      <c r="D294" s="53">
        <f>IFERROR(VLOOKUP(実施計画様式!D294,―!A$14:B$16,2,FALSE),0)</f>
        <v>0</v>
      </c>
      <c r="E294">
        <f>IFERROR(VLOOKUP(実施計画様式!E294,―!$C$40:$D$47,2,FALSE),0)</f>
        <v>0</v>
      </c>
      <c r="F294">
        <f>IFERROR(VLOOKUP(実施計画様式!F294,―!$E$2:$F$2,2,FALSE),0)</f>
        <v>0</v>
      </c>
      <c r="G294">
        <f>IFERROR(VLOOKUP(実施計画様式!G294,―!$G$2:$H$2,2,FALSE),0)</f>
        <v>0</v>
      </c>
      <c r="H294">
        <f>IFERROR(VLOOKUP(実施計画様式!H294,―!$I$2:$J$2,2,FALSE),0)</f>
        <v>0</v>
      </c>
      <c r="J294">
        <f>IFERROR(VLOOKUP(実施計画様式!J294,―!$K$2:$L$2,2,FALSE),0)</f>
        <v>0</v>
      </c>
      <c r="K294">
        <f>IFERROR(VLOOKUP(実施計画様式!K294,―!$M$2:$N$2,2,FALSE),0)</f>
        <v>0</v>
      </c>
      <c r="L294">
        <f>IFERROR(VLOOKUP(実施計画様式!L294,―!$O$2:$P$10,2,FALSE),0)</f>
        <v>0</v>
      </c>
      <c r="AG294">
        <f>IFERROR(VLOOKUP(実施計画様式!AG294,―!$Q$2:$R$3,2,FALSE),0)</f>
        <v>0</v>
      </c>
      <c r="AH294">
        <f>IFERROR(VLOOKUP(実施計画様式!AH294,―!$S$2:$T$3,2,FALSE),0)</f>
        <v>0</v>
      </c>
      <c r="AI294" s="4">
        <f>IFERROR(VLOOKUP(実施計画様式!AI294,―!$U$2:$V$3,2,FALSE),0)</f>
        <v>0</v>
      </c>
      <c r="AJ294">
        <f>IFERROR(VLOOKUP(実施計画様式!AJ294,―!$AD$2:$AE$14,2,FALSE),0)</f>
        <v>0</v>
      </c>
      <c r="AK294">
        <f>IFERROR(VLOOKUP(実施計画様式!AK294,―!$AD$2:$AE$14,2,FALSE),0)</f>
        <v>0</v>
      </c>
      <c r="AQ294">
        <f>IFERROR(VLOOKUP(実施計画様式!AQ294,―!$AG$2:$AH$4,2,FALSE),0)</f>
        <v>0</v>
      </c>
      <c r="AS294" s="4">
        <f t="shared" si="3"/>
        <v>0</v>
      </c>
      <c r="AT294">
        <v>99</v>
      </c>
      <c r="BB294" s="601" t="str">
        <f>IF(実施計画様式!F294="","",IF(PRODUCT(D294:AQ294)=0,"error",""))</f>
        <v/>
      </c>
    </row>
    <row r="295" spans="3:54" x14ac:dyDescent="0.15">
      <c r="C295" s="4">
        <v>214</v>
      </c>
      <c r="D295" s="53">
        <f>IFERROR(VLOOKUP(実施計画様式!D295,―!A$14:B$16,2,FALSE),0)</f>
        <v>0</v>
      </c>
      <c r="E295">
        <f>IFERROR(VLOOKUP(実施計画様式!E295,―!$C$40:$D$47,2,FALSE),0)</f>
        <v>0</v>
      </c>
      <c r="F295">
        <f>IFERROR(VLOOKUP(実施計画様式!F295,―!$E$2:$F$2,2,FALSE),0)</f>
        <v>0</v>
      </c>
      <c r="G295">
        <f>IFERROR(VLOOKUP(実施計画様式!G295,―!$G$2:$H$2,2,FALSE),0)</f>
        <v>0</v>
      </c>
      <c r="H295">
        <f>IFERROR(VLOOKUP(実施計画様式!H295,―!$I$2:$J$2,2,FALSE),0)</f>
        <v>0</v>
      </c>
      <c r="J295">
        <f>IFERROR(VLOOKUP(実施計画様式!J295,―!$K$2:$L$2,2,FALSE),0)</f>
        <v>0</v>
      </c>
      <c r="K295">
        <f>IFERROR(VLOOKUP(実施計画様式!K295,―!$M$2:$N$2,2,FALSE),0)</f>
        <v>0</v>
      </c>
      <c r="L295">
        <f>IFERROR(VLOOKUP(実施計画様式!L295,―!$O$2:$P$10,2,FALSE),0)</f>
        <v>0</v>
      </c>
      <c r="AG295">
        <f>IFERROR(VLOOKUP(実施計画様式!AG295,―!$Q$2:$R$3,2,FALSE),0)</f>
        <v>0</v>
      </c>
      <c r="AH295">
        <f>IFERROR(VLOOKUP(実施計画様式!AH295,―!$S$2:$T$3,2,FALSE),0)</f>
        <v>0</v>
      </c>
      <c r="AI295" s="4">
        <f>IFERROR(VLOOKUP(実施計画様式!AI295,―!$U$2:$V$3,2,FALSE),0)</f>
        <v>0</v>
      </c>
      <c r="AJ295">
        <f>IFERROR(VLOOKUP(実施計画様式!AJ295,―!$AD$2:$AE$14,2,FALSE),0)</f>
        <v>0</v>
      </c>
      <c r="AK295">
        <f>IFERROR(VLOOKUP(実施計画様式!AK295,―!$AD$2:$AE$14,2,FALSE),0)</f>
        <v>0</v>
      </c>
      <c r="AQ295">
        <f>IFERROR(VLOOKUP(実施計画様式!AQ295,―!$AG$2:$AH$4,2,FALSE),0)</f>
        <v>0</v>
      </c>
      <c r="AS295" s="4">
        <f t="shared" si="3"/>
        <v>0</v>
      </c>
      <c r="AT295">
        <v>99</v>
      </c>
      <c r="BB295" s="601" t="str">
        <f>IF(実施計画様式!F295="","",IF(PRODUCT(D295:AQ295)=0,"error",""))</f>
        <v/>
      </c>
    </row>
    <row r="296" spans="3:54" x14ac:dyDescent="0.15">
      <c r="C296" s="4">
        <v>215</v>
      </c>
      <c r="D296" s="53">
        <f>IFERROR(VLOOKUP(実施計画様式!D296,―!A$14:B$16,2,FALSE),0)</f>
        <v>0</v>
      </c>
      <c r="E296">
        <f>IFERROR(VLOOKUP(実施計画様式!E296,―!$C$40:$D$47,2,FALSE),0)</f>
        <v>0</v>
      </c>
      <c r="F296">
        <f>IFERROR(VLOOKUP(実施計画様式!F296,―!$E$2:$F$2,2,FALSE),0)</f>
        <v>0</v>
      </c>
      <c r="G296">
        <f>IFERROR(VLOOKUP(実施計画様式!G296,―!$G$2:$H$2,2,FALSE),0)</f>
        <v>0</v>
      </c>
      <c r="H296">
        <f>IFERROR(VLOOKUP(実施計画様式!H296,―!$I$2:$J$2,2,FALSE),0)</f>
        <v>0</v>
      </c>
      <c r="J296">
        <f>IFERROR(VLOOKUP(実施計画様式!J296,―!$K$2:$L$2,2,FALSE),0)</f>
        <v>0</v>
      </c>
      <c r="K296">
        <f>IFERROR(VLOOKUP(実施計画様式!K296,―!$M$2:$N$2,2,FALSE),0)</f>
        <v>0</v>
      </c>
      <c r="L296">
        <f>IFERROR(VLOOKUP(実施計画様式!L296,―!$O$2:$P$10,2,FALSE),0)</f>
        <v>0</v>
      </c>
      <c r="AG296">
        <f>IFERROR(VLOOKUP(実施計画様式!AG296,―!$Q$2:$R$3,2,FALSE),0)</f>
        <v>0</v>
      </c>
      <c r="AH296">
        <f>IFERROR(VLOOKUP(実施計画様式!AH296,―!$S$2:$T$3,2,FALSE),0)</f>
        <v>0</v>
      </c>
      <c r="AI296" s="4">
        <f>IFERROR(VLOOKUP(実施計画様式!AI296,―!$U$2:$V$3,2,FALSE),0)</f>
        <v>0</v>
      </c>
      <c r="AJ296">
        <f>IFERROR(VLOOKUP(実施計画様式!AJ296,―!$AD$2:$AE$14,2,FALSE),0)</f>
        <v>0</v>
      </c>
      <c r="AK296">
        <f>IFERROR(VLOOKUP(実施計画様式!AK296,―!$AD$2:$AE$14,2,FALSE),0)</f>
        <v>0</v>
      </c>
      <c r="AQ296">
        <f>IFERROR(VLOOKUP(実施計画様式!AQ296,―!$AG$2:$AH$4,2,FALSE),0)</f>
        <v>0</v>
      </c>
      <c r="AS296" s="4">
        <f t="shared" si="3"/>
        <v>0</v>
      </c>
      <c r="AT296">
        <v>99</v>
      </c>
      <c r="BB296" s="601" t="str">
        <f>IF(実施計画様式!F296="","",IF(PRODUCT(D296:AQ296)=0,"error",""))</f>
        <v/>
      </c>
    </row>
    <row r="297" spans="3:54" x14ac:dyDescent="0.15">
      <c r="C297" s="4">
        <v>216</v>
      </c>
      <c r="D297" s="53">
        <f>IFERROR(VLOOKUP(実施計画様式!D297,―!A$14:B$16,2,FALSE),0)</f>
        <v>0</v>
      </c>
      <c r="E297">
        <f>IFERROR(VLOOKUP(実施計画様式!E297,―!$C$40:$D$47,2,FALSE),0)</f>
        <v>0</v>
      </c>
      <c r="F297">
        <f>IFERROR(VLOOKUP(実施計画様式!F297,―!$E$2:$F$2,2,FALSE),0)</f>
        <v>0</v>
      </c>
      <c r="G297">
        <f>IFERROR(VLOOKUP(実施計画様式!G297,―!$G$2:$H$2,2,FALSE),0)</f>
        <v>0</v>
      </c>
      <c r="H297">
        <f>IFERROR(VLOOKUP(実施計画様式!H297,―!$I$2:$J$2,2,FALSE),0)</f>
        <v>0</v>
      </c>
      <c r="J297">
        <f>IFERROR(VLOOKUP(実施計画様式!J297,―!$K$2:$L$2,2,FALSE),0)</f>
        <v>0</v>
      </c>
      <c r="K297">
        <f>IFERROR(VLOOKUP(実施計画様式!K297,―!$M$2:$N$2,2,FALSE),0)</f>
        <v>0</v>
      </c>
      <c r="L297">
        <f>IFERROR(VLOOKUP(実施計画様式!L297,―!$O$2:$P$10,2,FALSE),0)</f>
        <v>0</v>
      </c>
      <c r="AG297">
        <f>IFERROR(VLOOKUP(実施計画様式!AG297,―!$Q$2:$R$3,2,FALSE),0)</f>
        <v>0</v>
      </c>
      <c r="AH297">
        <f>IFERROR(VLOOKUP(実施計画様式!AH297,―!$S$2:$T$3,2,FALSE),0)</f>
        <v>0</v>
      </c>
      <c r="AI297" s="4">
        <f>IFERROR(VLOOKUP(実施計画様式!AI297,―!$U$2:$V$3,2,FALSE),0)</f>
        <v>0</v>
      </c>
      <c r="AJ297">
        <f>IFERROR(VLOOKUP(実施計画様式!AJ297,―!$AD$2:$AE$14,2,FALSE),0)</f>
        <v>0</v>
      </c>
      <c r="AK297">
        <f>IFERROR(VLOOKUP(実施計画様式!AK297,―!$AD$2:$AE$14,2,FALSE),0)</f>
        <v>0</v>
      </c>
      <c r="AQ297">
        <f>IFERROR(VLOOKUP(実施計画様式!AQ297,―!$AG$2:$AH$4,2,FALSE),0)</f>
        <v>0</v>
      </c>
      <c r="AS297" s="4">
        <f t="shared" si="3"/>
        <v>0</v>
      </c>
      <c r="AT297">
        <v>99</v>
      </c>
      <c r="BB297" s="601" t="str">
        <f>IF(実施計画様式!F297="","",IF(PRODUCT(D297:AQ297)=0,"error",""))</f>
        <v/>
      </c>
    </row>
    <row r="298" spans="3:54" x14ac:dyDescent="0.15">
      <c r="C298" s="4">
        <v>217</v>
      </c>
      <c r="D298" s="53">
        <f>IFERROR(VLOOKUP(実施計画様式!D298,―!A$14:B$16,2,FALSE),0)</f>
        <v>0</v>
      </c>
      <c r="E298">
        <f>IFERROR(VLOOKUP(実施計画様式!E298,―!$C$40:$D$47,2,FALSE),0)</f>
        <v>0</v>
      </c>
      <c r="F298">
        <f>IFERROR(VLOOKUP(実施計画様式!F298,―!$E$2:$F$2,2,FALSE),0)</f>
        <v>0</v>
      </c>
      <c r="G298">
        <f>IFERROR(VLOOKUP(実施計画様式!G298,―!$G$2:$H$2,2,FALSE),0)</f>
        <v>0</v>
      </c>
      <c r="H298">
        <f>IFERROR(VLOOKUP(実施計画様式!H298,―!$I$2:$J$2,2,FALSE),0)</f>
        <v>0</v>
      </c>
      <c r="J298">
        <f>IFERROR(VLOOKUP(実施計画様式!J298,―!$K$2:$L$2,2,FALSE),0)</f>
        <v>0</v>
      </c>
      <c r="K298">
        <f>IFERROR(VLOOKUP(実施計画様式!K298,―!$M$2:$N$2,2,FALSE),0)</f>
        <v>0</v>
      </c>
      <c r="L298">
        <f>IFERROR(VLOOKUP(実施計画様式!L298,―!$O$2:$P$10,2,FALSE),0)</f>
        <v>0</v>
      </c>
      <c r="AG298">
        <f>IFERROR(VLOOKUP(実施計画様式!AG298,―!$Q$2:$R$3,2,FALSE),0)</f>
        <v>0</v>
      </c>
      <c r="AH298">
        <f>IFERROR(VLOOKUP(実施計画様式!AH298,―!$S$2:$T$3,2,FALSE),0)</f>
        <v>0</v>
      </c>
      <c r="AI298" s="4">
        <f>IFERROR(VLOOKUP(実施計画様式!AI298,―!$U$2:$V$3,2,FALSE),0)</f>
        <v>0</v>
      </c>
      <c r="AJ298">
        <f>IFERROR(VLOOKUP(実施計画様式!AJ298,―!$AD$2:$AE$14,2,FALSE),0)</f>
        <v>0</v>
      </c>
      <c r="AK298">
        <f>IFERROR(VLOOKUP(実施計画様式!AK298,―!$AD$2:$AE$14,2,FALSE),0)</f>
        <v>0</v>
      </c>
      <c r="AQ298">
        <f>IFERROR(VLOOKUP(実施計画様式!AQ298,―!$AG$2:$AH$4,2,FALSE),0)</f>
        <v>0</v>
      </c>
      <c r="AS298" s="4">
        <f t="shared" si="3"/>
        <v>0</v>
      </c>
      <c r="AT298">
        <v>99</v>
      </c>
      <c r="BB298" s="601" t="str">
        <f>IF(実施計画様式!F298="","",IF(PRODUCT(D298:AQ298)=0,"error",""))</f>
        <v/>
      </c>
    </row>
    <row r="299" spans="3:54" x14ac:dyDescent="0.15">
      <c r="C299" s="4">
        <v>218</v>
      </c>
      <c r="D299" s="53">
        <f>IFERROR(VLOOKUP(実施計画様式!D299,―!A$14:B$16,2,FALSE),0)</f>
        <v>0</v>
      </c>
      <c r="E299">
        <f>IFERROR(VLOOKUP(実施計画様式!E299,―!$C$40:$D$47,2,FALSE),0)</f>
        <v>0</v>
      </c>
      <c r="F299">
        <f>IFERROR(VLOOKUP(実施計画様式!F299,―!$E$2:$F$2,2,FALSE),0)</f>
        <v>0</v>
      </c>
      <c r="G299">
        <f>IFERROR(VLOOKUP(実施計画様式!G299,―!$G$2:$H$2,2,FALSE),0)</f>
        <v>0</v>
      </c>
      <c r="H299">
        <f>IFERROR(VLOOKUP(実施計画様式!H299,―!$I$2:$J$2,2,FALSE),0)</f>
        <v>0</v>
      </c>
      <c r="J299">
        <f>IFERROR(VLOOKUP(実施計画様式!J299,―!$K$2:$L$2,2,FALSE),0)</f>
        <v>0</v>
      </c>
      <c r="K299">
        <f>IFERROR(VLOOKUP(実施計画様式!K299,―!$M$2:$N$2,2,FALSE),0)</f>
        <v>0</v>
      </c>
      <c r="L299">
        <f>IFERROR(VLOOKUP(実施計画様式!L299,―!$O$2:$P$10,2,FALSE),0)</f>
        <v>0</v>
      </c>
      <c r="AG299">
        <f>IFERROR(VLOOKUP(実施計画様式!AG299,―!$Q$2:$R$3,2,FALSE),0)</f>
        <v>0</v>
      </c>
      <c r="AH299">
        <f>IFERROR(VLOOKUP(実施計画様式!AH299,―!$S$2:$T$3,2,FALSE),0)</f>
        <v>0</v>
      </c>
      <c r="AI299" s="4">
        <f>IFERROR(VLOOKUP(実施計画様式!AI299,―!$U$2:$V$3,2,FALSE),0)</f>
        <v>0</v>
      </c>
      <c r="AJ299">
        <f>IFERROR(VLOOKUP(実施計画様式!AJ299,―!$AD$2:$AE$14,2,FALSE),0)</f>
        <v>0</v>
      </c>
      <c r="AK299">
        <f>IFERROR(VLOOKUP(実施計画様式!AK299,―!$AD$2:$AE$14,2,FALSE),0)</f>
        <v>0</v>
      </c>
      <c r="AQ299">
        <f>IFERROR(VLOOKUP(実施計画様式!AQ299,―!$AG$2:$AH$4,2,FALSE),0)</f>
        <v>0</v>
      </c>
      <c r="AS299" s="4">
        <f t="shared" si="3"/>
        <v>0</v>
      </c>
      <c r="AT299">
        <v>99</v>
      </c>
      <c r="BB299" s="601" t="str">
        <f>IF(実施計画様式!F299="","",IF(PRODUCT(D299:AQ299)=0,"error",""))</f>
        <v/>
      </c>
    </row>
    <row r="300" spans="3:54" x14ac:dyDescent="0.15">
      <c r="C300" s="4">
        <v>219</v>
      </c>
      <c r="D300" s="53">
        <f>IFERROR(VLOOKUP(実施計画様式!D300,―!A$14:B$16,2,FALSE),0)</f>
        <v>0</v>
      </c>
      <c r="E300">
        <f>IFERROR(VLOOKUP(実施計画様式!E300,―!$C$40:$D$47,2,FALSE),0)</f>
        <v>0</v>
      </c>
      <c r="F300">
        <f>IFERROR(VLOOKUP(実施計画様式!F300,―!$E$2:$F$2,2,FALSE),0)</f>
        <v>0</v>
      </c>
      <c r="G300">
        <f>IFERROR(VLOOKUP(実施計画様式!G300,―!$G$2:$H$2,2,FALSE),0)</f>
        <v>0</v>
      </c>
      <c r="H300">
        <f>IFERROR(VLOOKUP(実施計画様式!H300,―!$I$2:$J$2,2,FALSE),0)</f>
        <v>0</v>
      </c>
      <c r="J300">
        <f>IFERROR(VLOOKUP(実施計画様式!J300,―!$K$2:$L$2,2,FALSE),0)</f>
        <v>0</v>
      </c>
      <c r="K300">
        <f>IFERROR(VLOOKUP(実施計画様式!K300,―!$M$2:$N$2,2,FALSE),0)</f>
        <v>0</v>
      </c>
      <c r="L300">
        <f>IFERROR(VLOOKUP(実施計画様式!L300,―!$O$2:$P$10,2,FALSE),0)</f>
        <v>0</v>
      </c>
      <c r="AG300">
        <f>IFERROR(VLOOKUP(実施計画様式!AG300,―!$Q$2:$R$3,2,FALSE),0)</f>
        <v>0</v>
      </c>
      <c r="AH300">
        <f>IFERROR(VLOOKUP(実施計画様式!AH300,―!$S$2:$T$3,2,FALSE),0)</f>
        <v>0</v>
      </c>
      <c r="AI300" s="4">
        <f>IFERROR(VLOOKUP(実施計画様式!AI300,―!$U$2:$V$3,2,FALSE),0)</f>
        <v>0</v>
      </c>
      <c r="AJ300">
        <f>IFERROR(VLOOKUP(実施計画様式!AJ300,―!$AD$2:$AE$14,2,FALSE),0)</f>
        <v>0</v>
      </c>
      <c r="AK300">
        <f>IFERROR(VLOOKUP(実施計画様式!AK300,―!$AD$2:$AE$14,2,FALSE),0)</f>
        <v>0</v>
      </c>
      <c r="AQ300">
        <f>IFERROR(VLOOKUP(実施計画様式!AQ300,―!$AG$2:$AH$4,2,FALSE),0)</f>
        <v>0</v>
      </c>
      <c r="AS300" s="4">
        <f t="shared" si="3"/>
        <v>0</v>
      </c>
      <c r="AT300">
        <v>99</v>
      </c>
      <c r="BB300" s="601" t="str">
        <f>IF(実施計画様式!F300="","",IF(PRODUCT(D300:AQ300)=0,"error",""))</f>
        <v/>
      </c>
    </row>
    <row r="301" spans="3:54" x14ac:dyDescent="0.15">
      <c r="C301" s="4">
        <v>220</v>
      </c>
      <c r="D301" s="53">
        <f>IFERROR(VLOOKUP(実施計画様式!D301,―!A$14:B$16,2,FALSE),0)</f>
        <v>0</v>
      </c>
      <c r="E301">
        <f>IFERROR(VLOOKUP(実施計画様式!E301,―!$C$40:$D$47,2,FALSE),0)</f>
        <v>0</v>
      </c>
      <c r="F301">
        <f>IFERROR(VLOOKUP(実施計画様式!F301,―!$E$2:$F$2,2,FALSE),0)</f>
        <v>0</v>
      </c>
      <c r="G301">
        <f>IFERROR(VLOOKUP(実施計画様式!G301,―!$G$2:$H$2,2,FALSE),0)</f>
        <v>0</v>
      </c>
      <c r="H301">
        <f>IFERROR(VLOOKUP(実施計画様式!H301,―!$I$2:$J$2,2,FALSE),0)</f>
        <v>0</v>
      </c>
      <c r="J301">
        <f>IFERROR(VLOOKUP(実施計画様式!J301,―!$K$2:$L$2,2,FALSE),0)</f>
        <v>0</v>
      </c>
      <c r="K301">
        <f>IFERROR(VLOOKUP(実施計画様式!K301,―!$M$2:$N$2,2,FALSE),0)</f>
        <v>0</v>
      </c>
      <c r="L301">
        <f>IFERROR(VLOOKUP(実施計画様式!L301,―!$O$2:$P$10,2,FALSE),0)</f>
        <v>0</v>
      </c>
      <c r="AG301">
        <f>IFERROR(VLOOKUP(実施計画様式!AG301,―!$Q$2:$R$3,2,FALSE),0)</f>
        <v>0</v>
      </c>
      <c r="AH301">
        <f>IFERROR(VLOOKUP(実施計画様式!AH301,―!$S$2:$T$3,2,FALSE),0)</f>
        <v>0</v>
      </c>
      <c r="AI301" s="4">
        <f>IFERROR(VLOOKUP(実施計画様式!AI301,―!$U$2:$V$3,2,FALSE),0)</f>
        <v>0</v>
      </c>
      <c r="AJ301">
        <f>IFERROR(VLOOKUP(実施計画様式!AJ301,―!$AD$2:$AE$14,2,FALSE),0)</f>
        <v>0</v>
      </c>
      <c r="AK301">
        <f>IFERROR(VLOOKUP(実施計画様式!AK301,―!$AD$2:$AE$14,2,FALSE),0)</f>
        <v>0</v>
      </c>
      <c r="AQ301">
        <f>IFERROR(VLOOKUP(実施計画様式!AQ301,―!$AG$2:$AH$4,2,FALSE),0)</f>
        <v>0</v>
      </c>
      <c r="AS301" s="4">
        <f t="shared" si="3"/>
        <v>0</v>
      </c>
      <c r="AT301">
        <v>99</v>
      </c>
      <c r="BB301" s="601" t="str">
        <f>IF(実施計画様式!F301="","",IF(PRODUCT(D301:AQ301)=0,"error",""))</f>
        <v/>
      </c>
    </row>
    <row r="302" spans="3:54" x14ac:dyDescent="0.15">
      <c r="C302" s="4">
        <v>221</v>
      </c>
      <c r="D302" s="53">
        <f>IFERROR(VLOOKUP(実施計画様式!D302,―!A$14:B$16,2,FALSE),0)</f>
        <v>0</v>
      </c>
      <c r="E302">
        <f>IFERROR(VLOOKUP(実施計画様式!E302,―!$C$40:$D$47,2,FALSE),0)</f>
        <v>0</v>
      </c>
      <c r="F302">
        <f>IFERROR(VLOOKUP(実施計画様式!F302,―!$E$2:$F$2,2,FALSE),0)</f>
        <v>0</v>
      </c>
      <c r="G302">
        <f>IFERROR(VLOOKUP(実施計画様式!G302,―!$G$2:$H$2,2,FALSE),0)</f>
        <v>0</v>
      </c>
      <c r="H302">
        <f>IFERROR(VLOOKUP(実施計画様式!H302,―!$I$2:$J$2,2,FALSE),0)</f>
        <v>0</v>
      </c>
      <c r="J302">
        <f>IFERROR(VLOOKUP(実施計画様式!J302,―!$K$2:$L$2,2,FALSE),0)</f>
        <v>0</v>
      </c>
      <c r="K302">
        <f>IFERROR(VLOOKUP(実施計画様式!K302,―!$M$2:$N$2,2,FALSE),0)</f>
        <v>0</v>
      </c>
      <c r="L302">
        <f>IFERROR(VLOOKUP(実施計画様式!L302,―!$O$2:$P$10,2,FALSE),0)</f>
        <v>0</v>
      </c>
      <c r="AG302">
        <f>IFERROR(VLOOKUP(実施計画様式!AG302,―!$Q$2:$R$3,2,FALSE),0)</f>
        <v>0</v>
      </c>
      <c r="AH302">
        <f>IFERROR(VLOOKUP(実施計画様式!AH302,―!$S$2:$T$3,2,FALSE),0)</f>
        <v>0</v>
      </c>
      <c r="AI302" s="4">
        <f>IFERROR(VLOOKUP(実施計画様式!AI302,―!$U$2:$V$3,2,FALSE),0)</f>
        <v>0</v>
      </c>
      <c r="AJ302">
        <f>IFERROR(VLOOKUP(実施計画様式!AJ302,―!$AD$2:$AE$14,2,FALSE),0)</f>
        <v>0</v>
      </c>
      <c r="AK302">
        <f>IFERROR(VLOOKUP(実施計画様式!AK302,―!$AD$2:$AE$14,2,FALSE),0)</f>
        <v>0</v>
      </c>
      <c r="AQ302">
        <f>IFERROR(VLOOKUP(実施計画様式!AQ302,―!$AG$2:$AH$4,2,FALSE),0)</f>
        <v>0</v>
      </c>
      <c r="AS302" s="4">
        <f t="shared" si="3"/>
        <v>0</v>
      </c>
      <c r="AT302">
        <v>99</v>
      </c>
      <c r="BB302" s="601" t="str">
        <f>IF(実施計画様式!F302="","",IF(PRODUCT(D302:AQ302)=0,"error",""))</f>
        <v/>
      </c>
    </row>
    <row r="303" spans="3:54" x14ac:dyDescent="0.15">
      <c r="C303" s="4">
        <v>222</v>
      </c>
      <c r="D303" s="53">
        <f>IFERROR(VLOOKUP(実施計画様式!D303,―!A$14:B$16,2,FALSE),0)</f>
        <v>0</v>
      </c>
      <c r="E303">
        <f>IFERROR(VLOOKUP(実施計画様式!E303,―!$C$40:$D$47,2,FALSE),0)</f>
        <v>0</v>
      </c>
      <c r="F303">
        <f>IFERROR(VLOOKUP(実施計画様式!F303,―!$E$2:$F$2,2,FALSE),0)</f>
        <v>0</v>
      </c>
      <c r="G303">
        <f>IFERROR(VLOOKUP(実施計画様式!G303,―!$G$2:$H$2,2,FALSE),0)</f>
        <v>0</v>
      </c>
      <c r="H303">
        <f>IFERROR(VLOOKUP(実施計画様式!H303,―!$I$2:$J$2,2,FALSE),0)</f>
        <v>0</v>
      </c>
      <c r="J303">
        <f>IFERROR(VLOOKUP(実施計画様式!J303,―!$K$2:$L$2,2,FALSE),0)</f>
        <v>0</v>
      </c>
      <c r="K303">
        <f>IFERROR(VLOOKUP(実施計画様式!K303,―!$M$2:$N$2,2,FALSE),0)</f>
        <v>0</v>
      </c>
      <c r="L303">
        <f>IFERROR(VLOOKUP(実施計画様式!L303,―!$O$2:$P$10,2,FALSE),0)</f>
        <v>0</v>
      </c>
      <c r="AG303">
        <f>IFERROR(VLOOKUP(実施計画様式!AG303,―!$Q$2:$R$3,2,FALSE),0)</f>
        <v>0</v>
      </c>
      <c r="AH303">
        <f>IFERROR(VLOOKUP(実施計画様式!AH303,―!$S$2:$T$3,2,FALSE),0)</f>
        <v>0</v>
      </c>
      <c r="AI303" s="4">
        <f>IFERROR(VLOOKUP(実施計画様式!AI303,―!$U$2:$V$3,2,FALSE),0)</f>
        <v>0</v>
      </c>
      <c r="AJ303">
        <f>IFERROR(VLOOKUP(実施計画様式!AJ303,―!$AD$2:$AE$14,2,FALSE),0)</f>
        <v>0</v>
      </c>
      <c r="AK303">
        <f>IFERROR(VLOOKUP(実施計画様式!AK303,―!$AD$2:$AE$14,2,FALSE),0)</f>
        <v>0</v>
      </c>
      <c r="AQ303">
        <f>IFERROR(VLOOKUP(実施計画様式!AQ303,―!$AG$2:$AH$4,2,FALSE),0)</f>
        <v>0</v>
      </c>
      <c r="AS303" s="4">
        <f t="shared" si="3"/>
        <v>0</v>
      </c>
      <c r="AT303">
        <v>99</v>
      </c>
      <c r="BB303" s="601" t="str">
        <f>IF(実施計画様式!F303="","",IF(PRODUCT(D303:AQ303)=0,"error",""))</f>
        <v/>
      </c>
    </row>
    <row r="304" spans="3:54" x14ac:dyDescent="0.15">
      <c r="C304" s="4">
        <v>223</v>
      </c>
      <c r="D304" s="53">
        <f>IFERROR(VLOOKUP(実施計画様式!D304,―!A$14:B$16,2,FALSE),0)</f>
        <v>0</v>
      </c>
      <c r="E304">
        <f>IFERROR(VLOOKUP(実施計画様式!E304,―!$C$40:$D$47,2,FALSE),0)</f>
        <v>0</v>
      </c>
      <c r="F304">
        <f>IFERROR(VLOOKUP(実施計画様式!F304,―!$E$2:$F$2,2,FALSE),0)</f>
        <v>0</v>
      </c>
      <c r="G304">
        <f>IFERROR(VLOOKUP(実施計画様式!G304,―!$G$2:$H$2,2,FALSE),0)</f>
        <v>0</v>
      </c>
      <c r="H304">
        <f>IFERROR(VLOOKUP(実施計画様式!H304,―!$I$2:$J$2,2,FALSE),0)</f>
        <v>0</v>
      </c>
      <c r="J304">
        <f>IFERROR(VLOOKUP(実施計画様式!J304,―!$K$2:$L$2,2,FALSE),0)</f>
        <v>0</v>
      </c>
      <c r="K304">
        <f>IFERROR(VLOOKUP(実施計画様式!K304,―!$M$2:$N$2,2,FALSE),0)</f>
        <v>0</v>
      </c>
      <c r="L304">
        <f>IFERROR(VLOOKUP(実施計画様式!L304,―!$O$2:$P$10,2,FALSE),0)</f>
        <v>0</v>
      </c>
      <c r="AG304">
        <f>IFERROR(VLOOKUP(実施計画様式!AG304,―!$Q$2:$R$3,2,FALSE),0)</f>
        <v>0</v>
      </c>
      <c r="AH304">
        <f>IFERROR(VLOOKUP(実施計画様式!AH304,―!$S$2:$T$3,2,FALSE),0)</f>
        <v>0</v>
      </c>
      <c r="AI304" s="4">
        <f>IFERROR(VLOOKUP(実施計画様式!AI304,―!$U$2:$V$3,2,FALSE),0)</f>
        <v>0</v>
      </c>
      <c r="AJ304">
        <f>IFERROR(VLOOKUP(実施計画様式!AJ304,―!$AD$2:$AE$14,2,FALSE),0)</f>
        <v>0</v>
      </c>
      <c r="AK304">
        <f>IFERROR(VLOOKUP(実施計画様式!AK304,―!$AD$2:$AE$14,2,FALSE),0)</f>
        <v>0</v>
      </c>
      <c r="AQ304">
        <f>IFERROR(VLOOKUP(実施計画様式!AQ304,―!$AG$2:$AH$4,2,FALSE),0)</f>
        <v>0</v>
      </c>
      <c r="AS304" s="4">
        <f t="shared" si="3"/>
        <v>0</v>
      </c>
      <c r="AT304">
        <v>99</v>
      </c>
      <c r="BB304" s="601" t="str">
        <f>IF(実施計画様式!F304="","",IF(PRODUCT(D304:AQ304)=0,"error",""))</f>
        <v/>
      </c>
    </row>
    <row r="305" spans="3:54" x14ac:dyDescent="0.15">
      <c r="C305" s="4">
        <v>224</v>
      </c>
      <c r="D305" s="53">
        <f>IFERROR(VLOOKUP(実施計画様式!D305,―!A$14:B$16,2,FALSE),0)</f>
        <v>0</v>
      </c>
      <c r="E305">
        <f>IFERROR(VLOOKUP(実施計画様式!E305,―!$C$40:$D$47,2,FALSE),0)</f>
        <v>0</v>
      </c>
      <c r="F305">
        <f>IFERROR(VLOOKUP(実施計画様式!F305,―!$E$2:$F$2,2,FALSE),0)</f>
        <v>0</v>
      </c>
      <c r="G305">
        <f>IFERROR(VLOOKUP(実施計画様式!G305,―!$G$2:$H$2,2,FALSE),0)</f>
        <v>0</v>
      </c>
      <c r="H305">
        <f>IFERROR(VLOOKUP(実施計画様式!H305,―!$I$2:$J$2,2,FALSE),0)</f>
        <v>0</v>
      </c>
      <c r="J305">
        <f>IFERROR(VLOOKUP(実施計画様式!J305,―!$K$2:$L$2,2,FALSE),0)</f>
        <v>0</v>
      </c>
      <c r="K305">
        <f>IFERROR(VLOOKUP(実施計画様式!K305,―!$M$2:$N$2,2,FALSE),0)</f>
        <v>0</v>
      </c>
      <c r="L305">
        <f>IFERROR(VLOOKUP(実施計画様式!L305,―!$O$2:$P$10,2,FALSE),0)</f>
        <v>0</v>
      </c>
      <c r="AG305">
        <f>IFERROR(VLOOKUP(実施計画様式!AG305,―!$Q$2:$R$3,2,FALSE),0)</f>
        <v>0</v>
      </c>
      <c r="AH305">
        <f>IFERROR(VLOOKUP(実施計画様式!AH305,―!$S$2:$T$3,2,FALSE),0)</f>
        <v>0</v>
      </c>
      <c r="AI305" s="4">
        <f>IFERROR(VLOOKUP(実施計画様式!AI305,―!$U$2:$V$3,2,FALSE),0)</f>
        <v>0</v>
      </c>
      <c r="AJ305">
        <f>IFERROR(VLOOKUP(実施計画様式!AJ305,―!$AD$2:$AE$14,2,FALSE),0)</f>
        <v>0</v>
      </c>
      <c r="AK305">
        <f>IFERROR(VLOOKUP(実施計画様式!AK305,―!$AD$2:$AE$14,2,FALSE),0)</f>
        <v>0</v>
      </c>
      <c r="AQ305">
        <f>IFERROR(VLOOKUP(実施計画様式!AQ305,―!$AG$2:$AH$4,2,FALSE),0)</f>
        <v>0</v>
      </c>
      <c r="AS305" s="4">
        <f t="shared" si="3"/>
        <v>0</v>
      </c>
      <c r="AT305">
        <v>99</v>
      </c>
      <c r="BB305" s="601" t="str">
        <f>IF(実施計画様式!F305="","",IF(PRODUCT(D305:AQ305)=0,"error",""))</f>
        <v/>
      </c>
    </row>
    <row r="306" spans="3:54" x14ac:dyDescent="0.15">
      <c r="C306" s="4">
        <v>225</v>
      </c>
      <c r="D306" s="53">
        <f>IFERROR(VLOOKUP(実施計画様式!D306,―!A$14:B$16,2,FALSE),0)</f>
        <v>0</v>
      </c>
      <c r="E306">
        <f>IFERROR(VLOOKUP(実施計画様式!E306,―!$C$40:$D$47,2,FALSE),0)</f>
        <v>0</v>
      </c>
      <c r="F306">
        <f>IFERROR(VLOOKUP(実施計画様式!F306,―!$E$2:$F$2,2,FALSE),0)</f>
        <v>0</v>
      </c>
      <c r="G306">
        <f>IFERROR(VLOOKUP(実施計画様式!G306,―!$G$2:$H$2,2,FALSE),0)</f>
        <v>0</v>
      </c>
      <c r="H306">
        <f>IFERROR(VLOOKUP(実施計画様式!H306,―!$I$2:$J$2,2,FALSE),0)</f>
        <v>0</v>
      </c>
      <c r="J306">
        <f>IFERROR(VLOOKUP(実施計画様式!J306,―!$K$2:$L$2,2,FALSE),0)</f>
        <v>0</v>
      </c>
      <c r="K306">
        <f>IFERROR(VLOOKUP(実施計画様式!K306,―!$M$2:$N$2,2,FALSE),0)</f>
        <v>0</v>
      </c>
      <c r="L306">
        <f>IFERROR(VLOOKUP(実施計画様式!L306,―!$O$2:$P$10,2,FALSE),0)</f>
        <v>0</v>
      </c>
      <c r="AG306">
        <f>IFERROR(VLOOKUP(実施計画様式!AG306,―!$Q$2:$R$3,2,FALSE),0)</f>
        <v>0</v>
      </c>
      <c r="AH306">
        <f>IFERROR(VLOOKUP(実施計画様式!AH306,―!$S$2:$T$3,2,FALSE),0)</f>
        <v>0</v>
      </c>
      <c r="AI306" s="4">
        <f>IFERROR(VLOOKUP(実施計画様式!AI306,―!$U$2:$V$3,2,FALSE),0)</f>
        <v>0</v>
      </c>
      <c r="AJ306">
        <f>IFERROR(VLOOKUP(実施計画様式!AJ306,―!$AD$2:$AE$14,2,FALSE),0)</f>
        <v>0</v>
      </c>
      <c r="AK306">
        <f>IFERROR(VLOOKUP(実施計画様式!AK306,―!$AD$2:$AE$14,2,FALSE),0)</f>
        <v>0</v>
      </c>
      <c r="AQ306">
        <f>IFERROR(VLOOKUP(実施計画様式!AQ306,―!$AG$2:$AH$4,2,FALSE),0)</f>
        <v>0</v>
      </c>
      <c r="AS306" s="4">
        <f t="shared" si="3"/>
        <v>0</v>
      </c>
      <c r="AT306">
        <v>99</v>
      </c>
      <c r="BB306" s="601" t="str">
        <f>IF(実施計画様式!F306="","",IF(PRODUCT(D306:AQ306)=0,"error",""))</f>
        <v/>
      </c>
    </row>
    <row r="307" spans="3:54" x14ac:dyDescent="0.15">
      <c r="C307" s="4">
        <v>226</v>
      </c>
      <c r="D307" s="53">
        <f>IFERROR(VLOOKUP(実施計画様式!D307,―!A$14:B$16,2,FALSE),0)</f>
        <v>0</v>
      </c>
      <c r="E307">
        <f>IFERROR(VLOOKUP(実施計画様式!E307,―!$C$40:$D$47,2,FALSE),0)</f>
        <v>0</v>
      </c>
      <c r="F307">
        <f>IFERROR(VLOOKUP(実施計画様式!F307,―!$E$2:$F$2,2,FALSE),0)</f>
        <v>0</v>
      </c>
      <c r="G307">
        <f>IFERROR(VLOOKUP(実施計画様式!G307,―!$G$2:$H$2,2,FALSE),0)</f>
        <v>0</v>
      </c>
      <c r="H307">
        <f>IFERROR(VLOOKUP(実施計画様式!H307,―!$I$2:$J$2,2,FALSE),0)</f>
        <v>0</v>
      </c>
      <c r="J307">
        <f>IFERROR(VLOOKUP(実施計画様式!J307,―!$K$2:$L$2,2,FALSE),0)</f>
        <v>0</v>
      </c>
      <c r="K307">
        <f>IFERROR(VLOOKUP(実施計画様式!K307,―!$M$2:$N$2,2,FALSE),0)</f>
        <v>0</v>
      </c>
      <c r="L307">
        <f>IFERROR(VLOOKUP(実施計画様式!L307,―!$O$2:$P$10,2,FALSE),0)</f>
        <v>0</v>
      </c>
      <c r="AG307">
        <f>IFERROR(VLOOKUP(実施計画様式!AG307,―!$Q$2:$R$3,2,FALSE),0)</f>
        <v>0</v>
      </c>
      <c r="AH307">
        <f>IFERROR(VLOOKUP(実施計画様式!AH307,―!$S$2:$T$3,2,FALSE),0)</f>
        <v>0</v>
      </c>
      <c r="AI307" s="4">
        <f>IFERROR(VLOOKUP(実施計画様式!AI307,―!$U$2:$V$3,2,FALSE),0)</f>
        <v>0</v>
      </c>
      <c r="AJ307">
        <f>IFERROR(VLOOKUP(実施計画様式!AJ307,―!$AD$2:$AE$14,2,FALSE),0)</f>
        <v>0</v>
      </c>
      <c r="AK307">
        <f>IFERROR(VLOOKUP(実施計画様式!AK307,―!$AD$2:$AE$14,2,FALSE),0)</f>
        <v>0</v>
      </c>
      <c r="AQ307">
        <f>IFERROR(VLOOKUP(実施計画様式!AQ307,―!$AG$2:$AH$4,2,FALSE),0)</f>
        <v>0</v>
      </c>
      <c r="AS307" s="4">
        <f t="shared" si="3"/>
        <v>0</v>
      </c>
      <c r="AT307">
        <v>99</v>
      </c>
      <c r="BB307" s="601" t="str">
        <f>IF(実施計画様式!F307="","",IF(PRODUCT(D307:AQ307)=0,"error",""))</f>
        <v/>
      </c>
    </row>
    <row r="308" spans="3:54" x14ac:dyDescent="0.15">
      <c r="C308" s="4">
        <v>227</v>
      </c>
      <c r="D308" s="53">
        <f>IFERROR(VLOOKUP(実施計画様式!D308,―!A$14:B$16,2,FALSE),0)</f>
        <v>0</v>
      </c>
      <c r="E308">
        <f>IFERROR(VLOOKUP(実施計画様式!E308,―!$C$40:$D$47,2,FALSE),0)</f>
        <v>0</v>
      </c>
      <c r="F308">
        <f>IFERROR(VLOOKUP(実施計画様式!F308,―!$E$2:$F$2,2,FALSE),0)</f>
        <v>0</v>
      </c>
      <c r="G308">
        <f>IFERROR(VLOOKUP(実施計画様式!G308,―!$G$2:$H$2,2,FALSE),0)</f>
        <v>0</v>
      </c>
      <c r="H308">
        <f>IFERROR(VLOOKUP(実施計画様式!H308,―!$I$2:$J$2,2,FALSE),0)</f>
        <v>0</v>
      </c>
      <c r="J308">
        <f>IFERROR(VLOOKUP(実施計画様式!J308,―!$K$2:$L$2,2,FALSE),0)</f>
        <v>0</v>
      </c>
      <c r="K308">
        <f>IFERROR(VLOOKUP(実施計画様式!K308,―!$M$2:$N$2,2,FALSE),0)</f>
        <v>0</v>
      </c>
      <c r="L308">
        <f>IFERROR(VLOOKUP(実施計画様式!L308,―!$O$2:$P$10,2,FALSE),0)</f>
        <v>0</v>
      </c>
      <c r="AG308">
        <f>IFERROR(VLOOKUP(実施計画様式!AG308,―!$Q$2:$R$3,2,FALSE),0)</f>
        <v>0</v>
      </c>
      <c r="AH308">
        <f>IFERROR(VLOOKUP(実施計画様式!AH308,―!$S$2:$T$3,2,FALSE),0)</f>
        <v>0</v>
      </c>
      <c r="AI308" s="4">
        <f>IFERROR(VLOOKUP(実施計画様式!AI308,―!$U$2:$V$3,2,FALSE),0)</f>
        <v>0</v>
      </c>
      <c r="AJ308">
        <f>IFERROR(VLOOKUP(実施計画様式!AJ308,―!$AD$2:$AE$14,2,FALSE),0)</f>
        <v>0</v>
      </c>
      <c r="AK308">
        <f>IFERROR(VLOOKUP(実施計画様式!AK308,―!$AD$2:$AE$14,2,FALSE),0)</f>
        <v>0</v>
      </c>
      <c r="AQ308">
        <f>IFERROR(VLOOKUP(実施計画様式!AQ308,―!$AG$2:$AH$4,2,FALSE),0)</f>
        <v>0</v>
      </c>
      <c r="AS308" s="4">
        <f t="shared" si="3"/>
        <v>0</v>
      </c>
      <c r="AT308">
        <v>99</v>
      </c>
      <c r="BB308" s="601" t="str">
        <f>IF(実施計画様式!F308="","",IF(PRODUCT(D308:AQ308)=0,"error",""))</f>
        <v/>
      </c>
    </row>
    <row r="309" spans="3:54" x14ac:dyDescent="0.15">
      <c r="C309" s="4">
        <v>228</v>
      </c>
      <c r="D309" s="53">
        <f>IFERROR(VLOOKUP(実施計画様式!D309,―!A$14:B$16,2,FALSE),0)</f>
        <v>0</v>
      </c>
      <c r="E309">
        <f>IFERROR(VLOOKUP(実施計画様式!E309,―!$C$40:$D$47,2,FALSE),0)</f>
        <v>0</v>
      </c>
      <c r="F309">
        <f>IFERROR(VLOOKUP(実施計画様式!F309,―!$E$2:$F$2,2,FALSE),0)</f>
        <v>0</v>
      </c>
      <c r="G309">
        <f>IFERROR(VLOOKUP(実施計画様式!G309,―!$G$2:$H$2,2,FALSE),0)</f>
        <v>0</v>
      </c>
      <c r="H309">
        <f>IFERROR(VLOOKUP(実施計画様式!H309,―!$I$2:$J$2,2,FALSE),0)</f>
        <v>0</v>
      </c>
      <c r="J309">
        <f>IFERROR(VLOOKUP(実施計画様式!J309,―!$K$2:$L$2,2,FALSE),0)</f>
        <v>0</v>
      </c>
      <c r="K309">
        <f>IFERROR(VLOOKUP(実施計画様式!K309,―!$M$2:$N$2,2,FALSE),0)</f>
        <v>0</v>
      </c>
      <c r="L309">
        <f>IFERROR(VLOOKUP(実施計画様式!L309,―!$O$2:$P$10,2,FALSE),0)</f>
        <v>0</v>
      </c>
      <c r="AG309">
        <f>IFERROR(VLOOKUP(実施計画様式!AG309,―!$Q$2:$R$3,2,FALSE),0)</f>
        <v>0</v>
      </c>
      <c r="AH309">
        <f>IFERROR(VLOOKUP(実施計画様式!AH309,―!$S$2:$T$3,2,FALSE),0)</f>
        <v>0</v>
      </c>
      <c r="AI309" s="4">
        <f>IFERROR(VLOOKUP(実施計画様式!AI309,―!$U$2:$V$3,2,FALSE),0)</f>
        <v>0</v>
      </c>
      <c r="AJ309">
        <f>IFERROR(VLOOKUP(実施計画様式!AJ309,―!$AD$2:$AE$14,2,FALSE),0)</f>
        <v>0</v>
      </c>
      <c r="AK309">
        <f>IFERROR(VLOOKUP(実施計画様式!AK309,―!$AD$2:$AE$14,2,FALSE),0)</f>
        <v>0</v>
      </c>
      <c r="AQ309">
        <f>IFERROR(VLOOKUP(実施計画様式!AQ309,―!$AG$2:$AH$4,2,FALSE),0)</f>
        <v>0</v>
      </c>
      <c r="AS309" s="4">
        <f t="shared" si="3"/>
        <v>0</v>
      </c>
      <c r="AT309">
        <v>99</v>
      </c>
      <c r="BB309" s="601" t="str">
        <f>IF(実施計画様式!F309="","",IF(PRODUCT(D309:AQ309)=0,"error",""))</f>
        <v/>
      </c>
    </row>
    <row r="310" spans="3:54" x14ac:dyDescent="0.15">
      <c r="C310" s="4">
        <v>229</v>
      </c>
      <c r="D310" s="53">
        <f>IFERROR(VLOOKUP(実施計画様式!D310,―!A$14:B$16,2,FALSE),0)</f>
        <v>0</v>
      </c>
      <c r="E310">
        <f>IFERROR(VLOOKUP(実施計画様式!E310,―!$C$40:$D$47,2,FALSE),0)</f>
        <v>0</v>
      </c>
      <c r="F310">
        <f>IFERROR(VLOOKUP(実施計画様式!F310,―!$E$2:$F$2,2,FALSE),0)</f>
        <v>0</v>
      </c>
      <c r="G310">
        <f>IFERROR(VLOOKUP(実施計画様式!G310,―!$G$2:$H$2,2,FALSE),0)</f>
        <v>0</v>
      </c>
      <c r="H310">
        <f>IFERROR(VLOOKUP(実施計画様式!H310,―!$I$2:$J$2,2,FALSE),0)</f>
        <v>0</v>
      </c>
      <c r="J310">
        <f>IFERROR(VLOOKUP(実施計画様式!J310,―!$K$2:$L$2,2,FALSE),0)</f>
        <v>0</v>
      </c>
      <c r="K310">
        <f>IFERROR(VLOOKUP(実施計画様式!K310,―!$M$2:$N$2,2,FALSE),0)</f>
        <v>0</v>
      </c>
      <c r="L310">
        <f>IFERROR(VLOOKUP(実施計画様式!L310,―!$O$2:$P$10,2,FALSE),0)</f>
        <v>0</v>
      </c>
      <c r="AG310">
        <f>IFERROR(VLOOKUP(実施計画様式!AG310,―!$Q$2:$R$3,2,FALSE),0)</f>
        <v>0</v>
      </c>
      <c r="AH310">
        <f>IFERROR(VLOOKUP(実施計画様式!AH310,―!$S$2:$T$3,2,FALSE),0)</f>
        <v>0</v>
      </c>
      <c r="AI310" s="4">
        <f>IFERROR(VLOOKUP(実施計画様式!AI310,―!$U$2:$V$3,2,FALSE),0)</f>
        <v>0</v>
      </c>
      <c r="AJ310">
        <f>IFERROR(VLOOKUP(実施計画様式!AJ310,―!$AD$2:$AE$14,2,FALSE),0)</f>
        <v>0</v>
      </c>
      <c r="AK310">
        <f>IFERROR(VLOOKUP(実施計画様式!AK310,―!$AD$2:$AE$14,2,FALSE),0)</f>
        <v>0</v>
      </c>
      <c r="AQ310">
        <f>IFERROR(VLOOKUP(実施計画様式!AQ310,―!$AG$2:$AH$4,2,FALSE),0)</f>
        <v>0</v>
      </c>
      <c r="AS310" s="4">
        <f t="shared" si="3"/>
        <v>0</v>
      </c>
      <c r="AT310">
        <v>99</v>
      </c>
      <c r="BB310" s="601" t="str">
        <f>IF(実施計画様式!F310="","",IF(PRODUCT(D310:AQ310)=0,"error",""))</f>
        <v/>
      </c>
    </row>
    <row r="311" spans="3:54" x14ac:dyDescent="0.15">
      <c r="C311" s="4">
        <v>230</v>
      </c>
      <c r="D311" s="53">
        <f>IFERROR(VLOOKUP(実施計画様式!D311,―!A$14:B$16,2,FALSE),0)</f>
        <v>0</v>
      </c>
      <c r="E311">
        <f>IFERROR(VLOOKUP(実施計画様式!E311,―!$C$40:$D$47,2,FALSE),0)</f>
        <v>0</v>
      </c>
      <c r="F311">
        <f>IFERROR(VLOOKUP(実施計画様式!F311,―!$E$2:$F$2,2,FALSE),0)</f>
        <v>0</v>
      </c>
      <c r="G311">
        <f>IFERROR(VLOOKUP(実施計画様式!G311,―!$G$2:$H$2,2,FALSE),0)</f>
        <v>0</v>
      </c>
      <c r="H311">
        <f>IFERROR(VLOOKUP(実施計画様式!H311,―!$I$2:$J$2,2,FALSE),0)</f>
        <v>0</v>
      </c>
      <c r="J311">
        <f>IFERROR(VLOOKUP(実施計画様式!J311,―!$K$2:$L$2,2,FALSE),0)</f>
        <v>0</v>
      </c>
      <c r="K311">
        <f>IFERROR(VLOOKUP(実施計画様式!K311,―!$M$2:$N$2,2,FALSE),0)</f>
        <v>0</v>
      </c>
      <c r="L311">
        <f>IFERROR(VLOOKUP(実施計画様式!L311,―!$O$2:$P$10,2,FALSE),0)</f>
        <v>0</v>
      </c>
      <c r="AG311">
        <f>IFERROR(VLOOKUP(実施計画様式!AG311,―!$Q$2:$R$3,2,FALSE),0)</f>
        <v>0</v>
      </c>
      <c r="AH311">
        <f>IFERROR(VLOOKUP(実施計画様式!AH311,―!$S$2:$T$3,2,FALSE),0)</f>
        <v>0</v>
      </c>
      <c r="AI311" s="4">
        <f>IFERROR(VLOOKUP(実施計画様式!AI311,―!$U$2:$V$3,2,FALSE),0)</f>
        <v>0</v>
      </c>
      <c r="AJ311">
        <f>IFERROR(VLOOKUP(実施計画様式!AJ311,―!$AD$2:$AE$14,2,FALSE),0)</f>
        <v>0</v>
      </c>
      <c r="AK311">
        <f>IFERROR(VLOOKUP(実施計画様式!AK311,―!$AD$2:$AE$14,2,FALSE),0)</f>
        <v>0</v>
      </c>
      <c r="AQ311">
        <f>IFERROR(VLOOKUP(実施計画様式!AQ311,―!$AG$2:$AH$4,2,FALSE),0)</f>
        <v>0</v>
      </c>
      <c r="AS311" s="4">
        <f t="shared" si="3"/>
        <v>0</v>
      </c>
      <c r="AT311">
        <v>99</v>
      </c>
      <c r="BB311" s="601" t="str">
        <f>IF(実施計画様式!F311="","",IF(PRODUCT(D311:AQ311)=0,"error",""))</f>
        <v/>
      </c>
    </row>
    <row r="312" spans="3:54" x14ac:dyDescent="0.15">
      <c r="C312" s="4">
        <v>231</v>
      </c>
      <c r="D312" s="53">
        <f>IFERROR(VLOOKUP(実施計画様式!D312,―!A$14:B$16,2,FALSE),0)</f>
        <v>0</v>
      </c>
      <c r="E312">
        <f>IFERROR(VLOOKUP(実施計画様式!E312,―!$C$40:$D$47,2,FALSE),0)</f>
        <v>0</v>
      </c>
      <c r="F312">
        <f>IFERROR(VLOOKUP(実施計画様式!F312,―!$E$2:$F$2,2,FALSE),0)</f>
        <v>0</v>
      </c>
      <c r="G312">
        <f>IFERROR(VLOOKUP(実施計画様式!G312,―!$G$2:$H$2,2,FALSE),0)</f>
        <v>0</v>
      </c>
      <c r="H312">
        <f>IFERROR(VLOOKUP(実施計画様式!H312,―!$I$2:$J$2,2,FALSE),0)</f>
        <v>0</v>
      </c>
      <c r="J312">
        <f>IFERROR(VLOOKUP(実施計画様式!J312,―!$K$2:$L$2,2,FALSE),0)</f>
        <v>0</v>
      </c>
      <c r="K312">
        <f>IFERROR(VLOOKUP(実施計画様式!K312,―!$M$2:$N$2,2,FALSE),0)</f>
        <v>0</v>
      </c>
      <c r="L312">
        <f>IFERROR(VLOOKUP(実施計画様式!L312,―!$O$2:$P$10,2,FALSE),0)</f>
        <v>0</v>
      </c>
      <c r="AG312">
        <f>IFERROR(VLOOKUP(実施計画様式!AG312,―!$Q$2:$R$3,2,FALSE),0)</f>
        <v>0</v>
      </c>
      <c r="AH312">
        <f>IFERROR(VLOOKUP(実施計画様式!AH312,―!$S$2:$T$3,2,FALSE),0)</f>
        <v>0</v>
      </c>
      <c r="AI312" s="4">
        <f>IFERROR(VLOOKUP(実施計画様式!AI312,―!$U$2:$V$3,2,FALSE),0)</f>
        <v>0</v>
      </c>
      <c r="AJ312">
        <f>IFERROR(VLOOKUP(実施計画様式!AJ312,―!$AD$2:$AE$14,2,FALSE),0)</f>
        <v>0</v>
      </c>
      <c r="AK312">
        <f>IFERROR(VLOOKUP(実施計画様式!AK312,―!$AD$2:$AE$14,2,FALSE),0)</f>
        <v>0</v>
      </c>
      <c r="AQ312">
        <f>IFERROR(VLOOKUP(実施計画様式!AQ312,―!$AG$2:$AH$4,2,FALSE),0)</f>
        <v>0</v>
      </c>
      <c r="AS312" s="4">
        <f t="shared" si="3"/>
        <v>0</v>
      </c>
      <c r="AT312">
        <v>99</v>
      </c>
      <c r="BB312" s="601" t="str">
        <f>IF(実施計画様式!F312="","",IF(PRODUCT(D312:AQ312)=0,"error",""))</f>
        <v/>
      </c>
    </row>
    <row r="313" spans="3:54" x14ac:dyDescent="0.15">
      <c r="C313" s="4">
        <v>232</v>
      </c>
      <c r="D313" s="53">
        <f>IFERROR(VLOOKUP(実施計画様式!D313,―!A$14:B$16,2,FALSE),0)</f>
        <v>0</v>
      </c>
      <c r="E313">
        <f>IFERROR(VLOOKUP(実施計画様式!E313,―!$C$40:$D$47,2,FALSE),0)</f>
        <v>0</v>
      </c>
      <c r="F313">
        <f>IFERROR(VLOOKUP(実施計画様式!F313,―!$E$2:$F$2,2,FALSE),0)</f>
        <v>0</v>
      </c>
      <c r="G313">
        <f>IFERROR(VLOOKUP(実施計画様式!G313,―!$G$2:$H$2,2,FALSE),0)</f>
        <v>0</v>
      </c>
      <c r="H313">
        <f>IFERROR(VLOOKUP(実施計画様式!H313,―!$I$2:$J$2,2,FALSE),0)</f>
        <v>0</v>
      </c>
      <c r="J313">
        <f>IFERROR(VLOOKUP(実施計画様式!J313,―!$K$2:$L$2,2,FALSE),0)</f>
        <v>0</v>
      </c>
      <c r="K313">
        <f>IFERROR(VLOOKUP(実施計画様式!K313,―!$M$2:$N$2,2,FALSE),0)</f>
        <v>0</v>
      </c>
      <c r="L313">
        <f>IFERROR(VLOOKUP(実施計画様式!L313,―!$O$2:$P$10,2,FALSE),0)</f>
        <v>0</v>
      </c>
      <c r="AG313">
        <f>IFERROR(VLOOKUP(実施計画様式!AG313,―!$Q$2:$R$3,2,FALSE),0)</f>
        <v>0</v>
      </c>
      <c r="AH313">
        <f>IFERROR(VLOOKUP(実施計画様式!AH313,―!$S$2:$T$3,2,FALSE),0)</f>
        <v>0</v>
      </c>
      <c r="AI313" s="4">
        <f>IFERROR(VLOOKUP(実施計画様式!AI313,―!$U$2:$V$3,2,FALSE),0)</f>
        <v>0</v>
      </c>
      <c r="AJ313">
        <f>IFERROR(VLOOKUP(実施計画様式!AJ313,―!$AD$2:$AE$14,2,FALSE),0)</f>
        <v>0</v>
      </c>
      <c r="AK313">
        <f>IFERROR(VLOOKUP(実施計画様式!AK313,―!$AD$2:$AE$14,2,FALSE),0)</f>
        <v>0</v>
      </c>
      <c r="AQ313">
        <f>IFERROR(VLOOKUP(実施計画様式!AQ313,―!$AG$2:$AH$4,2,FALSE),0)</f>
        <v>0</v>
      </c>
      <c r="AS313" s="4">
        <f t="shared" si="3"/>
        <v>0</v>
      </c>
      <c r="AT313">
        <v>99</v>
      </c>
      <c r="BB313" s="601" t="str">
        <f>IF(実施計画様式!F313="","",IF(PRODUCT(D313:AQ313)=0,"error",""))</f>
        <v/>
      </c>
    </row>
    <row r="314" spans="3:54" x14ac:dyDescent="0.15">
      <c r="C314" s="4">
        <v>233</v>
      </c>
      <c r="D314" s="53">
        <f>IFERROR(VLOOKUP(実施計画様式!D314,―!A$14:B$16,2,FALSE),0)</f>
        <v>0</v>
      </c>
      <c r="E314">
        <f>IFERROR(VLOOKUP(実施計画様式!E314,―!$C$40:$D$47,2,FALSE),0)</f>
        <v>0</v>
      </c>
      <c r="F314">
        <f>IFERROR(VLOOKUP(実施計画様式!F314,―!$E$2:$F$2,2,FALSE),0)</f>
        <v>0</v>
      </c>
      <c r="G314">
        <f>IFERROR(VLOOKUP(実施計画様式!G314,―!$G$2:$H$2,2,FALSE),0)</f>
        <v>0</v>
      </c>
      <c r="H314">
        <f>IFERROR(VLOOKUP(実施計画様式!H314,―!$I$2:$J$2,2,FALSE),0)</f>
        <v>0</v>
      </c>
      <c r="J314">
        <f>IFERROR(VLOOKUP(実施計画様式!J314,―!$K$2:$L$2,2,FALSE),0)</f>
        <v>0</v>
      </c>
      <c r="K314">
        <f>IFERROR(VLOOKUP(実施計画様式!K314,―!$M$2:$N$2,2,FALSE),0)</f>
        <v>0</v>
      </c>
      <c r="L314">
        <f>IFERROR(VLOOKUP(実施計画様式!L314,―!$O$2:$P$10,2,FALSE),0)</f>
        <v>0</v>
      </c>
      <c r="AG314">
        <f>IFERROR(VLOOKUP(実施計画様式!AG314,―!$Q$2:$R$3,2,FALSE),0)</f>
        <v>0</v>
      </c>
      <c r="AH314">
        <f>IFERROR(VLOOKUP(実施計画様式!AH314,―!$S$2:$T$3,2,FALSE),0)</f>
        <v>0</v>
      </c>
      <c r="AI314" s="4">
        <f>IFERROR(VLOOKUP(実施計画様式!AI314,―!$U$2:$V$3,2,FALSE),0)</f>
        <v>0</v>
      </c>
      <c r="AJ314">
        <f>IFERROR(VLOOKUP(実施計画様式!AJ314,―!$AD$2:$AE$14,2,FALSE),0)</f>
        <v>0</v>
      </c>
      <c r="AK314">
        <f>IFERROR(VLOOKUP(実施計画様式!AK314,―!$AD$2:$AE$14,2,FALSE),0)</f>
        <v>0</v>
      </c>
      <c r="AQ314">
        <f>IFERROR(VLOOKUP(実施計画様式!AQ314,―!$AG$2:$AH$4,2,FALSE),0)</f>
        <v>0</v>
      </c>
      <c r="AS314" s="4">
        <f t="shared" si="3"/>
        <v>0</v>
      </c>
      <c r="AT314">
        <v>99</v>
      </c>
      <c r="BB314" s="601" t="str">
        <f>IF(実施計画様式!F314="","",IF(PRODUCT(D314:AQ314)=0,"error",""))</f>
        <v/>
      </c>
    </row>
    <row r="315" spans="3:54" x14ac:dyDescent="0.15">
      <c r="C315" s="4">
        <v>234</v>
      </c>
      <c r="D315" s="53">
        <f>IFERROR(VLOOKUP(実施計画様式!D315,―!A$14:B$16,2,FALSE),0)</f>
        <v>0</v>
      </c>
      <c r="E315">
        <f>IFERROR(VLOOKUP(実施計画様式!E315,―!$C$40:$D$47,2,FALSE),0)</f>
        <v>0</v>
      </c>
      <c r="F315">
        <f>IFERROR(VLOOKUP(実施計画様式!F315,―!$E$2:$F$2,2,FALSE),0)</f>
        <v>0</v>
      </c>
      <c r="G315">
        <f>IFERROR(VLOOKUP(実施計画様式!G315,―!$G$2:$H$2,2,FALSE),0)</f>
        <v>0</v>
      </c>
      <c r="H315">
        <f>IFERROR(VLOOKUP(実施計画様式!H315,―!$I$2:$J$2,2,FALSE),0)</f>
        <v>0</v>
      </c>
      <c r="J315">
        <f>IFERROR(VLOOKUP(実施計画様式!J315,―!$K$2:$L$2,2,FALSE),0)</f>
        <v>0</v>
      </c>
      <c r="K315">
        <f>IFERROR(VLOOKUP(実施計画様式!K315,―!$M$2:$N$2,2,FALSE),0)</f>
        <v>0</v>
      </c>
      <c r="L315">
        <f>IFERROR(VLOOKUP(実施計画様式!L315,―!$O$2:$P$10,2,FALSE),0)</f>
        <v>0</v>
      </c>
      <c r="AG315">
        <f>IFERROR(VLOOKUP(実施計画様式!AG315,―!$Q$2:$R$3,2,FALSE),0)</f>
        <v>0</v>
      </c>
      <c r="AH315">
        <f>IFERROR(VLOOKUP(実施計画様式!AH315,―!$S$2:$T$3,2,FALSE),0)</f>
        <v>0</v>
      </c>
      <c r="AI315" s="4">
        <f>IFERROR(VLOOKUP(実施計画様式!AI315,―!$U$2:$V$3,2,FALSE),0)</f>
        <v>0</v>
      </c>
      <c r="AJ315">
        <f>IFERROR(VLOOKUP(実施計画様式!AJ315,―!$AD$2:$AE$14,2,FALSE),0)</f>
        <v>0</v>
      </c>
      <c r="AK315">
        <f>IFERROR(VLOOKUP(実施計画様式!AK315,―!$AD$2:$AE$14,2,FALSE),0)</f>
        <v>0</v>
      </c>
      <c r="AQ315">
        <f>IFERROR(VLOOKUP(実施計画様式!AQ315,―!$AG$2:$AH$4,2,FALSE),0)</f>
        <v>0</v>
      </c>
      <c r="AS315" s="4">
        <f t="shared" si="3"/>
        <v>0</v>
      </c>
      <c r="AT315">
        <v>99</v>
      </c>
      <c r="BB315" s="601" t="str">
        <f>IF(実施計画様式!F315="","",IF(PRODUCT(D315:AQ315)=0,"error",""))</f>
        <v/>
      </c>
    </row>
    <row r="316" spans="3:54" x14ac:dyDescent="0.15">
      <c r="C316" s="4">
        <v>235</v>
      </c>
      <c r="D316" s="53">
        <f>IFERROR(VLOOKUP(実施計画様式!D316,―!A$14:B$16,2,FALSE),0)</f>
        <v>0</v>
      </c>
      <c r="E316">
        <f>IFERROR(VLOOKUP(実施計画様式!E316,―!$C$40:$D$47,2,FALSE),0)</f>
        <v>0</v>
      </c>
      <c r="F316">
        <f>IFERROR(VLOOKUP(実施計画様式!F316,―!$E$2:$F$2,2,FALSE),0)</f>
        <v>0</v>
      </c>
      <c r="G316">
        <f>IFERROR(VLOOKUP(実施計画様式!G316,―!$G$2:$H$2,2,FALSE),0)</f>
        <v>0</v>
      </c>
      <c r="H316">
        <f>IFERROR(VLOOKUP(実施計画様式!H316,―!$I$2:$J$2,2,FALSE),0)</f>
        <v>0</v>
      </c>
      <c r="J316">
        <f>IFERROR(VLOOKUP(実施計画様式!J316,―!$K$2:$L$2,2,FALSE),0)</f>
        <v>0</v>
      </c>
      <c r="K316">
        <f>IFERROR(VLOOKUP(実施計画様式!K316,―!$M$2:$N$2,2,FALSE),0)</f>
        <v>0</v>
      </c>
      <c r="L316">
        <f>IFERROR(VLOOKUP(実施計画様式!L316,―!$O$2:$P$10,2,FALSE),0)</f>
        <v>0</v>
      </c>
      <c r="AG316">
        <f>IFERROR(VLOOKUP(実施計画様式!AG316,―!$Q$2:$R$3,2,FALSE),0)</f>
        <v>0</v>
      </c>
      <c r="AH316">
        <f>IFERROR(VLOOKUP(実施計画様式!AH316,―!$S$2:$T$3,2,FALSE),0)</f>
        <v>0</v>
      </c>
      <c r="AI316" s="4">
        <f>IFERROR(VLOOKUP(実施計画様式!AI316,―!$U$2:$V$3,2,FALSE),0)</f>
        <v>0</v>
      </c>
      <c r="AJ316">
        <f>IFERROR(VLOOKUP(実施計画様式!AJ316,―!$AD$2:$AE$14,2,FALSE),0)</f>
        <v>0</v>
      </c>
      <c r="AK316">
        <f>IFERROR(VLOOKUP(実施計画様式!AK316,―!$AD$2:$AE$14,2,FALSE),0)</f>
        <v>0</v>
      </c>
      <c r="AQ316">
        <f>IFERROR(VLOOKUP(実施計画様式!AQ316,―!$AG$2:$AH$4,2,FALSE),0)</f>
        <v>0</v>
      </c>
      <c r="AS316" s="4">
        <f t="shared" si="3"/>
        <v>0</v>
      </c>
      <c r="AT316">
        <v>99</v>
      </c>
      <c r="BB316" s="601" t="str">
        <f>IF(実施計画様式!F316="","",IF(PRODUCT(D316:AQ316)=0,"error",""))</f>
        <v/>
      </c>
    </row>
    <row r="317" spans="3:54" x14ac:dyDescent="0.15">
      <c r="C317" s="4">
        <v>236</v>
      </c>
      <c r="D317" s="53">
        <f>IFERROR(VLOOKUP(実施計画様式!D317,―!A$14:B$16,2,FALSE),0)</f>
        <v>0</v>
      </c>
      <c r="E317">
        <f>IFERROR(VLOOKUP(実施計画様式!E317,―!$C$40:$D$47,2,FALSE),0)</f>
        <v>0</v>
      </c>
      <c r="F317">
        <f>IFERROR(VLOOKUP(実施計画様式!F317,―!$E$2:$F$2,2,FALSE),0)</f>
        <v>0</v>
      </c>
      <c r="G317">
        <f>IFERROR(VLOOKUP(実施計画様式!G317,―!$G$2:$H$2,2,FALSE),0)</f>
        <v>0</v>
      </c>
      <c r="H317">
        <f>IFERROR(VLOOKUP(実施計画様式!H317,―!$I$2:$J$2,2,FALSE),0)</f>
        <v>0</v>
      </c>
      <c r="J317">
        <f>IFERROR(VLOOKUP(実施計画様式!J317,―!$K$2:$L$2,2,FALSE),0)</f>
        <v>0</v>
      </c>
      <c r="K317">
        <f>IFERROR(VLOOKUP(実施計画様式!K317,―!$M$2:$N$2,2,FALSE),0)</f>
        <v>0</v>
      </c>
      <c r="L317">
        <f>IFERROR(VLOOKUP(実施計画様式!L317,―!$O$2:$P$10,2,FALSE),0)</f>
        <v>0</v>
      </c>
      <c r="AG317">
        <f>IFERROR(VLOOKUP(実施計画様式!AG317,―!$Q$2:$R$3,2,FALSE),0)</f>
        <v>0</v>
      </c>
      <c r="AH317">
        <f>IFERROR(VLOOKUP(実施計画様式!AH317,―!$S$2:$T$3,2,FALSE),0)</f>
        <v>0</v>
      </c>
      <c r="AI317" s="4">
        <f>IFERROR(VLOOKUP(実施計画様式!AI317,―!$U$2:$V$3,2,FALSE),0)</f>
        <v>0</v>
      </c>
      <c r="AJ317">
        <f>IFERROR(VLOOKUP(実施計画様式!AJ317,―!$AD$2:$AE$14,2,FALSE),0)</f>
        <v>0</v>
      </c>
      <c r="AK317">
        <f>IFERROR(VLOOKUP(実施計画様式!AK317,―!$AD$2:$AE$14,2,FALSE),0)</f>
        <v>0</v>
      </c>
      <c r="AQ317">
        <f>IFERROR(VLOOKUP(実施計画様式!AQ317,―!$AG$2:$AH$4,2,FALSE),0)</f>
        <v>0</v>
      </c>
      <c r="AS317" s="4">
        <f t="shared" si="3"/>
        <v>0</v>
      </c>
      <c r="AT317">
        <v>99</v>
      </c>
      <c r="BB317" s="601" t="str">
        <f>IF(実施計画様式!F317="","",IF(PRODUCT(D317:AQ317)=0,"error",""))</f>
        <v/>
      </c>
    </row>
    <row r="318" spans="3:54" x14ac:dyDescent="0.15">
      <c r="C318" s="4">
        <v>237</v>
      </c>
      <c r="D318" s="53">
        <f>IFERROR(VLOOKUP(実施計画様式!D318,―!A$14:B$16,2,FALSE),0)</f>
        <v>0</v>
      </c>
      <c r="E318">
        <f>IFERROR(VLOOKUP(実施計画様式!E318,―!$C$40:$D$47,2,FALSE),0)</f>
        <v>0</v>
      </c>
      <c r="F318">
        <f>IFERROR(VLOOKUP(実施計画様式!F318,―!$E$2:$F$2,2,FALSE),0)</f>
        <v>0</v>
      </c>
      <c r="G318">
        <f>IFERROR(VLOOKUP(実施計画様式!G318,―!$G$2:$H$2,2,FALSE),0)</f>
        <v>0</v>
      </c>
      <c r="H318">
        <f>IFERROR(VLOOKUP(実施計画様式!H318,―!$I$2:$J$2,2,FALSE),0)</f>
        <v>0</v>
      </c>
      <c r="J318">
        <f>IFERROR(VLOOKUP(実施計画様式!J318,―!$K$2:$L$2,2,FALSE),0)</f>
        <v>0</v>
      </c>
      <c r="K318">
        <f>IFERROR(VLOOKUP(実施計画様式!K318,―!$M$2:$N$2,2,FALSE),0)</f>
        <v>0</v>
      </c>
      <c r="L318">
        <f>IFERROR(VLOOKUP(実施計画様式!L318,―!$O$2:$P$10,2,FALSE),0)</f>
        <v>0</v>
      </c>
      <c r="AG318">
        <f>IFERROR(VLOOKUP(実施計画様式!AG318,―!$Q$2:$R$3,2,FALSE),0)</f>
        <v>0</v>
      </c>
      <c r="AH318">
        <f>IFERROR(VLOOKUP(実施計画様式!AH318,―!$S$2:$T$3,2,FALSE),0)</f>
        <v>0</v>
      </c>
      <c r="AI318" s="4">
        <f>IFERROR(VLOOKUP(実施計画様式!AI318,―!$U$2:$V$3,2,FALSE),0)</f>
        <v>0</v>
      </c>
      <c r="AJ318">
        <f>IFERROR(VLOOKUP(実施計画様式!AJ318,―!$AD$2:$AE$14,2,FALSE),0)</f>
        <v>0</v>
      </c>
      <c r="AK318">
        <f>IFERROR(VLOOKUP(実施計画様式!AK318,―!$AD$2:$AE$14,2,FALSE),0)</f>
        <v>0</v>
      </c>
      <c r="AQ318">
        <f>IFERROR(VLOOKUP(実施計画様式!AQ318,―!$AG$2:$AH$4,2,FALSE),0)</f>
        <v>0</v>
      </c>
      <c r="AS318" s="4">
        <f t="shared" si="3"/>
        <v>0</v>
      </c>
      <c r="AT318">
        <v>99</v>
      </c>
      <c r="BB318" s="601" t="str">
        <f>IF(実施計画様式!F318="","",IF(PRODUCT(D318:AQ318)=0,"error",""))</f>
        <v/>
      </c>
    </row>
    <row r="319" spans="3:54" x14ac:dyDescent="0.15">
      <c r="C319" s="4">
        <v>238</v>
      </c>
      <c r="D319" s="53">
        <f>IFERROR(VLOOKUP(実施計画様式!D319,―!A$14:B$16,2,FALSE),0)</f>
        <v>0</v>
      </c>
      <c r="E319">
        <f>IFERROR(VLOOKUP(実施計画様式!E319,―!$C$40:$D$47,2,FALSE),0)</f>
        <v>0</v>
      </c>
      <c r="F319">
        <f>IFERROR(VLOOKUP(実施計画様式!F319,―!$E$2:$F$2,2,FALSE),0)</f>
        <v>0</v>
      </c>
      <c r="G319">
        <f>IFERROR(VLOOKUP(実施計画様式!G319,―!$G$2:$H$2,2,FALSE),0)</f>
        <v>0</v>
      </c>
      <c r="H319">
        <f>IFERROR(VLOOKUP(実施計画様式!H319,―!$I$2:$J$2,2,FALSE),0)</f>
        <v>0</v>
      </c>
      <c r="J319">
        <f>IFERROR(VLOOKUP(実施計画様式!J319,―!$K$2:$L$2,2,FALSE),0)</f>
        <v>0</v>
      </c>
      <c r="K319">
        <f>IFERROR(VLOOKUP(実施計画様式!K319,―!$M$2:$N$2,2,FALSE),0)</f>
        <v>0</v>
      </c>
      <c r="L319">
        <f>IFERROR(VLOOKUP(実施計画様式!L319,―!$O$2:$P$10,2,FALSE),0)</f>
        <v>0</v>
      </c>
      <c r="AG319">
        <f>IFERROR(VLOOKUP(実施計画様式!AG319,―!$Q$2:$R$3,2,FALSE),0)</f>
        <v>0</v>
      </c>
      <c r="AH319">
        <f>IFERROR(VLOOKUP(実施計画様式!AH319,―!$S$2:$T$3,2,FALSE),0)</f>
        <v>0</v>
      </c>
      <c r="AI319" s="4">
        <f>IFERROR(VLOOKUP(実施計画様式!AI319,―!$U$2:$V$3,2,FALSE),0)</f>
        <v>0</v>
      </c>
      <c r="AJ319">
        <f>IFERROR(VLOOKUP(実施計画様式!AJ319,―!$AD$2:$AE$14,2,FALSE),0)</f>
        <v>0</v>
      </c>
      <c r="AK319">
        <f>IFERROR(VLOOKUP(実施計画様式!AK319,―!$AD$2:$AE$14,2,FALSE),0)</f>
        <v>0</v>
      </c>
      <c r="AQ319">
        <f>IFERROR(VLOOKUP(実施計画様式!AQ319,―!$AG$2:$AH$4,2,FALSE),0)</f>
        <v>0</v>
      </c>
      <c r="AS319" s="4">
        <f t="shared" si="3"/>
        <v>0</v>
      </c>
      <c r="AT319">
        <v>99</v>
      </c>
      <c r="BB319" s="601" t="str">
        <f>IF(実施計画様式!F319="","",IF(PRODUCT(D319:AQ319)=0,"error",""))</f>
        <v/>
      </c>
    </row>
    <row r="320" spans="3:54" x14ac:dyDescent="0.15">
      <c r="C320" s="4">
        <v>239</v>
      </c>
      <c r="D320" s="53">
        <f>IFERROR(VLOOKUP(実施計画様式!D320,―!A$14:B$16,2,FALSE),0)</f>
        <v>0</v>
      </c>
      <c r="E320">
        <f>IFERROR(VLOOKUP(実施計画様式!E320,―!$C$40:$D$47,2,FALSE),0)</f>
        <v>0</v>
      </c>
      <c r="F320">
        <f>IFERROR(VLOOKUP(実施計画様式!F320,―!$E$2:$F$2,2,FALSE),0)</f>
        <v>0</v>
      </c>
      <c r="G320">
        <f>IFERROR(VLOOKUP(実施計画様式!G320,―!$G$2:$H$2,2,FALSE),0)</f>
        <v>0</v>
      </c>
      <c r="H320">
        <f>IFERROR(VLOOKUP(実施計画様式!H320,―!$I$2:$J$2,2,FALSE),0)</f>
        <v>0</v>
      </c>
      <c r="J320">
        <f>IFERROR(VLOOKUP(実施計画様式!J320,―!$K$2:$L$2,2,FALSE),0)</f>
        <v>0</v>
      </c>
      <c r="K320">
        <f>IFERROR(VLOOKUP(実施計画様式!K320,―!$M$2:$N$2,2,FALSE),0)</f>
        <v>0</v>
      </c>
      <c r="L320">
        <f>IFERROR(VLOOKUP(実施計画様式!L320,―!$O$2:$P$10,2,FALSE),0)</f>
        <v>0</v>
      </c>
      <c r="AG320">
        <f>IFERROR(VLOOKUP(実施計画様式!AG320,―!$Q$2:$R$3,2,FALSE),0)</f>
        <v>0</v>
      </c>
      <c r="AH320">
        <f>IFERROR(VLOOKUP(実施計画様式!AH320,―!$S$2:$T$3,2,FALSE),0)</f>
        <v>0</v>
      </c>
      <c r="AI320" s="4">
        <f>IFERROR(VLOOKUP(実施計画様式!AI320,―!$U$2:$V$3,2,FALSE),0)</f>
        <v>0</v>
      </c>
      <c r="AJ320">
        <f>IFERROR(VLOOKUP(実施計画様式!AJ320,―!$AD$2:$AE$14,2,FALSE),0)</f>
        <v>0</v>
      </c>
      <c r="AK320">
        <f>IFERROR(VLOOKUP(実施計画様式!AK320,―!$AD$2:$AE$14,2,FALSE),0)</f>
        <v>0</v>
      </c>
      <c r="AQ320">
        <f>IFERROR(VLOOKUP(実施計画様式!AQ320,―!$AG$2:$AH$4,2,FALSE),0)</f>
        <v>0</v>
      </c>
      <c r="AS320" s="4">
        <f t="shared" si="3"/>
        <v>0</v>
      </c>
      <c r="AT320">
        <v>99</v>
      </c>
      <c r="BB320" s="601" t="str">
        <f>IF(実施計画様式!F320="","",IF(PRODUCT(D320:AQ320)=0,"error",""))</f>
        <v/>
      </c>
    </row>
    <row r="321" spans="3:54" x14ac:dyDescent="0.15">
      <c r="C321" s="4">
        <v>240</v>
      </c>
      <c r="D321" s="53">
        <f>IFERROR(VLOOKUP(実施計画様式!D321,―!A$14:B$16,2,FALSE),0)</f>
        <v>0</v>
      </c>
      <c r="E321">
        <f>IFERROR(VLOOKUP(実施計画様式!E321,―!$C$40:$D$47,2,FALSE),0)</f>
        <v>0</v>
      </c>
      <c r="F321">
        <f>IFERROR(VLOOKUP(実施計画様式!F321,―!$E$2:$F$2,2,FALSE),0)</f>
        <v>0</v>
      </c>
      <c r="G321">
        <f>IFERROR(VLOOKUP(実施計画様式!G321,―!$G$2:$H$2,2,FALSE),0)</f>
        <v>0</v>
      </c>
      <c r="H321">
        <f>IFERROR(VLOOKUP(実施計画様式!H321,―!$I$2:$J$2,2,FALSE),0)</f>
        <v>0</v>
      </c>
      <c r="J321">
        <f>IFERROR(VLOOKUP(実施計画様式!J321,―!$K$2:$L$2,2,FALSE),0)</f>
        <v>0</v>
      </c>
      <c r="K321">
        <f>IFERROR(VLOOKUP(実施計画様式!K321,―!$M$2:$N$2,2,FALSE),0)</f>
        <v>0</v>
      </c>
      <c r="L321">
        <f>IFERROR(VLOOKUP(実施計画様式!L321,―!$O$2:$P$10,2,FALSE),0)</f>
        <v>0</v>
      </c>
      <c r="AG321">
        <f>IFERROR(VLOOKUP(実施計画様式!AG321,―!$Q$2:$R$3,2,FALSE),0)</f>
        <v>0</v>
      </c>
      <c r="AH321">
        <f>IFERROR(VLOOKUP(実施計画様式!AH321,―!$S$2:$T$3,2,FALSE),0)</f>
        <v>0</v>
      </c>
      <c r="AI321" s="4">
        <f>IFERROR(VLOOKUP(実施計画様式!AI321,―!$U$2:$V$3,2,FALSE),0)</f>
        <v>0</v>
      </c>
      <c r="AJ321">
        <f>IFERROR(VLOOKUP(実施計画様式!AJ321,―!$AD$2:$AE$14,2,FALSE),0)</f>
        <v>0</v>
      </c>
      <c r="AK321">
        <f>IFERROR(VLOOKUP(実施計画様式!AK321,―!$AD$2:$AE$14,2,FALSE),0)</f>
        <v>0</v>
      </c>
      <c r="AQ321">
        <f>IFERROR(VLOOKUP(実施計画様式!AQ321,―!$AG$2:$AH$4,2,FALSE),0)</f>
        <v>0</v>
      </c>
      <c r="AS321" s="4">
        <f t="shared" si="3"/>
        <v>0</v>
      </c>
      <c r="AT321">
        <v>99</v>
      </c>
      <c r="BB321" s="601" t="str">
        <f>IF(実施計画様式!F321="","",IF(PRODUCT(D321:AQ321)=0,"error",""))</f>
        <v/>
      </c>
    </row>
    <row r="322" spans="3:54" x14ac:dyDescent="0.15">
      <c r="C322" s="4">
        <v>241</v>
      </c>
      <c r="D322" s="53">
        <f>IFERROR(VLOOKUP(実施計画様式!D322,―!A$14:B$16,2,FALSE),0)</f>
        <v>0</v>
      </c>
      <c r="E322">
        <f>IFERROR(VLOOKUP(実施計画様式!E322,―!$C$40:$D$47,2,FALSE),0)</f>
        <v>0</v>
      </c>
      <c r="F322">
        <f>IFERROR(VLOOKUP(実施計画様式!F322,―!$E$2:$F$2,2,FALSE),0)</f>
        <v>0</v>
      </c>
      <c r="G322">
        <f>IFERROR(VLOOKUP(実施計画様式!G322,―!$G$2:$H$2,2,FALSE),0)</f>
        <v>0</v>
      </c>
      <c r="H322">
        <f>IFERROR(VLOOKUP(実施計画様式!H322,―!$I$2:$J$2,2,FALSE),0)</f>
        <v>0</v>
      </c>
      <c r="J322">
        <f>IFERROR(VLOOKUP(実施計画様式!J322,―!$K$2:$L$2,2,FALSE),0)</f>
        <v>0</v>
      </c>
      <c r="K322">
        <f>IFERROR(VLOOKUP(実施計画様式!K322,―!$M$2:$N$2,2,FALSE),0)</f>
        <v>0</v>
      </c>
      <c r="L322">
        <f>IFERROR(VLOOKUP(実施計画様式!L322,―!$O$2:$P$10,2,FALSE),0)</f>
        <v>0</v>
      </c>
      <c r="AG322">
        <f>IFERROR(VLOOKUP(実施計画様式!AG322,―!$Q$2:$R$3,2,FALSE),0)</f>
        <v>0</v>
      </c>
      <c r="AH322">
        <f>IFERROR(VLOOKUP(実施計画様式!AH322,―!$S$2:$T$3,2,FALSE),0)</f>
        <v>0</v>
      </c>
      <c r="AI322" s="4">
        <f>IFERROR(VLOOKUP(実施計画様式!AI322,―!$U$2:$V$3,2,FALSE),0)</f>
        <v>0</v>
      </c>
      <c r="AJ322">
        <f>IFERROR(VLOOKUP(実施計画様式!AJ322,―!$AD$2:$AE$14,2,FALSE),0)</f>
        <v>0</v>
      </c>
      <c r="AK322">
        <f>IFERROR(VLOOKUP(実施計画様式!AK322,―!$AD$2:$AE$14,2,FALSE),0)</f>
        <v>0</v>
      </c>
      <c r="AQ322">
        <f>IFERROR(VLOOKUP(実施計画様式!AQ322,―!$AG$2:$AH$4,2,FALSE),0)</f>
        <v>0</v>
      </c>
      <c r="AS322" s="4">
        <f t="shared" si="3"/>
        <v>0</v>
      </c>
      <c r="AT322">
        <v>99</v>
      </c>
      <c r="BB322" s="601" t="str">
        <f>IF(実施計画様式!F322="","",IF(PRODUCT(D322:AQ322)=0,"error",""))</f>
        <v/>
      </c>
    </row>
    <row r="323" spans="3:54" x14ac:dyDescent="0.15">
      <c r="C323" s="4">
        <v>242</v>
      </c>
      <c r="D323" s="53">
        <f>IFERROR(VLOOKUP(実施計画様式!D323,―!A$14:B$16,2,FALSE),0)</f>
        <v>0</v>
      </c>
      <c r="E323">
        <f>IFERROR(VLOOKUP(実施計画様式!E323,―!$C$40:$D$47,2,FALSE),0)</f>
        <v>0</v>
      </c>
      <c r="F323">
        <f>IFERROR(VLOOKUP(実施計画様式!F323,―!$E$2:$F$2,2,FALSE),0)</f>
        <v>0</v>
      </c>
      <c r="G323">
        <f>IFERROR(VLOOKUP(実施計画様式!G323,―!$G$2:$H$2,2,FALSE),0)</f>
        <v>0</v>
      </c>
      <c r="H323">
        <f>IFERROR(VLOOKUP(実施計画様式!H323,―!$I$2:$J$2,2,FALSE),0)</f>
        <v>0</v>
      </c>
      <c r="J323">
        <f>IFERROR(VLOOKUP(実施計画様式!J323,―!$K$2:$L$2,2,FALSE),0)</f>
        <v>0</v>
      </c>
      <c r="K323">
        <f>IFERROR(VLOOKUP(実施計画様式!K323,―!$M$2:$N$2,2,FALSE),0)</f>
        <v>0</v>
      </c>
      <c r="L323">
        <f>IFERROR(VLOOKUP(実施計画様式!L323,―!$O$2:$P$10,2,FALSE),0)</f>
        <v>0</v>
      </c>
      <c r="AG323">
        <f>IFERROR(VLOOKUP(実施計画様式!AG323,―!$Q$2:$R$3,2,FALSE),0)</f>
        <v>0</v>
      </c>
      <c r="AH323">
        <f>IFERROR(VLOOKUP(実施計画様式!AH323,―!$S$2:$T$3,2,FALSE),0)</f>
        <v>0</v>
      </c>
      <c r="AI323" s="4">
        <f>IFERROR(VLOOKUP(実施計画様式!AI323,―!$U$2:$V$3,2,FALSE),0)</f>
        <v>0</v>
      </c>
      <c r="AJ323">
        <f>IFERROR(VLOOKUP(実施計画様式!AJ323,―!$AD$2:$AE$14,2,FALSE),0)</f>
        <v>0</v>
      </c>
      <c r="AK323">
        <f>IFERROR(VLOOKUP(実施計画様式!AK323,―!$AD$2:$AE$14,2,FALSE),0)</f>
        <v>0</v>
      </c>
      <c r="AQ323">
        <f>IFERROR(VLOOKUP(実施計画様式!AQ323,―!$AG$2:$AH$4,2,FALSE),0)</f>
        <v>0</v>
      </c>
      <c r="AS323" s="4">
        <f t="shared" si="3"/>
        <v>0</v>
      </c>
      <c r="AT323">
        <v>99</v>
      </c>
      <c r="BB323" s="601" t="str">
        <f>IF(実施計画様式!F323="","",IF(PRODUCT(D323:AQ323)=0,"error",""))</f>
        <v/>
      </c>
    </row>
    <row r="324" spans="3:54" x14ac:dyDescent="0.15">
      <c r="C324" s="4">
        <v>243</v>
      </c>
      <c r="D324" s="53">
        <f>IFERROR(VLOOKUP(実施計画様式!D324,―!A$14:B$16,2,FALSE),0)</f>
        <v>0</v>
      </c>
      <c r="E324">
        <f>IFERROR(VLOOKUP(実施計画様式!E324,―!$C$40:$D$47,2,FALSE),0)</f>
        <v>0</v>
      </c>
      <c r="F324">
        <f>IFERROR(VLOOKUP(実施計画様式!F324,―!$E$2:$F$2,2,FALSE),0)</f>
        <v>0</v>
      </c>
      <c r="G324">
        <f>IFERROR(VLOOKUP(実施計画様式!G324,―!$G$2:$H$2,2,FALSE),0)</f>
        <v>0</v>
      </c>
      <c r="H324">
        <f>IFERROR(VLOOKUP(実施計画様式!H324,―!$I$2:$J$2,2,FALSE),0)</f>
        <v>0</v>
      </c>
      <c r="J324">
        <f>IFERROR(VLOOKUP(実施計画様式!J324,―!$K$2:$L$2,2,FALSE),0)</f>
        <v>0</v>
      </c>
      <c r="K324">
        <f>IFERROR(VLOOKUP(実施計画様式!K324,―!$M$2:$N$2,2,FALSE),0)</f>
        <v>0</v>
      </c>
      <c r="L324">
        <f>IFERROR(VLOOKUP(実施計画様式!L324,―!$O$2:$P$10,2,FALSE),0)</f>
        <v>0</v>
      </c>
      <c r="AG324">
        <f>IFERROR(VLOOKUP(実施計画様式!AG324,―!$Q$2:$R$3,2,FALSE),0)</f>
        <v>0</v>
      </c>
      <c r="AH324">
        <f>IFERROR(VLOOKUP(実施計画様式!AH324,―!$S$2:$T$3,2,FALSE),0)</f>
        <v>0</v>
      </c>
      <c r="AI324" s="4">
        <f>IFERROR(VLOOKUP(実施計画様式!AI324,―!$U$2:$V$3,2,FALSE),0)</f>
        <v>0</v>
      </c>
      <c r="AJ324">
        <f>IFERROR(VLOOKUP(実施計画様式!AJ324,―!$AD$2:$AE$14,2,FALSE),0)</f>
        <v>0</v>
      </c>
      <c r="AK324">
        <f>IFERROR(VLOOKUP(実施計画様式!AK324,―!$AD$2:$AE$14,2,FALSE),0)</f>
        <v>0</v>
      </c>
      <c r="AQ324">
        <f>IFERROR(VLOOKUP(実施計画様式!AQ324,―!$AG$2:$AH$4,2,FALSE),0)</f>
        <v>0</v>
      </c>
      <c r="AS324" s="4">
        <f t="shared" si="3"/>
        <v>0</v>
      </c>
      <c r="AT324">
        <v>99</v>
      </c>
      <c r="BB324" s="601" t="str">
        <f>IF(実施計画様式!F324="","",IF(PRODUCT(D324:AQ324)=0,"error",""))</f>
        <v/>
      </c>
    </row>
    <row r="325" spans="3:54" x14ac:dyDescent="0.15">
      <c r="C325" s="4">
        <v>244</v>
      </c>
      <c r="D325" s="53">
        <f>IFERROR(VLOOKUP(実施計画様式!D325,―!A$14:B$16,2,FALSE),0)</f>
        <v>0</v>
      </c>
      <c r="E325">
        <f>IFERROR(VLOOKUP(実施計画様式!E325,―!$C$40:$D$47,2,FALSE),0)</f>
        <v>0</v>
      </c>
      <c r="F325">
        <f>IFERROR(VLOOKUP(実施計画様式!F325,―!$E$2:$F$2,2,FALSE),0)</f>
        <v>0</v>
      </c>
      <c r="G325">
        <f>IFERROR(VLOOKUP(実施計画様式!G325,―!$G$2:$H$2,2,FALSE),0)</f>
        <v>0</v>
      </c>
      <c r="H325">
        <f>IFERROR(VLOOKUP(実施計画様式!H325,―!$I$2:$J$2,2,FALSE),0)</f>
        <v>0</v>
      </c>
      <c r="J325">
        <f>IFERROR(VLOOKUP(実施計画様式!J325,―!$K$2:$L$2,2,FALSE),0)</f>
        <v>0</v>
      </c>
      <c r="K325">
        <f>IFERROR(VLOOKUP(実施計画様式!K325,―!$M$2:$N$2,2,FALSE),0)</f>
        <v>0</v>
      </c>
      <c r="L325">
        <f>IFERROR(VLOOKUP(実施計画様式!L325,―!$O$2:$P$10,2,FALSE),0)</f>
        <v>0</v>
      </c>
      <c r="AG325">
        <f>IFERROR(VLOOKUP(実施計画様式!AG325,―!$Q$2:$R$3,2,FALSE),0)</f>
        <v>0</v>
      </c>
      <c r="AH325">
        <f>IFERROR(VLOOKUP(実施計画様式!AH325,―!$S$2:$T$3,2,FALSE),0)</f>
        <v>0</v>
      </c>
      <c r="AI325" s="4">
        <f>IFERROR(VLOOKUP(実施計画様式!AI325,―!$U$2:$V$3,2,FALSE),0)</f>
        <v>0</v>
      </c>
      <c r="AJ325">
        <f>IFERROR(VLOOKUP(実施計画様式!AJ325,―!$AD$2:$AE$14,2,FALSE),0)</f>
        <v>0</v>
      </c>
      <c r="AK325">
        <f>IFERROR(VLOOKUP(実施計画様式!AK325,―!$AD$2:$AE$14,2,FALSE),0)</f>
        <v>0</v>
      </c>
      <c r="AQ325">
        <f>IFERROR(VLOOKUP(実施計画様式!AQ325,―!$AG$2:$AH$4,2,FALSE),0)</f>
        <v>0</v>
      </c>
      <c r="AS325" s="4">
        <f t="shared" si="3"/>
        <v>0</v>
      </c>
      <c r="AT325">
        <v>99</v>
      </c>
      <c r="BB325" s="601" t="str">
        <f>IF(実施計画様式!F325="","",IF(PRODUCT(D325:AQ325)=0,"error",""))</f>
        <v/>
      </c>
    </row>
    <row r="326" spans="3:54" x14ac:dyDescent="0.15">
      <c r="C326" s="4">
        <v>245</v>
      </c>
      <c r="D326" s="53">
        <f>IFERROR(VLOOKUP(実施計画様式!D326,―!A$14:B$16,2,FALSE),0)</f>
        <v>0</v>
      </c>
      <c r="E326">
        <f>IFERROR(VLOOKUP(実施計画様式!E326,―!$C$40:$D$47,2,FALSE),0)</f>
        <v>0</v>
      </c>
      <c r="F326">
        <f>IFERROR(VLOOKUP(実施計画様式!F326,―!$E$2:$F$2,2,FALSE),0)</f>
        <v>0</v>
      </c>
      <c r="G326">
        <f>IFERROR(VLOOKUP(実施計画様式!G326,―!$G$2:$H$2,2,FALSE),0)</f>
        <v>0</v>
      </c>
      <c r="H326">
        <f>IFERROR(VLOOKUP(実施計画様式!H326,―!$I$2:$J$2,2,FALSE),0)</f>
        <v>0</v>
      </c>
      <c r="J326">
        <f>IFERROR(VLOOKUP(実施計画様式!J326,―!$K$2:$L$2,2,FALSE),0)</f>
        <v>0</v>
      </c>
      <c r="K326">
        <f>IFERROR(VLOOKUP(実施計画様式!K326,―!$M$2:$N$2,2,FALSE),0)</f>
        <v>0</v>
      </c>
      <c r="L326">
        <f>IFERROR(VLOOKUP(実施計画様式!L326,―!$O$2:$P$10,2,FALSE),0)</f>
        <v>0</v>
      </c>
      <c r="AG326">
        <f>IFERROR(VLOOKUP(実施計画様式!AG326,―!$Q$2:$R$3,2,FALSE),0)</f>
        <v>0</v>
      </c>
      <c r="AH326">
        <f>IFERROR(VLOOKUP(実施計画様式!AH326,―!$S$2:$T$3,2,FALSE),0)</f>
        <v>0</v>
      </c>
      <c r="AI326" s="4">
        <f>IFERROR(VLOOKUP(実施計画様式!AI326,―!$U$2:$V$3,2,FALSE),0)</f>
        <v>0</v>
      </c>
      <c r="AJ326">
        <f>IFERROR(VLOOKUP(実施計画様式!AJ326,―!$AD$2:$AE$14,2,FALSE),0)</f>
        <v>0</v>
      </c>
      <c r="AK326">
        <f>IFERROR(VLOOKUP(実施計画様式!AK326,―!$AD$2:$AE$14,2,FALSE),0)</f>
        <v>0</v>
      </c>
      <c r="AQ326">
        <f>IFERROR(VLOOKUP(実施計画様式!AQ326,―!$AG$2:$AH$4,2,FALSE),0)</f>
        <v>0</v>
      </c>
      <c r="AS326" s="4">
        <f t="shared" si="3"/>
        <v>0</v>
      </c>
      <c r="AT326">
        <v>99</v>
      </c>
      <c r="BB326" s="601" t="str">
        <f>IF(実施計画様式!F326="","",IF(PRODUCT(D326:AQ326)=0,"error",""))</f>
        <v/>
      </c>
    </row>
    <row r="327" spans="3:54" x14ac:dyDescent="0.15">
      <c r="C327" s="4">
        <v>246</v>
      </c>
      <c r="D327" s="53">
        <f>IFERROR(VLOOKUP(実施計画様式!D327,―!A$14:B$16,2,FALSE),0)</f>
        <v>0</v>
      </c>
      <c r="E327">
        <f>IFERROR(VLOOKUP(実施計画様式!E327,―!$C$40:$D$47,2,FALSE),0)</f>
        <v>0</v>
      </c>
      <c r="F327">
        <f>IFERROR(VLOOKUP(実施計画様式!F327,―!$E$2:$F$2,2,FALSE),0)</f>
        <v>0</v>
      </c>
      <c r="G327">
        <f>IFERROR(VLOOKUP(実施計画様式!G327,―!$G$2:$H$2,2,FALSE),0)</f>
        <v>0</v>
      </c>
      <c r="H327">
        <f>IFERROR(VLOOKUP(実施計画様式!H327,―!$I$2:$J$2,2,FALSE),0)</f>
        <v>0</v>
      </c>
      <c r="J327">
        <f>IFERROR(VLOOKUP(実施計画様式!J327,―!$K$2:$L$2,2,FALSE),0)</f>
        <v>0</v>
      </c>
      <c r="K327">
        <f>IFERROR(VLOOKUP(実施計画様式!K327,―!$M$2:$N$2,2,FALSE),0)</f>
        <v>0</v>
      </c>
      <c r="L327">
        <f>IFERROR(VLOOKUP(実施計画様式!L327,―!$O$2:$P$10,2,FALSE),0)</f>
        <v>0</v>
      </c>
      <c r="AG327">
        <f>IFERROR(VLOOKUP(実施計画様式!AG327,―!$Q$2:$R$3,2,FALSE),0)</f>
        <v>0</v>
      </c>
      <c r="AH327">
        <f>IFERROR(VLOOKUP(実施計画様式!AH327,―!$S$2:$T$3,2,FALSE),0)</f>
        <v>0</v>
      </c>
      <c r="AI327" s="4">
        <f>IFERROR(VLOOKUP(実施計画様式!AI327,―!$U$2:$V$3,2,FALSE),0)</f>
        <v>0</v>
      </c>
      <c r="AJ327">
        <f>IFERROR(VLOOKUP(実施計画様式!AJ327,―!$AD$2:$AE$14,2,FALSE),0)</f>
        <v>0</v>
      </c>
      <c r="AK327">
        <f>IFERROR(VLOOKUP(実施計画様式!AK327,―!$AD$2:$AE$14,2,FALSE),0)</f>
        <v>0</v>
      </c>
      <c r="AQ327">
        <f>IFERROR(VLOOKUP(実施計画様式!AQ327,―!$AG$2:$AH$4,2,FALSE),0)</f>
        <v>0</v>
      </c>
      <c r="AS327" s="4">
        <f t="shared" si="3"/>
        <v>0</v>
      </c>
      <c r="AT327">
        <v>99</v>
      </c>
      <c r="BB327" s="601" t="str">
        <f>IF(実施計画様式!F327="","",IF(PRODUCT(D327:AQ327)=0,"error",""))</f>
        <v/>
      </c>
    </row>
    <row r="328" spans="3:54" x14ac:dyDescent="0.15">
      <c r="C328" s="4">
        <v>247</v>
      </c>
      <c r="D328" s="53">
        <f>IFERROR(VLOOKUP(実施計画様式!D328,―!A$14:B$16,2,FALSE),0)</f>
        <v>0</v>
      </c>
      <c r="E328">
        <f>IFERROR(VLOOKUP(実施計画様式!E328,―!$C$40:$D$47,2,FALSE),0)</f>
        <v>0</v>
      </c>
      <c r="F328">
        <f>IFERROR(VLOOKUP(実施計画様式!F328,―!$E$2:$F$2,2,FALSE),0)</f>
        <v>0</v>
      </c>
      <c r="G328">
        <f>IFERROR(VLOOKUP(実施計画様式!G328,―!$G$2:$H$2,2,FALSE),0)</f>
        <v>0</v>
      </c>
      <c r="H328">
        <f>IFERROR(VLOOKUP(実施計画様式!H328,―!$I$2:$J$2,2,FALSE),0)</f>
        <v>0</v>
      </c>
      <c r="J328">
        <f>IFERROR(VLOOKUP(実施計画様式!J328,―!$K$2:$L$2,2,FALSE),0)</f>
        <v>0</v>
      </c>
      <c r="K328">
        <f>IFERROR(VLOOKUP(実施計画様式!K328,―!$M$2:$N$2,2,FALSE),0)</f>
        <v>0</v>
      </c>
      <c r="L328">
        <f>IFERROR(VLOOKUP(実施計画様式!L328,―!$O$2:$P$10,2,FALSE),0)</f>
        <v>0</v>
      </c>
      <c r="AG328">
        <f>IFERROR(VLOOKUP(実施計画様式!AG328,―!$Q$2:$R$3,2,FALSE),0)</f>
        <v>0</v>
      </c>
      <c r="AH328">
        <f>IFERROR(VLOOKUP(実施計画様式!AH328,―!$S$2:$T$3,2,FALSE),0)</f>
        <v>0</v>
      </c>
      <c r="AI328" s="4">
        <f>IFERROR(VLOOKUP(実施計画様式!AI328,―!$U$2:$V$3,2,FALSE),0)</f>
        <v>0</v>
      </c>
      <c r="AJ328">
        <f>IFERROR(VLOOKUP(実施計画様式!AJ328,―!$AD$2:$AE$14,2,FALSE),0)</f>
        <v>0</v>
      </c>
      <c r="AK328">
        <f>IFERROR(VLOOKUP(実施計画様式!AK328,―!$AD$2:$AE$14,2,FALSE),0)</f>
        <v>0</v>
      </c>
      <c r="AQ328">
        <f>IFERROR(VLOOKUP(実施計画様式!AQ328,―!$AG$2:$AH$4,2,FALSE),0)</f>
        <v>0</v>
      </c>
      <c r="AS328" s="4">
        <f t="shared" si="3"/>
        <v>0</v>
      </c>
      <c r="AT328">
        <v>99</v>
      </c>
      <c r="BB328" s="601" t="str">
        <f>IF(実施計画様式!F328="","",IF(PRODUCT(D328:AQ328)=0,"error",""))</f>
        <v/>
      </c>
    </row>
    <row r="329" spans="3:54" x14ac:dyDescent="0.15">
      <c r="C329" s="4">
        <v>248</v>
      </c>
      <c r="D329" s="53">
        <f>IFERROR(VLOOKUP(実施計画様式!D329,―!A$14:B$16,2,FALSE),0)</f>
        <v>0</v>
      </c>
      <c r="E329">
        <f>IFERROR(VLOOKUP(実施計画様式!E329,―!$C$40:$D$47,2,FALSE),0)</f>
        <v>0</v>
      </c>
      <c r="F329">
        <f>IFERROR(VLOOKUP(実施計画様式!F329,―!$E$2:$F$2,2,FALSE),0)</f>
        <v>0</v>
      </c>
      <c r="G329">
        <f>IFERROR(VLOOKUP(実施計画様式!G329,―!$G$2:$H$2,2,FALSE),0)</f>
        <v>0</v>
      </c>
      <c r="H329">
        <f>IFERROR(VLOOKUP(実施計画様式!H329,―!$I$2:$J$2,2,FALSE),0)</f>
        <v>0</v>
      </c>
      <c r="J329">
        <f>IFERROR(VLOOKUP(実施計画様式!J329,―!$K$2:$L$2,2,FALSE),0)</f>
        <v>0</v>
      </c>
      <c r="K329">
        <f>IFERROR(VLOOKUP(実施計画様式!K329,―!$M$2:$N$2,2,FALSE),0)</f>
        <v>0</v>
      </c>
      <c r="L329">
        <f>IFERROR(VLOOKUP(実施計画様式!L329,―!$O$2:$P$10,2,FALSE),0)</f>
        <v>0</v>
      </c>
      <c r="AG329">
        <f>IFERROR(VLOOKUP(実施計画様式!AG329,―!$Q$2:$R$3,2,FALSE),0)</f>
        <v>0</v>
      </c>
      <c r="AH329">
        <f>IFERROR(VLOOKUP(実施計画様式!AH329,―!$S$2:$T$3,2,FALSE),0)</f>
        <v>0</v>
      </c>
      <c r="AI329" s="4">
        <f>IFERROR(VLOOKUP(実施計画様式!AI329,―!$U$2:$V$3,2,FALSE),0)</f>
        <v>0</v>
      </c>
      <c r="AJ329">
        <f>IFERROR(VLOOKUP(実施計画様式!AJ329,―!$AD$2:$AE$14,2,FALSE),0)</f>
        <v>0</v>
      </c>
      <c r="AK329">
        <f>IFERROR(VLOOKUP(実施計画様式!AK329,―!$AD$2:$AE$14,2,FALSE),0)</f>
        <v>0</v>
      </c>
      <c r="AQ329">
        <f>IFERROR(VLOOKUP(実施計画様式!AQ329,―!$AG$2:$AH$4,2,FALSE),0)</f>
        <v>0</v>
      </c>
      <c r="AS329" s="4">
        <f t="shared" si="3"/>
        <v>0</v>
      </c>
      <c r="AT329">
        <v>99</v>
      </c>
      <c r="BB329" s="601" t="str">
        <f>IF(実施計画様式!F329="","",IF(PRODUCT(D329:AQ329)=0,"error",""))</f>
        <v/>
      </c>
    </row>
    <row r="330" spans="3:54" x14ac:dyDescent="0.15">
      <c r="C330" s="4">
        <v>249</v>
      </c>
      <c r="D330" s="53">
        <f>IFERROR(VLOOKUP(実施計画様式!D330,―!A$14:B$16,2,FALSE),0)</f>
        <v>0</v>
      </c>
      <c r="E330">
        <f>IFERROR(VLOOKUP(実施計画様式!E330,―!$C$40:$D$47,2,FALSE),0)</f>
        <v>0</v>
      </c>
      <c r="F330">
        <f>IFERROR(VLOOKUP(実施計画様式!F330,―!$E$2:$F$2,2,FALSE),0)</f>
        <v>0</v>
      </c>
      <c r="G330">
        <f>IFERROR(VLOOKUP(実施計画様式!G330,―!$G$2:$H$2,2,FALSE),0)</f>
        <v>0</v>
      </c>
      <c r="H330">
        <f>IFERROR(VLOOKUP(実施計画様式!H330,―!$I$2:$J$2,2,FALSE),0)</f>
        <v>0</v>
      </c>
      <c r="J330">
        <f>IFERROR(VLOOKUP(実施計画様式!J330,―!$K$2:$L$2,2,FALSE),0)</f>
        <v>0</v>
      </c>
      <c r="K330">
        <f>IFERROR(VLOOKUP(実施計画様式!K330,―!$M$2:$N$2,2,FALSE),0)</f>
        <v>0</v>
      </c>
      <c r="L330">
        <f>IFERROR(VLOOKUP(実施計画様式!L330,―!$O$2:$P$10,2,FALSE),0)</f>
        <v>0</v>
      </c>
      <c r="AG330">
        <f>IFERROR(VLOOKUP(実施計画様式!AG330,―!$Q$2:$R$3,2,FALSE),0)</f>
        <v>0</v>
      </c>
      <c r="AH330">
        <f>IFERROR(VLOOKUP(実施計画様式!AH330,―!$S$2:$T$3,2,FALSE),0)</f>
        <v>0</v>
      </c>
      <c r="AI330" s="4">
        <f>IFERROR(VLOOKUP(実施計画様式!AI330,―!$U$2:$V$3,2,FALSE),0)</f>
        <v>0</v>
      </c>
      <c r="AJ330">
        <f>IFERROR(VLOOKUP(実施計画様式!AJ330,―!$AD$2:$AE$14,2,FALSE),0)</f>
        <v>0</v>
      </c>
      <c r="AK330">
        <f>IFERROR(VLOOKUP(実施計画様式!AK330,―!$AD$2:$AE$14,2,FALSE),0)</f>
        <v>0</v>
      </c>
      <c r="AQ330">
        <f>IFERROR(VLOOKUP(実施計画様式!AQ330,―!$AG$2:$AH$4,2,FALSE),0)</f>
        <v>0</v>
      </c>
      <c r="AS330" s="4">
        <f t="shared" si="3"/>
        <v>0</v>
      </c>
      <c r="AT330">
        <v>99</v>
      </c>
      <c r="BB330" s="601" t="str">
        <f>IF(実施計画様式!F330="","",IF(PRODUCT(D330:AQ330)=0,"error",""))</f>
        <v/>
      </c>
    </row>
    <row r="331" spans="3:54" x14ac:dyDescent="0.15">
      <c r="C331" s="4">
        <v>250</v>
      </c>
      <c r="D331" s="53">
        <f>IFERROR(VLOOKUP(実施計画様式!D331,―!A$14:B$16,2,FALSE),0)</f>
        <v>0</v>
      </c>
      <c r="E331">
        <f>IFERROR(VLOOKUP(実施計画様式!E331,―!$C$40:$D$47,2,FALSE),0)</f>
        <v>0</v>
      </c>
      <c r="F331">
        <f>IFERROR(VLOOKUP(実施計画様式!F331,―!$E$2:$F$2,2,FALSE),0)</f>
        <v>0</v>
      </c>
      <c r="G331">
        <f>IFERROR(VLOOKUP(実施計画様式!G331,―!$G$2:$H$2,2,FALSE),0)</f>
        <v>0</v>
      </c>
      <c r="H331">
        <f>IFERROR(VLOOKUP(実施計画様式!H331,―!$I$2:$J$2,2,FALSE),0)</f>
        <v>0</v>
      </c>
      <c r="J331">
        <f>IFERROR(VLOOKUP(実施計画様式!J331,―!$K$2:$L$2,2,FALSE),0)</f>
        <v>0</v>
      </c>
      <c r="K331">
        <f>IFERROR(VLOOKUP(実施計画様式!K331,―!$M$2:$N$2,2,FALSE),0)</f>
        <v>0</v>
      </c>
      <c r="L331">
        <f>IFERROR(VLOOKUP(実施計画様式!L331,―!$O$2:$P$10,2,FALSE),0)</f>
        <v>0</v>
      </c>
      <c r="AG331">
        <f>IFERROR(VLOOKUP(実施計画様式!AG331,―!$Q$2:$R$3,2,FALSE),0)</f>
        <v>0</v>
      </c>
      <c r="AH331">
        <f>IFERROR(VLOOKUP(実施計画様式!AH331,―!$S$2:$T$3,2,FALSE),0)</f>
        <v>0</v>
      </c>
      <c r="AI331" s="4">
        <f>IFERROR(VLOOKUP(実施計画様式!AI331,―!$U$2:$V$3,2,FALSE),0)</f>
        <v>0</v>
      </c>
      <c r="AJ331">
        <f>IFERROR(VLOOKUP(実施計画様式!AJ331,―!$AD$2:$AE$14,2,FALSE),0)</f>
        <v>0</v>
      </c>
      <c r="AK331">
        <f>IFERROR(VLOOKUP(実施計画様式!AK331,―!$AD$2:$AE$14,2,FALSE),0)</f>
        <v>0</v>
      </c>
      <c r="AQ331">
        <f>IFERROR(VLOOKUP(実施計画様式!AQ331,―!$AG$2:$AH$4,2,FALSE),0)</f>
        <v>0</v>
      </c>
      <c r="AS331" s="4">
        <f t="shared" si="3"/>
        <v>0</v>
      </c>
      <c r="AT331">
        <v>99</v>
      </c>
      <c r="BB331" s="601" t="str">
        <f>IF(実施計画様式!F331="","",IF(PRODUCT(D331:AQ331)=0,"error",""))</f>
        <v/>
      </c>
    </row>
    <row r="332" spans="3:54" x14ac:dyDescent="0.15">
      <c r="C332" s="4">
        <v>251</v>
      </c>
      <c r="D332" s="53">
        <f>IFERROR(VLOOKUP(実施計画様式!D332,―!A$14:B$16,2,FALSE),0)</f>
        <v>0</v>
      </c>
      <c r="E332">
        <f>IFERROR(VLOOKUP(実施計画様式!E332,―!$C$40:$D$47,2,FALSE),0)</f>
        <v>0</v>
      </c>
      <c r="F332">
        <f>IFERROR(VLOOKUP(実施計画様式!F332,―!$E$2:$F$2,2,FALSE),0)</f>
        <v>0</v>
      </c>
      <c r="G332">
        <f>IFERROR(VLOOKUP(実施計画様式!G332,―!$G$2:$H$2,2,FALSE),0)</f>
        <v>0</v>
      </c>
      <c r="H332">
        <f>IFERROR(VLOOKUP(実施計画様式!H332,―!$I$2:$J$2,2,FALSE),0)</f>
        <v>0</v>
      </c>
      <c r="J332">
        <f>IFERROR(VLOOKUP(実施計画様式!J332,―!$K$2:$L$2,2,FALSE),0)</f>
        <v>0</v>
      </c>
      <c r="K332">
        <f>IFERROR(VLOOKUP(実施計画様式!K332,―!$M$2:$N$2,2,FALSE),0)</f>
        <v>0</v>
      </c>
      <c r="L332">
        <f>IFERROR(VLOOKUP(実施計画様式!L332,―!$O$2:$P$10,2,FALSE),0)</f>
        <v>0</v>
      </c>
      <c r="AG332">
        <f>IFERROR(VLOOKUP(実施計画様式!AG332,―!$Q$2:$R$3,2,FALSE),0)</f>
        <v>0</v>
      </c>
      <c r="AH332">
        <f>IFERROR(VLOOKUP(実施計画様式!AH332,―!$S$2:$T$3,2,FALSE),0)</f>
        <v>0</v>
      </c>
      <c r="AI332" s="4">
        <f>IFERROR(VLOOKUP(実施計画様式!AI332,―!$U$2:$V$3,2,FALSE),0)</f>
        <v>0</v>
      </c>
      <c r="AJ332">
        <f>IFERROR(VLOOKUP(実施計画様式!AJ332,―!$AD$2:$AE$14,2,FALSE),0)</f>
        <v>0</v>
      </c>
      <c r="AK332">
        <f>IFERROR(VLOOKUP(実施計画様式!AK332,―!$AD$2:$AE$14,2,FALSE),0)</f>
        <v>0</v>
      </c>
      <c r="AQ332">
        <f>IFERROR(VLOOKUP(実施計画様式!AQ332,―!$AG$2:$AH$4,2,FALSE),0)</f>
        <v>0</v>
      </c>
      <c r="AS332" s="4">
        <f t="shared" si="3"/>
        <v>0</v>
      </c>
      <c r="AT332">
        <v>99</v>
      </c>
      <c r="BB332" s="601" t="str">
        <f>IF(実施計画様式!F332="","",IF(PRODUCT(D332:AQ332)=0,"error",""))</f>
        <v/>
      </c>
    </row>
    <row r="333" spans="3:54" x14ac:dyDescent="0.15">
      <c r="C333" s="4">
        <v>252</v>
      </c>
      <c r="D333" s="53">
        <f>IFERROR(VLOOKUP(実施計画様式!D333,―!A$14:B$16,2,FALSE),0)</f>
        <v>0</v>
      </c>
      <c r="E333">
        <f>IFERROR(VLOOKUP(実施計画様式!E333,―!$C$40:$D$47,2,FALSE),0)</f>
        <v>0</v>
      </c>
      <c r="F333">
        <f>IFERROR(VLOOKUP(実施計画様式!F333,―!$E$2:$F$2,2,FALSE),0)</f>
        <v>0</v>
      </c>
      <c r="G333">
        <f>IFERROR(VLOOKUP(実施計画様式!G333,―!$G$2:$H$2,2,FALSE),0)</f>
        <v>0</v>
      </c>
      <c r="H333">
        <f>IFERROR(VLOOKUP(実施計画様式!H333,―!$I$2:$J$2,2,FALSE),0)</f>
        <v>0</v>
      </c>
      <c r="J333">
        <f>IFERROR(VLOOKUP(実施計画様式!J333,―!$K$2:$L$2,2,FALSE),0)</f>
        <v>0</v>
      </c>
      <c r="K333">
        <f>IFERROR(VLOOKUP(実施計画様式!K333,―!$M$2:$N$2,2,FALSE),0)</f>
        <v>0</v>
      </c>
      <c r="L333">
        <f>IFERROR(VLOOKUP(実施計画様式!L333,―!$O$2:$P$10,2,FALSE),0)</f>
        <v>0</v>
      </c>
      <c r="AG333">
        <f>IFERROR(VLOOKUP(実施計画様式!AG333,―!$Q$2:$R$3,2,FALSE),0)</f>
        <v>0</v>
      </c>
      <c r="AH333">
        <f>IFERROR(VLOOKUP(実施計画様式!AH333,―!$S$2:$T$3,2,FALSE),0)</f>
        <v>0</v>
      </c>
      <c r="AI333" s="4">
        <f>IFERROR(VLOOKUP(実施計画様式!AI333,―!$U$2:$V$3,2,FALSE),0)</f>
        <v>0</v>
      </c>
      <c r="AJ333">
        <f>IFERROR(VLOOKUP(実施計画様式!AJ333,―!$AD$2:$AE$14,2,FALSE),0)</f>
        <v>0</v>
      </c>
      <c r="AK333">
        <f>IFERROR(VLOOKUP(実施計画様式!AK333,―!$AD$2:$AE$14,2,FALSE),0)</f>
        <v>0</v>
      </c>
      <c r="AQ333">
        <f>IFERROR(VLOOKUP(実施計画様式!AQ333,―!$AG$2:$AH$4,2,FALSE),0)</f>
        <v>0</v>
      </c>
      <c r="AS333" s="4">
        <f t="shared" si="3"/>
        <v>0</v>
      </c>
      <c r="AT333">
        <v>99</v>
      </c>
      <c r="BB333" s="601" t="str">
        <f>IF(実施計画様式!F333="","",IF(PRODUCT(D333:AQ333)=0,"error",""))</f>
        <v/>
      </c>
    </row>
    <row r="334" spans="3:54" x14ac:dyDescent="0.15">
      <c r="C334" s="4">
        <v>253</v>
      </c>
      <c r="D334" s="53">
        <f>IFERROR(VLOOKUP(実施計画様式!D334,―!A$14:B$16,2,FALSE),0)</f>
        <v>0</v>
      </c>
      <c r="E334">
        <f>IFERROR(VLOOKUP(実施計画様式!E334,―!$C$40:$D$47,2,FALSE),0)</f>
        <v>0</v>
      </c>
      <c r="F334">
        <f>IFERROR(VLOOKUP(実施計画様式!F334,―!$E$2:$F$2,2,FALSE),0)</f>
        <v>0</v>
      </c>
      <c r="G334">
        <f>IFERROR(VLOOKUP(実施計画様式!G334,―!$G$2:$H$2,2,FALSE),0)</f>
        <v>0</v>
      </c>
      <c r="H334">
        <f>IFERROR(VLOOKUP(実施計画様式!H334,―!$I$2:$J$2,2,FALSE),0)</f>
        <v>0</v>
      </c>
      <c r="J334">
        <f>IFERROR(VLOOKUP(実施計画様式!J334,―!$K$2:$L$2,2,FALSE),0)</f>
        <v>0</v>
      </c>
      <c r="K334">
        <f>IFERROR(VLOOKUP(実施計画様式!K334,―!$M$2:$N$2,2,FALSE),0)</f>
        <v>0</v>
      </c>
      <c r="L334">
        <f>IFERROR(VLOOKUP(実施計画様式!L334,―!$O$2:$P$10,2,FALSE),0)</f>
        <v>0</v>
      </c>
      <c r="AG334">
        <f>IFERROR(VLOOKUP(実施計画様式!AG334,―!$Q$2:$R$3,2,FALSE),0)</f>
        <v>0</v>
      </c>
      <c r="AH334">
        <f>IFERROR(VLOOKUP(実施計画様式!AH334,―!$S$2:$T$3,2,FALSE),0)</f>
        <v>0</v>
      </c>
      <c r="AI334" s="4">
        <f>IFERROR(VLOOKUP(実施計画様式!AI334,―!$U$2:$V$3,2,FALSE),0)</f>
        <v>0</v>
      </c>
      <c r="AJ334">
        <f>IFERROR(VLOOKUP(実施計画様式!AJ334,―!$AD$2:$AE$14,2,FALSE),0)</f>
        <v>0</v>
      </c>
      <c r="AK334">
        <f>IFERROR(VLOOKUP(実施計画様式!AK334,―!$AD$2:$AE$14,2,FALSE),0)</f>
        <v>0</v>
      </c>
      <c r="AQ334">
        <f>IFERROR(VLOOKUP(実施計画様式!AQ334,―!$AG$2:$AH$4,2,FALSE),0)</f>
        <v>0</v>
      </c>
      <c r="AS334" s="4">
        <f t="shared" si="3"/>
        <v>0</v>
      </c>
      <c r="AT334">
        <v>99</v>
      </c>
      <c r="BB334" s="601" t="str">
        <f>IF(実施計画様式!F334="","",IF(PRODUCT(D334:AQ334)=0,"error",""))</f>
        <v/>
      </c>
    </row>
    <row r="335" spans="3:54" x14ac:dyDescent="0.15">
      <c r="C335" s="4">
        <v>254</v>
      </c>
      <c r="D335" s="53">
        <f>IFERROR(VLOOKUP(実施計画様式!D335,―!A$14:B$16,2,FALSE),0)</f>
        <v>0</v>
      </c>
      <c r="E335">
        <f>IFERROR(VLOOKUP(実施計画様式!E335,―!$C$40:$D$47,2,FALSE),0)</f>
        <v>0</v>
      </c>
      <c r="F335">
        <f>IFERROR(VLOOKUP(実施計画様式!F335,―!$E$2:$F$2,2,FALSE),0)</f>
        <v>0</v>
      </c>
      <c r="G335">
        <f>IFERROR(VLOOKUP(実施計画様式!G335,―!$G$2:$H$2,2,FALSE),0)</f>
        <v>0</v>
      </c>
      <c r="H335">
        <f>IFERROR(VLOOKUP(実施計画様式!H335,―!$I$2:$J$2,2,FALSE),0)</f>
        <v>0</v>
      </c>
      <c r="J335">
        <f>IFERROR(VLOOKUP(実施計画様式!J335,―!$K$2:$L$2,2,FALSE),0)</f>
        <v>0</v>
      </c>
      <c r="K335">
        <f>IFERROR(VLOOKUP(実施計画様式!K335,―!$M$2:$N$2,2,FALSE),0)</f>
        <v>0</v>
      </c>
      <c r="L335">
        <f>IFERROR(VLOOKUP(実施計画様式!L335,―!$O$2:$P$10,2,FALSE),0)</f>
        <v>0</v>
      </c>
      <c r="AG335">
        <f>IFERROR(VLOOKUP(実施計画様式!AG335,―!$Q$2:$R$3,2,FALSE),0)</f>
        <v>0</v>
      </c>
      <c r="AH335">
        <f>IFERROR(VLOOKUP(実施計画様式!AH335,―!$S$2:$T$3,2,FALSE),0)</f>
        <v>0</v>
      </c>
      <c r="AI335" s="4">
        <f>IFERROR(VLOOKUP(実施計画様式!AI335,―!$U$2:$V$3,2,FALSE),0)</f>
        <v>0</v>
      </c>
      <c r="AJ335">
        <f>IFERROR(VLOOKUP(実施計画様式!AJ335,―!$AD$2:$AE$14,2,FALSE),0)</f>
        <v>0</v>
      </c>
      <c r="AK335">
        <f>IFERROR(VLOOKUP(実施計画様式!AK335,―!$AD$2:$AE$14,2,FALSE),0)</f>
        <v>0</v>
      </c>
      <c r="AQ335">
        <f>IFERROR(VLOOKUP(実施計画様式!AQ335,―!$AG$2:$AH$4,2,FALSE),0)</f>
        <v>0</v>
      </c>
      <c r="AS335" s="4">
        <f t="shared" si="3"/>
        <v>0</v>
      </c>
      <c r="AT335">
        <v>99</v>
      </c>
      <c r="BB335" s="601" t="str">
        <f>IF(実施計画様式!F335="","",IF(PRODUCT(D335:AQ335)=0,"error",""))</f>
        <v/>
      </c>
    </row>
    <row r="336" spans="3:54" x14ac:dyDescent="0.15">
      <c r="C336" s="4">
        <v>255</v>
      </c>
      <c r="D336" s="53">
        <f>IFERROR(VLOOKUP(実施計画様式!D336,―!A$14:B$16,2,FALSE),0)</f>
        <v>0</v>
      </c>
      <c r="E336">
        <f>IFERROR(VLOOKUP(実施計画様式!E336,―!$C$40:$D$47,2,FALSE),0)</f>
        <v>0</v>
      </c>
      <c r="F336">
        <f>IFERROR(VLOOKUP(実施計画様式!F336,―!$E$2:$F$2,2,FALSE),0)</f>
        <v>0</v>
      </c>
      <c r="G336">
        <f>IFERROR(VLOOKUP(実施計画様式!G336,―!$G$2:$H$2,2,FALSE),0)</f>
        <v>0</v>
      </c>
      <c r="H336">
        <f>IFERROR(VLOOKUP(実施計画様式!H336,―!$I$2:$J$2,2,FALSE),0)</f>
        <v>0</v>
      </c>
      <c r="J336">
        <f>IFERROR(VLOOKUP(実施計画様式!J336,―!$K$2:$L$2,2,FALSE),0)</f>
        <v>0</v>
      </c>
      <c r="K336">
        <f>IFERROR(VLOOKUP(実施計画様式!K336,―!$M$2:$N$2,2,FALSE),0)</f>
        <v>0</v>
      </c>
      <c r="L336">
        <f>IFERROR(VLOOKUP(実施計画様式!L336,―!$O$2:$P$10,2,FALSE),0)</f>
        <v>0</v>
      </c>
      <c r="AG336">
        <f>IFERROR(VLOOKUP(実施計画様式!AG336,―!$Q$2:$R$3,2,FALSE),0)</f>
        <v>0</v>
      </c>
      <c r="AH336">
        <f>IFERROR(VLOOKUP(実施計画様式!AH336,―!$S$2:$T$3,2,FALSE),0)</f>
        <v>0</v>
      </c>
      <c r="AI336" s="4">
        <f>IFERROR(VLOOKUP(実施計画様式!AI336,―!$U$2:$V$3,2,FALSE),0)</f>
        <v>0</v>
      </c>
      <c r="AJ336">
        <f>IFERROR(VLOOKUP(実施計画様式!AJ336,―!$AD$2:$AE$14,2,FALSE),0)</f>
        <v>0</v>
      </c>
      <c r="AK336">
        <f>IFERROR(VLOOKUP(実施計画様式!AK336,―!$AD$2:$AE$14,2,FALSE),0)</f>
        <v>0</v>
      </c>
      <c r="AQ336">
        <f>IFERROR(VLOOKUP(実施計画様式!AQ336,―!$AG$2:$AH$4,2,FALSE),0)</f>
        <v>0</v>
      </c>
      <c r="AS336" s="4">
        <f t="shared" si="3"/>
        <v>0</v>
      </c>
      <c r="AT336">
        <v>99</v>
      </c>
      <c r="BB336" s="601" t="str">
        <f>IF(実施計画様式!F336="","",IF(PRODUCT(D336:AQ336)=0,"error",""))</f>
        <v/>
      </c>
    </row>
    <row r="337" spans="3:54" x14ac:dyDescent="0.15">
      <c r="C337" s="4">
        <v>256</v>
      </c>
      <c r="D337" s="53">
        <f>IFERROR(VLOOKUP(実施計画様式!D337,―!A$14:B$16,2,FALSE),0)</f>
        <v>0</v>
      </c>
      <c r="E337">
        <f>IFERROR(VLOOKUP(実施計画様式!E337,―!$C$40:$D$47,2,FALSE),0)</f>
        <v>0</v>
      </c>
      <c r="F337">
        <f>IFERROR(VLOOKUP(実施計画様式!F337,―!$E$2:$F$2,2,FALSE),0)</f>
        <v>0</v>
      </c>
      <c r="G337">
        <f>IFERROR(VLOOKUP(実施計画様式!G337,―!$G$2:$H$2,2,FALSE),0)</f>
        <v>0</v>
      </c>
      <c r="H337">
        <f>IFERROR(VLOOKUP(実施計画様式!H337,―!$I$2:$J$2,2,FALSE),0)</f>
        <v>0</v>
      </c>
      <c r="J337">
        <f>IFERROR(VLOOKUP(実施計画様式!J337,―!$K$2:$L$2,2,FALSE),0)</f>
        <v>0</v>
      </c>
      <c r="K337">
        <f>IFERROR(VLOOKUP(実施計画様式!K337,―!$M$2:$N$2,2,FALSE),0)</f>
        <v>0</v>
      </c>
      <c r="L337">
        <f>IFERROR(VLOOKUP(実施計画様式!L337,―!$O$2:$P$10,2,FALSE),0)</f>
        <v>0</v>
      </c>
      <c r="AG337">
        <f>IFERROR(VLOOKUP(実施計画様式!AG337,―!$Q$2:$R$3,2,FALSE),0)</f>
        <v>0</v>
      </c>
      <c r="AH337">
        <f>IFERROR(VLOOKUP(実施計画様式!AH337,―!$S$2:$T$3,2,FALSE),0)</f>
        <v>0</v>
      </c>
      <c r="AI337" s="4">
        <f>IFERROR(VLOOKUP(実施計画様式!AI337,―!$U$2:$V$3,2,FALSE),0)</f>
        <v>0</v>
      </c>
      <c r="AJ337">
        <f>IFERROR(VLOOKUP(実施計画様式!AJ337,―!$AD$2:$AE$14,2,FALSE),0)</f>
        <v>0</v>
      </c>
      <c r="AK337">
        <f>IFERROR(VLOOKUP(実施計画様式!AK337,―!$AD$2:$AE$14,2,FALSE),0)</f>
        <v>0</v>
      </c>
      <c r="AQ337">
        <f>IFERROR(VLOOKUP(実施計画様式!AQ337,―!$AG$2:$AH$4,2,FALSE),0)</f>
        <v>0</v>
      </c>
      <c r="AS337" s="4">
        <f t="shared" si="3"/>
        <v>0</v>
      </c>
      <c r="AT337">
        <v>99</v>
      </c>
      <c r="BB337" s="601" t="str">
        <f>IF(実施計画様式!F337="","",IF(PRODUCT(D337:AQ337)=0,"error",""))</f>
        <v/>
      </c>
    </row>
    <row r="338" spans="3:54" x14ac:dyDescent="0.15">
      <c r="C338" s="4">
        <v>257</v>
      </c>
      <c r="D338" s="53">
        <f>IFERROR(VLOOKUP(実施計画様式!D338,―!A$14:B$16,2,FALSE),0)</f>
        <v>0</v>
      </c>
      <c r="E338">
        <f>IFERROR(VLOOKUP(実施計画様式!E338,―!$C$40:$D$47,2,FALSE),0)</f>
        <v>0</v>
      </c>
      <c r="F338">
        <f>IFERROR(VLOOKUP(実施計画様式!F338,―!$E$2:$F$2,2,FALSE),0)</f>
        <v>0</v>
      </c>
      <c r="G338">
        <f>IFERROR(VLOOKUP(実施計画様式!G338,―!$G$2:$H$2,2,FALSE),0)</f>
        <v>0</v>
      </c>
      <c r="H338">
        <f>IFERROR(VLOOKUP(実施計画様式!H338,―!$I$2:$J$2,2,FALSE),0)</f>
        <v>0</v>
      </c>
      <c r="J338">
        <f>IFERROR(VLOOKUP(実施計画様式!J338,―!$K$2:$L$2,2,FALSE),0)</f>
        <v>0</v>
      </c>
      <c r="K338">
        <f>IFERROR(VLOOKUP(実施計画様式!K338,―!$M$2:$N$2,2,FALSE),0)</f>
        <v>0</v>
      </c>
      <c r="L338">
        <f>IFERROR(VLOOKUP(実施計画様式!L338,―!$O$2:$P$10,2,FALSE),0)</f>
        <v>0</v>
      </c>
      <c r="AG338">
        <f>IFERROR(VLOOKUP(実施計画様式!AG338,―!$Q$2:$R$3,2,FALSE),0)</f>
        <v>0</v>
      </c>
      <c r="AH338">
        <f>IFERROR(VLOOKUP(実施計画様式!AH338,―!$S$2:$T$3,2,FALSE),0)</f>
        <v>0</v>
      </c>
      <c r="AI338" s="4">
        <f>IFERROR(VLOOKUP(実施計画様式!AI338,―!$U$2:$V$3,2,FALSE),0)</f>
        <v>0</v>
      </c>
      <c r="AJ338">
        <f>IFERROR(VLOOKUP(実施計画様式!AJ338,―!$AD$2:$AE$14,2,FALSE),0)</f>
        <v>0</v>
      </c>
      <c r="AK338">
        <f>IFERROR(VLOOKUP(実施計画様式!AK338,―!$AD$2:$AE$14,2,FALSE),0)</f>
        <v>0</v>
      </c>
      <c r="AQ338">
        <f>IFERROR(VLOOKUP(実施計画様式!AQ338,―!$AG$2:$AH$4,2,FALSE),0)</f>
        <v>0</v>
      </c>
      <c r="AS338" s="4">
        <f t="shared" si="3"/>
        <v>0</v>
      </c>
      <c r="AT338">
        <v>99</v>
      </c>
      <c r="BB338" s="601" t="str">
        <f>IF(実施計画様式!F338="","",IF(PRODUCT(D338:AQ338)=0,"error",""))</f>
        <v/>
      </c>
    </row>
    <row r="339" spans="3:54" x14ac:dyDescent="0.15">
      <c r="C339" s="4">
        <v>258</v>
      </c>
      <c r="D339" s="53">
        <f>IFERROR(VLOOKUP(実施計画様式!D339,―!A$14:B$16,2,FALSE),0)</f>
        <v>0</v>
      </c>
      <c r="E339">
        <f>IFERROR(VLOOKUP(実施計画様式!E339,―!$C$40:$D$47,2,FALSE),0)</f>
        <v>0</v>
      </c>
      <c r="F339">
        <f>IFERROR(VLOOKUP(実施計画様式!F339,―!$E$2:$F$2,2,FALSE),0)</f>
        <v>0</v>
      </c>
      <c r="G339">
        <f>IFERROR(VLOOKUP(実施計画様式!G339,―!$G$2:$H$2,2,FALSE),0)</f>
        <v>0</v>
      </c>
      <c r="H339">
        <f>IFERROR(VLOOKUP(実施計画様式!H339,―!$I$2:$J$2,2,FALSE),0)</f>
        <v>0</v>
      </c>
      <c r="J339">
        <f>IFERROR(VLOOKUP(実施計画様式!J339,―!$K$2:$L$2,2,FALSE),0)</f>
        <v>0</v>
      </c>
      <c r="K339">
        <f>IFERROR(VLOOKUP(実施計画様式!K339,―!$M$2:$N$2,2,FALSE),0)</f>
        <v>0</v>
      </c>
      <c r="L339">
        <f>IFERROR(VLOOKUP(実施計画様式!L339,―!$O$2:$P$10,2,FALSE),0)</f>
        <v>0</v>
      </c>
      <c r="AG339">
        <f>IFERROR(VLOOKUP(実施計画様式!AG339,―!$Q$2:$R$3,2,FALSE),0)</f>
        <v>0</v>
      </c>
      <c r="AH339">
        <f>IFERROR(VLOOKUP(実施計画様式!AH339,―!$S$2:$T$3,2,FALSE),0)</f>
        <v>0</v>
      </c>
      <c r="AI339" s="4">
        <f>IFERROR(VLOOKUP(実施計画様式!AI339,―!$U$2:$V$3,2,FALSE),0)</f>
        <v>0</v>
      </c>
      <c r="AJ339">
        <f>IFERROR(VLOOKUP(実施計画様式!AJ339,―!$AD$2:$AE$14,2,FALSE),0)</f>
        <v>0</v>
      </c>
      <c r="AK339">
        <f>IFERROR(VLOOKUP(実施計画様式!AK339,―!$AD$2:$AE$14,2,FALSE),0)</f>
        <v>0</v>
      </c>
      <c r="AQ339">
        <f>IFERROR(VLOOKUP(実施計画様式!AQ339,―!$AG$2:$AH$4,2,FALSE),0)</f>
        <v>0</v>
      </c>
      <c r="AS339" s="4">
        <f t="shared" si="3"/>
        <v>0</v>
      </c>
      <c r="AT339">
        <v>99</v>
      </c>
      <c r="BB339" s="601" t="str">
        <f>IF(実施計画様式!F339="","",IF(PRODUCT(D339:AQ339)=0,"error",""))</f>
        <v/>
      </c>
    </row>
    <row r="340" spans="3:54" x14ac:dyDescent="0.15">
      <c r="C340" s="4">
        <v>259</v>
      </c>
      <c r="D340" s="53">
        <f>IFERROR(VLOOKUP(実施計画様式!D340,―!A$14:B$16,2,FALSE),0)</f>
        <v>0</v>
      </c>
      <c r="E340">
        <f>IFERROR(VLOOKUP(実施計画様式!E340,―!$C$40:$D$47,2,FALSE),0)</f>
        <v>0</v>
      </c>
      <c r="F340">
        <f>IFERROR(VLOOKUP(実施計画様式!F340,―!$E$2:$F$2,2,FALSE),0)</f>
        <v>0</v>
      </c>
      <c r="G340">
        <f>IFERROR(VLOOKUP(実施計画様式!G340,―!$G$2:$H$2,2,FALSE),0)</f>
        <v>0</v>
      </c>
      <c r="H340">
        <f>IFERROR(VLOOKUP(実施計画様式!H340,―!$I$2:$J$2,2,FALSE),0)</f>
        <v>0</v>
      </c>
      <c r="J340">
        <f>IFERROR(VLOOKUP(実施計画様式!J340,―!$K$2:$L$2,2,FALSE),0)</f>
        <v>0</v>
      </c>
      <c r="K340">
        <f>IFERROR(VLOOKUP(実施計画様式!K340,―!$M$2:$N$2,2,FALSE),0)</f>
        <v>0</v>
      </c>
      <c r="L340">
        <f>IFERROR(VLOOKUP(実施計画様式!L340,―!$O$2:$P$10,2,FALSE),0)</f>
        <v>0</v>
      </c>
      <c r="AG340">
        <f>IFERROR(VLOOKUP(実施計画様式!AG340,―!$Q$2:$R$3,2,FALSE),0)</f>
        <v>0</v>
      </c>
      <c r="AH340">
        <f>IFERROR(VLOOKUP(実施計画様式!AH340,―!$S$2:$T$3,2,FALSE),0)</f>
        <v>0</v>
      </c>
      <c r="AI340" s="4">
        <f>IFERROR(VLOOKUP(実施計画様式!AI340,―!$U$2:$V$3,2,FALSE),0)</f>
        <v>0</v>
      </c>
      <c r="AJ340">
        <f>IFERROR(VLOOKUP(実施計画様式!AJ340,―!$AD$2:$AE$14,2,FALSE),0)</f>
        <v>0</v>
      </c>
      <c r="AK340">
        <f>IFERROR(VLOOKUP(実施計画様式!AK340,―!$AD$2:$AE$14,2,FALSE),0)</f>
        <v>0</v>
      </c>
      <c r="AQ340">
        <f>IFERROR(VLOOKUP(実施計画様式!AQ340,―!$AG$2:$AH$4,2,FALSE),0)</f>
        <v>0</v>
      </c>
      <c r="AS340" s="4">
        <f t="shared" si="3"/>
        <v>0</v>
      </c>
      <c r="AT340">
        <v>99</v>
      </c>
      <c r="BB340" s="601" t="str">
        <f>IF(実施計画様式!F340="","",IF(PRODUCT(D340:AQ340)=0,"error",""))</f>
        <v/>
      </c>
    </row>
    <row r="341" spans="3:54" x14ac:dyDescent="0.15">
      <c r="C341" s="4">
        <v>260</v>
      </c>
      <c r="D341" s="53">
        <f>IFERROR(VLOOKUP(実施計画様式!D341,―!A$14:B$16,2,FALSE),0)</f>
        <v>0</v>
      </c>
      <c r="E341">
        <f>IFERROR(VLOOKUP(実施計画様式!E341,―!$C$40:$D$47,2,FALSE),0)</f>
        <v>0</v>
      </c>
      <c r="F341">
        <f>IFERROR(VLOOKUP(実施計画様式!F341,―!$E$2:$F$2,2,FALSE),0)</f>
        <v>0</v>
      </c>
      <c r="G341">
        <f>IFERROR(VLOOKUP(実施計画様式!G341,―!$G$2:$H$2,2,FALSE),0)</f>
        <v>0</v>
      </c>
      <c r="H341">
        <f>IFERROR(VLOOKUP(実施計画様式!H341,―!$I$2:$J$2,2,FALSE),0)</f>
        <v>0</v>
      </c>
      <c r="J341">
        <f>IFERROR(VLOOKUP(実施計画様式!J341,―!$K$2:$L$2,2,FALSE),0)</f>
        <v>0</v>
      </c>
      <c r="K341">
        <f>IFERROR(VLOOKUP(実施計画様式!K341,―!$M$2:$N$2,2,FALSE),0)</f>
        <v>0</v>
      </c>
      <c r="L341">
        <f>IFERROR(VLOOKUP(実施計画様式!L341,―!$O$2:$P$10,2,FALSE),0)</f>
        <v>0</v>
      </c>
      <c r="AG341">
        <f>IFERROR(VLOOKUP(実施計画様式!AG341,―!$Q$2:$R$3,2,FALSE),0)</f>
        <v>0</v>
      </c>
      <c r="AH341">
        <f>IFERROR(VLOOKUP(実施計画様式!AH341,―!$S$2:$T$3,2,FALSE),0)</f>
        <v>0</v>
      </c>
      <c r="AI341" s="4">
        <f>IFERROR(VLOOKUP(実施計画様式!AI341,―!$U$2:$V$3,2,FALSE),0)</f>
        <v>0</v>
      </c>
      <c r="AJ341">
        <f>IFERROR(VLOOKUP(実施計画様式!AJ341,―!$AD$2:$AE$14,2,FALSE),0)</f>
        <v>0</v>
      </c>
      <c r="AK341">
        <f>IFERROR(VLOOKUP(実施計画様式!AK341,―!$AD$2:$AE$14,2,FALSE),0)</f>
        <v>0</v>
      </c>
      <c r="AQ341">
        <f>IFERROR(VLOOKUP(実施計画様式!AQ341,―!$AG$2:$AH$4,2,FALSE),0)</f>
        <v>0</v>
      </c>
      <c r="AS341" s="4">
        <f t="shared" si="3"/>
        <v>0</v>
      </c>
      <c r="AT341">
        <v>99</v>
      </c>
      <c r="BB341" s="601" t="str">
        <f>IF(実施計画様式!F341="","",IF(PRODUCT(D341:AQ341)=0,"error",""))</f>
        <v/>
      </c>
    </row>
    <row r="342" spans="3:54" x14ac:dyDescent="0.15">
      <c r="C342" s="4">
        <v>261</v>
      </c>
      <c r="D342" s="53">
        <f>IFERROR(VLOOKUP(実施計画様式!D342,―!A$14:B$16,2,FALSE),0)</f>
        <v>0</v>
      </c>
      <c r="E342">
        <f>IFERROR(VLOOKUP(実施計画様式!E342,―!$C$40:$D$47,2,FALSE),0)</f>
        <v>0</v>
      </c>
      <c r="F342">
        <f>IFERROR(VLOOKUP(実施計画様式!F342,―!$E$2:$F$2,2,FALSE),0)</f>
        <v>0</v>
      </c>
      <c r="G342">
        <f>IFERROR(VLOOKUP(実施計画様式!G342,―!$G$2:$H$2,2,FALSE),0)</f>
        <v>0</v>
      </c>
      <c r="H342">
        <f>IFERROR(VLOOKUP(実施計画様式!H342,―!$I$2:$J$2,2,FALSE),0)</f>
        <v>0</v>
      </c>
      <c r="J342">
        <f>IFERROR(VLOOKUP(実施計画様式!J342,―!$K$2:$L$2,2,FALSE),0)</f>
        <v>0</v>
      </c>
      <c r="K342">
        <f>IFERROR(VLOOKUP(実施計画様式!K342,―!$M$2:$N$2,2,FALSE),0)</f>
        <v>0</v>
      </c>
      <c r="L342">
        <f>IFERROR(VLOOKUP(実施計画様式!L342,―!$O$2:$P$10,2,FALSE),0)</f>
        <v>0</v>
      </c>
      <c r="AG342">
        <f>IFERROR(VLOOKUP(実施計画様式!AG342,―!$Q$2:$R$3,2,FALSE),0)</f>
        <v>0</v>
      </c>
      <c r="AH342">
        <f>IFERROR(VLOOKUP(実施計画様式!AH342,―!$S$2:$T$3,2,FALSE),0)</f>
        <v>0</v>
      </c>
      <c r="AI342" s="4">
        <f>IFERROR(VLOOKUP(実施計画様式!AI342,―!$U$2:$V$3,2,FALSE),0)</f>
        <v>0</v>
      </c>
      <c r="AJ342">
        <f>IFERROR(VLOOKUP(実施計画様式!AJ342,―!$AD$2:$AE$14,2,FALSE),0)</f>
        <v>0</v>
      </c>
      <c r="AK342">
        <f>IFERROR(VLOOKUP(実施計画様式!AK342,―!$AD$2:$AE$14,2,FALSE),0)</f>
        <v>0</v>
      </c>
      <c r="AQ342">
        <f>IFERROR(VLOOKUP(実施計画様式!AQ342,―!$AG$2:$AH$4,2,FALSE),0)</f>
        <v>0</v>
      </c>
      <c r="AS342" s="4">
        <f t="shared" si="3"/>
        <v>0</v>
      </c>
      <c r="AT342">
        <v>99</v>
      </c>
      <c r="BB342" s="601" t="str">
        <f>IF(実施計画様式!F342="","",IF(PRODUCT(D342:AQ342)=0,"error",""))</f>
        <v/>
      </c>
    </row>
    <row r="343" spans="3:54" x14ac:dyDescent="0.15">
      <c r="C343" s="4">
        <v>262</v>
      </c>
      <c r="D343" s="53">
        <f>IFERROR(VLOOKUP(実施計画様式!D343,―!A$14:B$16,2,FALSE),0)</f>
        <v>0</v>
      </c>
      <c r="E343">
        <f>IFERROR(VLOOKUP(実施計画様式!E343,―!$C$40:$D$47,2,FALSE),0)</f>
        <v>0</v>
      </c>
      <c r="F343">
        <f>IFERROR(VLOOKUP(実施計画様式!F343,―!$E$2:$F$2,2,FALSE),0)</f>
        <v>0</v>
      </c>
      <c r="G343">
        <f>IFERROR(VLOOKUP(実施計画様式!G343,―!$G$2:$H$2,2,FALSE),0)</f>
        <v>0</v>
      </c>
      <c r="H343">
        <f>IFERROR(VLOOKUP(実施計画様式!H343,―!$I$2:$J$2,2,FALSE),0)</f>
        <v>0</v>
      </c>
      <c r="J343">
        <f>IFERROR(VLOOKUP(実施計画様式!J343,―!$K$2:$L$2,2,FALSE),0)</f>
        <v>0</v>
      </c>
      <c r="K343">
        <f>IFERROR(VLOOKUP(実施計画様式!K343,―!$M$2:$N$2,2,FALSE),0)</f>
        <v>0</v>
      </c>
      <c r="L343">
        <f>IFERROR(VLOOKUP(実施計画様式!L343,―!$O$2:$P$10,2,FALSE),0)</f>
        <v>0</v>
      </c>
      <c r="AG343">
        <f>IFERROR(VLOOKUP(実施計画様式!AG343,―!$Q$2:$R$3,2,FALSE),0)</f>
        <v>0</v>
      </c>
      <c r="AH343">
        <f>IFERROR(VLOOKUP(実施計画様式!AH343,―!$S$2:$T$3,2,FALSE),0)</f>
        <v>0</v>
      </c>
      <c r="AI343" s="4">
        <f>IFERROR(VLOOKUP(実施計画様式!AI343,―!$U$2:$V$3,2,FALSE),0)</f>
        <v>0</v>
      </c>
      <c r="AJ343">
        <f>IFERROR(VLOOKUP(実施計画様式!AJ343,―!$AD$2:$AE$14,2,FALSE),0)</f>
        <v>0</v>
      </c>
      <c r="AK343">
        <f>IFERROR(VLOOKUP(実施計画様式!AK343,―!$AD$2:$AE$14,2,FALSE),0)</f>
        <v>0</v>
      </c>
      <c r="AQ343">
        <f>IFERROR(VLOOKUP(実施計画様式!AQ343,―!$AG$2:$AH$4,2,FALSE),0)</f>
        <v>0</v>
      </c>
      <c r="AS343" s="4">
        <f t="shared" si="3"/>
        <v>0</v>
      </c>
      <c r="AT343">
        <v>99</v>
      </c>
      <c r="BB343" s="601" t="str">
        <f>IF(実施計画様式!F343="","",IF(PRODUCT(D343:AQ343)=0,"error",""))</f>
        <v/>
      </c>
    </row>
    <row r="344" spans="3:54" x14ac:dyDescent="0.15">
      <c r="C344" s="4">
        <v>263</v>
      </c>
      <c r="D344" s="53">
        <f>IFERROR(VLOOKUP(実施計画様式!D344,―!A$14:B$16,2,FALSE),0)</f>
        <v>0</v>
      </c>
      <c r="E344">
        <f>IFERROR(VLOOKUP(実施計画様式!E344,―!$C$40:$D$47,2,FALSE),0)</f>
        <v>0</v>
      </c>
      <c r="F344">
        <f>IFERROR(VLOOKUP(実施計画様式!F344,―!$E$2:$F$2,2,FALSE),0)</f>
        <v>0</v>
      </c>
      <c r="G344">
        <f>IFERROR(VLOOKUP(実施計画様式!G344,―!$G$2:$H$2,2,FALSE),0)</f>
        <v>0</v>
      </c>
      <c r="H344">
        <f>IFERROR(VLOOKUP(実施計画様式!H344,―!$I$2:$J$2,2,FALSE),0)</f>
        <v>0</v>
      </c>
      <c r="J344">
        <f>IFERROR(VLOOKUP(実施計画様式!J344,―!$K$2:$L$2,2,FALSE),0)</f>
        <v>0</v>
      </c>
      <c r="K344">
        <f>IFERROR(VLOOKUP(実施計画様式!K344,―!$M$2:$N$2,2,FALSE),0)</f>
        <v>0</v>
      </c>
      <c r="L344">
        <f>IFERROR(VLOOKUP(実施計画様式!L344,―!$O$2:$P$10,2,FALSE),0)</f>
        <v>0</v>
      </c>
      <c r="AG344">
        <f>IFERROR(VLOOKUP(実施計画様式!AG344,―!$Q$2:$R$3,2,FALSE),0)</f>
        <v>0</v>
      </c>
      <c r="AH344">
        <f>IFERROR(VLOOKUP(実施計画様式!AH344,―!$S$2:$T$3,2,FALSE),0)</f>
        <v>0</v>
      </c>
      <c r="AI344" s="4">
        <f>IFERROR(VLOOKUP(実施計画様式!AI344,―!$U$2:$V$3,2,FALSE),0)</f>
        <v>0</v>
      </c>
      <c r="AJ344">
        <f>IFERROR(VLOOKUP(実施計画様式!AJ344,―!$AD$2:$AE$14,2,FALSE),0)</f>
        <v>0</v>
      </c>
      <c r="AK344">
        <f>IFERROR(VLOOKUP(実施計画様式!AK344,―!$AD$2:$AE$14,2,FALSE),0)</f>
        <v>0</v>
      </c>
      <c r="AQ344">
        <f>IFERROR(VLOOKUP(実施計画様式!AQ344,―!$AG$2:$AH$4,2,FALSE),0)</f>
        <v>0</v>
      </c>
      <c r="AS344" s="4">
        <f t="shared" si="3"/>
        <v>0</v>
      </c>
      <c r="AT344">
        <v>99</v>
      </c>
      <c r="BB344" s="601" t="str">
        <f>IF(実施計画様式!F344="","",IF(PRODUCT(D344:AQ344)=0,"error",""))</f>
        <v/>
      </c>
    </row>
    <row r="345" spans="3:54" x14ac:dyDescent="0.15">
      <c r="C345" s="4">
        <v>264</v>
      </c>
      <c r="D345" s="53">
        <f>IFERROR(VLOOKUP(実施計画様式!D345,―!A$14:B$16,2,FALSE),0)</f>
        <v>0</v>
      </c>
      <c r="E345">
        <f>IFERROR(VLOOKUP(実施計画様式!E345,―!$C$40:$D$47,2,FALSE),0)</f>
        <v>0</v>
      </c>
      <c r="F345">
        <f>IFERROR(VLOOKUP(実施計画様式!F345,―!$E$2:$F$2,2,FALSE),0)</f>
        <v>0</v>
      </c>
      <c r="G345">
        <f>IFERROR(VLOOKUP(実施計画様式!G345,―!$G$2:$H$2,2,FALSE),0)</f>
        <v>0</v>
      </c>
      <c r="H345">
        <f>IFERROR(VLOOKUP(実施計画様式!H345,―!$I$2:$J$2,2,FALSE),0)</f>
        <v>0</v>
      </c>
      <c r="J345">
        <f>IFERROR(VLOOKUP(実施計画様式!J345,―!$K$2:$L$2,2,FALSE),0)</f>
        <v>0</v>
      </c>
      <c r="K345">
        <f>IFERROR(VLOOKUP(実施計画様式!K345,―!$M$2:$N$2,2,FALSE),0)</f>
        <v>0</v>
      </c>
      <c r="L345">
        <f>IFERROR(VLOOKUP(実施計画様式!L345,―!$O$2:$P$10,2,FALSE),0)</f>
        <v>0</v>
      </c>
      <c r="AG345">
        <f>IFERROR(VLOOKUP(実施計画様式!AG345,―!$Q$2:$R$3,2,FALSE),0)</f>
        <v>0</v>
      </c>
      <c r="AH345">
        <f>IFERROR(VLOOKUP(実施計画様式!AH345,―!$S$2:$T$3,2,FALSE),0)</f>
        <v>0</v>
      </c>
      <c r="AI345" s="4">
        <f>IFERROR(VLOOKUP(実施計画様式!AI345,―!$U$2:$V$3,2,FALSE),0)</f>
        <v>0</v>
      </c>
      <c r="AJ345">
        <f>IFERROR(VLOOKUP(実施計画様式!AJ345,―!$AD$2:$AE$14,2,FALSE),0)</f>
        <v>0</v>
      </c>
      <c r="AK345">
        <f>IFERROR(VLOOKUP(実施計画様式!AK345,―!$AD$2:$AE$14,2,FALSE),0)</f>
        <v>0</v>
      </c>
      <c r="AQ345">
        <f>IFERROR(VLOOKUP(実施計画様式!AQ345,―!$AG$2:$AH$4,2,FALSE),0)</f>
        <v>0</v>
      </c>
      <c r="AS345" s="4">
        <f t="shared" si="3"/>
        <v>0</v>
      </c>
      <c r="AT345">
        <v>99</v>
      </c>
      <c r="BB345" s="601" t="str">
        <f>IF(実施計画様式!F345="","",IF(PRODUCT(D345:AQ345)=0,"error",""))</f>
        <v/>
      </c>
    </row>
    <row r="346" spans="3:54" x14ac:dyDescent="0.15">
      <c r="C346" s="4">
        <v>265</v>
      </c>
      <c r="D346" s="53">
        <f>IFERROR(VLOOKUP(実施計画様式!D346,―!A$14:B$16,2,FALSE),0)</f>
        <v>0</v>
      </c>
      <c r="E346">
        <f>IFERROR(VLOOKUP(実施計画様式!E346,―!$C$40:$D$47,2,FALSE),0)</f>
        <v>0</v>
      </c>
      <c r="F346">
        <f>IFERROR(VLOOKUP(実施計画様式!F346,―!$E$2:$F$2,2,FALSE),0)</f>
        <v>0</v>
      </c>
      <c r="G346">
        <f>IFERROR(VLOOKUP(実施計画様式!G346,―!$G$2:$H$2,2,FALSE),0)</f>
        <v>0</v>
      </c>
      <c r="H346">
        <f>IFERROR(VLOOKUP(実施計画様式!H346,―!$I$2:$J$2,2,FALSE),0)</f>
        <v>0</v>
      </c>
      <c r="J346">
        <f>IFERROR(VLOOKUP(実施計画様式!J346,―!$K$2:$L$2,2,FALSE),0)</f>
        <v>0</v>
      </c>
      <c r="K346">
        <f>IFERROR(VLOOKUP(実施計画様式!K346,―!$M$2:$N$2,2,FALSE),0)</f>
        <v>0</v>
      </c>
      <c r="L346">
        <f>IFERROR(VLOOKUP(実施計画様式!L346,―!$O$2:$P$10,2,FALSE),0)</f>
        <v>0</v>
      </c>
      <c r="AG346">
        <f>IFERROR(VLOOKUP(実施計画様式!AG346,―!$Q$2:$R$3,2,FALSE),0)</f>
        <v>0</v>
      </c>
      <c r="AH346">
        <f>IFERROR(VLOOKUP(実施計画様式!AH346,―!$S$2:$T$3,2,FALSE),0)</f>
        <v>0</v>
      </c>
      <c r="AI346" s="4">
        <f>IFERROR(VLOOKUP(実施計画様式!AI346,―!$U$2:$V$3,2,FALSE),0)</f>
        <v>0</v>
      </c>
      <c r="AJ346">
        <f>IFERROR(VLOOKUP(実施計画様式!AJ346,―!$AD$2:$AE$14,2,FALSE),0)</f>
        <v>0</v>
      </c>
      <c r="AK346">
        <f>IFERROR(VLOOKUP(実施計画様式!AK346,―!$AD$2:$AE$14,2,FALSE),0)</f>
        <v>0</v>
      </c>
      <c r="AQ346">
        <f>IFERROR(VLOOKUP(実施計画様式!AQ346,―!$AG$2:$AH$4,2,FALSE),0)</f>
        <v>0</v>
      </c>
      <c r="AS346" s="4">
        <f t="shared" ref="AS346:AS409" si="4">IF(AI346=1,"事業終期_通常",IF(AI346=2,"事業終期_基金",0))</f>
        <v>0</v>
      </c>
      <c r="AT346">
        <v>99</v>
      </c>
      <c r="BB346" s="601" t="str">
        <f>IF(実施計画様式!F346="","",IF(PRODUCT(D346:AQ346)=0,"error",""))</f>
        <v/>
      </c>
    </row>
    <row r="347" spans="3:54" x14ac:dyDescent="0.15">
      <c r="C347" s="4">
        <v>266</v>
      </c>
      <c r="D347" s="53">
        <f>IFERROR(VLOOKUP(実施計画様式!D347,―!A$14:B$16,2,FALSE),0)</f>
        <v>0</v>
      </c>
      <c r="E347">
        <f>IFERROR(VLOOKUP(実施計画様式!E347,―!$C$40:$D$47,2,FALSE),0)</f>
        <v>0</v>
      </c>
      <c r="F347">
        <f>IFERROR(VLOOKUP(実施計画様式!F347,―!$E$2:$F$2,2,FALSE),0)</f>
        <v>0</v>
      </c>
      <c r="G347">
        <f>IFERROR(VLOOKUP(実施計画様式!G347,―!$G$2:$H$2,2,FALSE),0)</f>
        <v>0</v>
      </c>
      <c r="H347">
        <f>IFERROR(VLOOKUP(実施計画様式!H347,―!$I$2:$J$2,2,FALSE),0)</f>
        <v>0</v>
      </c>
      <c r="J347">
        <f>IFERROR(VLOOKUP(実施計画様式!J347,―!$K$2:$L$2,2,FALSE),0)</f>
        <v>0</v>
      </c>
      <c r="K347">
        <f>IFERROR(VLOOKUP(実施計画様式!K347,―!$M$2:$N$2,2,FALSE),0)</f>
        <v>0</v>
      </c>
      <c r="L347">
        <f>IFERROR(VLOOKUP(実施計画様式!L347,―!$O$2:$P$10,2,FALSE),0)</f>
        <v>0</v>
      </c>
      <c r="AG347">
        <f>IFERROR(VLOOKUP(実施計画様式!AG347,―!$Q$2:$R$3,2,FALSE),0)</f>
        <v>0</v>
      </c>
      <c r="AH347">
        <f>IFERROR(VLOOKUP(実施計画様式!AH347,―!$S$2:$T$3,2,FALSE),0)</f>
        <v>0</v>
      </c>
      <c r="AI347" s="4">
        <f>IFERROR(VLOOKUP(実施計画様式!AI347,―!$U$2:$V$3,2,FALSE),0)</f>
        <v>0</v>
      </c>
      <c r="AJ347">
        <f>IFERROR(VLOOKUP(実施計画様式!AJ347,―!$AD$2:$AE$14,2,FALSE),0)</f>
        <v>0</v>
      </c>
      <c r="AK347">
        <f>IFERROR(VLOOKUP(実施計画様式!AK347,―!$AD$2:$AE$14,2,FALSE),0)</f>
        <v>0</v>
      </c>
      <c r="AQ347">
        <f>IFERROR(VLOOKUP(実施計画様式!AQ347,―!$AG$2:$AH$4,2,FALSE),0)</f>
        <v>0</v>
      </c>
      <c r="AS347" s="4">
        <f t="shared" si="4"/>
        <v>0</v>
      </c>
      <c r="AT347">
        <v>99</v>
      </c>
      <c r="BB347" s="601" t="str">
        <f>IF(実施計画様式!F347="","",IF(PRODUCT(D347:AQ347)=0,"error",""))</f>
        <v/>
      </c>
    </row>
    <row r="348" spans="3:54" x14ac:dyDescent="0.15">
      <c r="C348" s="4">
        <v>267</v>
      </c>
      <c r="D348" s="53">
        <f>IFERROR(VLOOKUP(実施計画様式!D348,―!A$14:B$16,2,FALSE),0)</f>
        <v>0</v>
      </c>
      <c r="E348">
        <f>IFERROR(VLOOKUP(実施計画様式!E348,―!$C$40:$D$47,2,FALSE),0)</f>
        <v>0</v>
      </c>
      <c r="F348">
        <f>IFERROR(VLOOKUP(実施計画様式!F348,―!$E$2:$F$2,2,FALSE),0)</f>
        <v>0</v>
      </c>
      <c r="G348">
        <f>IFERROR(VLOOKUP(実施計画様式!G348,―!$G$2:$H$2,2,FALSE),0)</f>
        <v>0</v>
      </c>
      <c r="H348">
        <f>IFERROR(VLOOKUP(実施計画様式!H348,―!$I$2:$J$2,2,FALSE),0)</f>
        <v>0</v>
      </c>
      <c r="J348">
        <f>IFERROR(VLOOKUP(実施計画様式!J348,―!$K$2:$L$2,2,FALSE),0)</f>
        <v>0</v>
      </c>
      <c r="K348">
        <f>IFERROR(VLOOKUP(実施計画様式!K348,―!$M$2:$N$2,2,FALSE),0)</f>
        <v>0</v>
      </c>
      <c r="L348">
        <f>IFERROR(VLOOKUP(実施計画様式!L348,―!$O$2:$P$10,2,FALSE),0)</f>
        <v>0</v>
      </c>
      <c r="AG348">
        <f>IFERROR(VLOOKUP(実施計画様式!AG348,―!$Q$2:$R$3,2,FALSE),0)</f>
        <v>0</v>
      </c>
      <c r="AH348">
        <f>IFERROR(VLOOKUP(実施計画様式!AH348,―!$S$2:$T$3,2,FALSE),0)</f>
        <v>0</v>
      </c>
      <c r="AI348" s="4">
        <f>IFERROR(VLOOKUP(実施計画様式!AI348,―!$U$2:$V$3,2,FALSE),0)</f>
        <v>0</v>
      </c>
      <c r="AJ348">
        <f>IFERROR(VLOOKUP(実施計画様式!AJ348,―!$AD$2:$AE$14,2,FALSE),0)</f>
        <v>0</v>
      </c>
      <c r="AK348">
        <f>IFERROR(VLOOKUP(実施計画様式!AK348,―!$AD$2:$AE$14,2,FALSE),0)</f>
        <v>0</v>
      </c>
      <c r="AQ348">
        <f>IFERROR(VLOOKUP(実施計画様式!AQ348,―!$AG$2:$AH$4,2,FALSE),0)</f>
        <v>0</v>
      </c>
      <c r="AS348" s="4">
        <f t="shared" si="4"/>
        <v>0</v>
      </c>
      <c r="AT348">
        <v>99</v>
      </c>
      <c r="BB348" s="601" t="str">
        <f>IF(実施計画様式!F348="","",IF(PRODUCT(D348:AQ348)=0,"error",""))</f>
        <v/>
      </c>
    </row>
    <row r="349" spans="3:54" x14ac:dyDescent="0.15">
      <c r="C349" s="4">
        <v>268</v>
      </c>
      <c r="D349" s="53">
        <f>IFERROR(VLOOKUP(実施計画様式!D349,―!A$14:B$16,2,FALSE),0)</f>
        <v>0</v>
      </c>
      <c r="E349">
        <f>IFERROR(VLOOKUP(実施計画様式!E349,―!$C$40:$D$47,2,FALSE),0)</f>
        <v>0</v>
      </c>
      <c r="F349">
        <f>IFERROR(VLOOKUP(実施計画様式!F349,―!$E$2:$F$2,2,FALSE),0)</f>
        <v>0</v>
      </c>
      <c r="G349">
        <f>IFERROR(VLOOKUP(実施計画様式!G349,―!$G$2:$H$2,2,FALSE),0)</f>
        <v>0</v>
      </c>
      <c r="H349">
        <f>IFERROR(VLOOKUP(実施計画様式!H349,―!$I$2:$J$2,2,FALSE),0)</f>
        <v>0</v>
      </c>
      <c r="J349">
        <f>IFERROR(VLOOKUP(実施計画様式!J349,―!$K$2:$L$2,2,FALSE),0)</f>
        <v>0</v>
      </c>
      <c r="K349">
        <f>IFERROR(VLOOKUP(実施計画様式!K349,―!$M$2:$N$2,2,FALSE),0)</f>
        <v>0</v>
      </c>
      <c r="L349">
        <f>IFERROR(VLOOKUP(実施計画様式!L349,―!$O$2:$P$10,2,FALSE),0)</f>
        <v>0</v>
      </c>
      <c r="AG349">
        <f>IFERROR(VLOOKUP(実施計画様式!AG349,―!$Q$2:$R$3,2,FALSE),0)</f>
        <v>0</v>
      </c>
      <c r="AH349">
        <f>IFERROR(VLOOKUP(実施計画様式!AH349,―!$S$2:$T$3,2,FALSE),0)</f>
        <v>0</v>
      </c>
      <c r="AI349" s="4">
        <f>IFERROR(VLOOKUP(実施計画様式!AI349,―!$U$2:$V$3,2,FALSE),0)</f>
        <v>0</v>
      </c>
      <c r="AJ349">
        <f>IFERROR(VLOOKUP(実施計画様式!AJ349,―!$AD$2:$AE$14,2,FALSE),0)</f>
        <v>0</v>
      </c>
      <c r="AK349">
        <f>IFERROR(VLOOKUP(実施計画様式!AK349,―!$AD$2:$AE$14,2,FALSE),0)</f>
        <v>0</v>
      </c>
      <c r="AQ349">
        <f>IFERROR(VLOOKUP(実施計画様式!AQ349,―!$AG$2:$AH$4,2,FALSE),0)</f>
        <v>0</v>
      </c>
      <c r="AS349" s="4">
        <f t="shared" si="4"/>
        <v>0</v>
      </c>
      <c r="AT349">
        <v>99</v>
      </c>
      <c r="BB349" s="601" t="str">
        <f>IF(実施計画様式!F349="","",IF(PRODUCT(D349:AQ349)=0,"error",""))</f>
        <v/>
      </c>
    </row>
    <row r="350" spans="3:54" x14ac:dyDescent="0.15">
      <c r="C350" s="4">
        <v>269</v>
      </c>
      <c r="D350" s="53">
        <f>IFERROR(VLOOKUP(実施計画様式!D350,―!A$14:B$16,2,FALSE),0)</f>
        <v>0</v>
      </c>
      <c r="E350">
        <f>IFERROR(VLOOKUP(実施計画様式!E350,―!$C$40:$D$47,2,FALSE),0)</f>
        <v>0</v>
      </c>
      <c r="F350">
        <f>IFERROR(VLOOKUP(実施計画様式!F350,―!$E$2:$F$2,2,FALSE),0)</f>
        <v>0</v>
      </c>
      <c r="G350">
        <f>IFERROR(VLOOKUP(実施計画様式!G350,―!$G$2:$H$2,2,FALSE),0)</f>
        <v>0</v>
      </c>
      <c r="H350">
        <f>IFERROR(VLOOKUP(実施計画様式!H350,―!$I$2:$J$2,2,FALSE),0)</f>
        <v>0</v>
      </c>
      <c r="J350">
        <f>IFERROR(VLOOKUP(実施計画様式!J350,―!$K$2:$L$2,2,FALSE),0)</f>
        <v>0</v>
      </c>
      <c r="K350">
        <f>IFERROR(VLOOKUP(実施計画様式!K350,―!$M$2:$N$2,2,FALSE),0)</f>
        <v>0</v>
      </c>
      <c r="L350">
        <f>IFERROR(VLOOKUP(実施計画様式!L350,―!$O$2:$P$10,2,FALSE),0)</f>
        <v>0</v>
      </c>
      <c r="AG350">
        <f>IFERROR(VLOOKUP(実施計画様式!AG350,―!$Q$2:$R$3,2,FALSE),0)</f>
        <v>0</v>
      </c>
      <c r="AH350">
        <f>IFERROR(VLOOKUP(実施計画様式!AH350,―!$S$2:$T$3,2,FALSE),0)</f>
        <v>0</v>
      </c>
      <c r="AI350" s="4">
        <f>IFERROR(VLOOKUP(実施計画様式!AI350,―!$U$2:$V$3,2,FALSE),0)</f>
        <v>0</v>
      </c>
      <c r="AJ350">
        <f>IFERROR(VLOOKUP(実施計画様式!AJ350,―!$AD$2:$AE$14,2,FALSE),0)</f>
        <v>0</v>
      </c>
      <c r="AK350">
        <f>IFERROR(VLOOKUP(実施計画様式!AK350,―!$AD$2:$AE$14,2,FALSE),0)</f>
        <v>0</v>
      </c>
      <c r="AQ350">
        <f>IFERROR(VLOOKUP(実施計画様式!AQ350,―!$AG$2:$AH$4,2,FALSE),0)</f>
        <v>0</v>
      </c>
      <c r="AS350" s="4">
        <f t="shared" si="4"/>
        <v>0</v>
      </c>
      <c r="AT350">
        <v>99</v>
      </c>
      <c r="BB350" s="601" t="str">
        <f>IF(実施計画様式!F350="","",IF(PRODUCT(D350:AQ350)=0,"error",""))</f>
        <v/>
      </c>
    </row>
    <row r="351" spans="3:54" x14ac:dyDescent="0.15">
      <c r="C351" s="4">
        <v>270</v>
      </c>
      <c r="D351" s="53">
        <f>IFERROR(VLOOKUP(実施計画様式!D351,―!A$14:B$16,2,FALSE),0)</f>
        <v>0</v>
      </c>
      <c r="E351">
        <f>IFERROR(VLOOKUP(実施計画様式!E351,―!$C$40:$D$47,2,FALSE),0)</f>
        <v>0</v>
      </c>
      <c r="F351">
        <f>IFERROR(VLOOKUP(実施計画様式!F351,―!$E$2:$F$2,2,FALSE),0)</f>
        <v>0</v>
      </c>
      <c r="G351">
        <f>IFERROR(VLOOKUP(実施計画様式!G351,―!$G$2:$H$2,2,FALSE),0)</f>
        <v>0</v>
      </c>
      <c r="H351">
        <f>IFERROR(VLOOKUP(実施計画様式!H351,―!$I$2:$J$2,2,FALSE),0)</f>
        <v>0</v>
      </c>
      <c r="J351">
        <f>IFERROR(VLOOKUP(実施計画様式!J351,―!$K$2:$L$2,2,FALSE),0)</f>
        <v>0</v>
      </c>
      <c r="K351">
        <f>IFERROR(VLOOKUP(実施計画様式!K351,―!$M$2:$N$2,2,FALSE),0)</f>
        <v>0</v>
      </c>
      <c r="L351">
        <f>IFERROR(VLOOKUP(実施計画様式!L351,―!$O$2:$P$10,2,FALSE),0)</f>
        <v>0</v>
      </c>
      <c r="AG351">
        <f>IFERROR(VLOOKUP(実施計画様式!AG351,―!$Q$2:$R$3,2,FALSE),0)</f>
        <v>0</v>
      </c>
      <c r="AH351">
        <f>IFERROR(VLOOKUP(実施計画様式!AH351,―!$S$2:$T$3,2,FALSE),0)</f>
        <v>0</v>
      </c>
      <c r="AI351" s="4">
        <f>IFERROR(VLOOKUP(実施計画様式!AI351,―!$U$2:$V$3,2,FALSE),0)</f>
        <v>0</v>
      </c>
      <c r="AJ351">
        <f>IFERROR(VLOOKUP(実施計画様式!AJ351,―!$AD$2:$AE$14,2,FALSE),0)</f>
        <v>0</v>
      </c>
      <c r="AK351">
        <f>IFERROR(VLOOKUP(実施計画様式!AK351,―!$AD$2:$AE$14,2,FALSE),0)</f>
        <v>0</v>
      </c>
      <c r="AQ351">
        <f>IFERROR(VLOOKUP(実施計画様式!AQ351,―!$AG$2:$AH$4,2,FALSE),0)</f>
        <v>0</v>
      </c>
      <c r="AS351" s="4">
        <f t="shared" si="4"/>
        <v>0</v>
      </c>
      <c r="AT351">
        <v>99</v>
      </c>
      <c r="BB351" s="601" t="str">
        <f>IF(実施計画様式!F351="","",IF(PRODUCT(D351:AQ351)=0,"error",""))</f>
        <v/>
      </c>
    </row>
    <row r="352" spans="3:54" x14ac:dyDescent="0.15">
      <c r="C352" s="4">
        <v>271</v>
      </c>
      <c r="D352" s="53">
        <f>IFERROR(VLOOKUP(実施計画様式!D352,―!A$14:B$16,2,FALSE),0)</f>
        <v>0</v>
      </c>
      <c r="E352">
        <f>IFERROR(VLOOKUP(実施計画様式!E352,―!$C$40:$D$47,2,FALSE),0)</f>
        <v>0</v>
      </c>
      <c r="F352">
        <f>IFERROR(VLOOKUP(実施計画様式!F352,―!$E$2:$F$2,2,FALSE),0)</f>
        <v>0</v>
      </c>
      <c r="G352">
        <f>IFERROR(VLOOKUP(実施計画様式!G352,―!$G$2:$H$2,2,FALSE),0)</f>
        <v>0</v>
      </c>
      <c r="H352">
        <f>IFERROR(VLOOKUP(実施計画様式!H352,―!$I$2:$J$2,2,FALSE),0)</f>
        <v>0</v>
      </c>
      <c r="J352">
        <f>IFERROR(VLOOKUP(実施計画様式!J352,―!$K$2:$L$2,2,FALSE),0)</f>
        <v>0</v>
      </c>
      <c r="K352">
        <f>IFERROR(VLOOKUP(実施計画様式!K352,―!$M$2:$N$2,2,FALSE),0)</f>
        <v>0</v>
      </c>
      <c r="L352">
        <f>IFERROR(VLOOKUP(実施計画様式!L352,―!$O$2:$P$10,2,FALSE),0)</f>
        <v>0</v>
      </c>
      <c r="AG352">
        <f>IFERROR(VLOOKUP(実施計画様式!AG352,―!$Q$2:$R$3,2,FALSE),0)</f>
        <v>0</v>
      </c>
      <c r="AH352">
        <f>IFERROR(VLOOKUP(実施計画様式!AH352,―!$S$2:$T$3,2,FALSE),0)</f>
        <v>0</v>
      </c>
      <c r="AI352" s="4">
        <f>IFERROR(VLOOKUP(実施計画様式!AI352,―!$U$2:$V$3,2,FALSE),0)</f>
        <v>0</v>
      </c>
      <c r="AJ352">
        <f>IFERROR(VLOOKUP(実施計画様式!AJ352,―!$AD$2:$AE$14,2,FALSE),0)</f>
        <v>0</v>
      </c>
      <c r="AK352">
        <f>IFERROR(VLOOKUP(実施計画様式!AK352,―!$AD$2:$AE$14,2,FALSE),0)</f>
        <v>0</v>
      </c>
      <c r="AQ352">
        <f>IFERROR(VLOOKUP(実施計画様式!AQ352,―!$AG$2:$AH$4,2,FALSE),0)</f>
        <v>0</v>
      </c>
      <c r="AS352" s="4">
        <f t="shared" si="4"/>
        <v>0</v>
      </c>
      <c r="AT352">
        <v>99</v>
      </c>
      <c r="BB352" s="601" t="str">
        <f>IF(実施計画様式!F352="","",IF(PRODUCT(D352:AQ352)=0,"error",""))</f>
        <v/>
      </c>
    </row>
    <row r="353" spans="3:54" x14ac:dyDescent="0.15">
      <c r="C353" s="4">
        <v>272</v>
      </c>
      <c r="D353" s="53">
        <f>IFERROR(VLOOKUP(実施計画様式!D353,―!A$14:B$16,2,FALSE),0)</f>
        <v>0</v>
      </c>
      <c r="E353">
        <f>IFERROR(VLOOKUP(実施計画様式!E353,―!$C$40:$D$47,2,FALSE),0)</f>
        <v>0</v>
      </c>
      <c r="F353">
        <f>IFERROR(VLOOKUP(実施計画様式!F353,―!$E$2:$F$2,2,FALSE),0)</f>
        <v>0</v>
      </c>
      <c r="G353">
        <f>IFERROR(VLOOKUP(実施計画様式!G353,―!$G$2:$H$2,2,FALSE),0)</f>
        <v>0</v>
      </c>
      <c r="H353">
        <f>IFERROR(VLOOKUP(実施計画様式!H353,―!$I$2:$J$2,2,FALSE),0)</f>
        <v>0</v>
      </c>
      <c r="J353">
        <f>IFERROR(VLOOKUP(実施計画様式!J353,―!$K$2:$L$2,2,FALSE),0)</f>
        <v>0</v>
      </c>
      <c r="K353">
        <f>IFERROR(VLOOKUP(実施計画様式!K353,―!$M$2:$N$2,2,FALSE),0)</f>
        <v>0</v>
      </c>
      <c r="L353">
        <f>IFERROR(VLOOKUP(実施計画様式!L353,―!$O$2:$P$10,2,FALSE),0)</f>
        <v>0</v>
      </c>
      <c r="AG353">
        <f>IFERROR(VLOOKUP(実施計画様式!AG353,―!$Q$2:$R$3,2,FALSE),0)</f>
        <v>0</v>
      </c>
      <c r="AH353">
        <f>IFERROR(VLOOKUP(実施計画様式!AH353,―!$S$2:$T$3,2,FALSE),0)</f>
        <v>0</v>
      </c>
      <c r="AI353" s="4">
        <f>IFERROR(VLOOKUP(実施計画様式!AI353,―!$U$2:$V$3,2,FALSE),0)</f>
        <v>0</v>
      </c>
      <c r="AJ353">
        <f>IFERROR(VLOOKUP(実施計画様式!AJ353,―!$AD$2:$AE$14,2,FALSE),0)</f>
        <v>0</v>
      </c>
      <c r="AK353">
        <f>IFERROR(VLOOKUP(実施計画様式!AK353,―!$AD$2:$AE$14,2,FALSE),0)</f>
        <v>0</v>
      </c>
      <c r="AQ353">
        <f>IFERROR(VLOOKUP(実施計画様式!AQ353,―!$AG$2:$AH$4,2,FALSE),0)</f>
        <v>0</v>
      </c>
      <c r="AS353" s="4">
        <f t="shared" si="4"/>
        <v>0</v>
      </c>
      <c r="AT353">
        <v>99</v>
      </c>
      <c r="BB353" s="601" t="str">
        <f>IF(実施計画様式!F353="","",IF(PRODUCT(D353:AQ353)=0,"error",""))</f>
        <v/>
      </c>
    </row>
    <row r="354" spans="3:54" x14ac:dyDescent="0.15">
      <c r="C354" s="4">
        <v>273</v>
      </c>
      <c r="D354" s="53">
        <f>IFERROR(VLOOKUP(実施計画様式!D354,―!A$14:B$16,2,FALSE),0)</f>
        <v>0</v>
      </c>
      <c r="E354">
        <f>IFERROR(VLOOKUP(実施計画様式!E354,―!$C$40:$D$47,2,FALSE),0)</f>
        <v>0</v>
      </c>
      <c r="F354">
        <f>IFERROR(VLOOKUP(実施計画様式!F354,―!$E$2:$F$2,2,FALSE),0)</f>
        <v>0</v>
      </c>
      <c r="G354">
        <f>IFERROR(VLOOKUP(実施計画様式!G354,―!$G$2:$H$2,2,FALSE),0)</f>
        <v>0</v>
      </c>
      <c r="H354">
        <f>IFERROR(VLOOKUP(実施計画様式!H354,―!$I$2:$J$2,2,FALSE),0)</f>
        <v>0</v>
      </c>
      <c r="J354">
        <f>IFERROR(VLOOKUP(実施計画様式!J354,―!$K$2:$L$2,2,FALSE),0)</f>
        <v>0</v>
      </c>
      <c r="K354">
        <f>IFERROR(VLOOKUP(実施計画様式!K354,―!$M$2:$N$2,2,FALSE),0)</f>
        <v>0</v>
      </c>
      <c r="L354">
        <f>IFERROR(VLOOKUP(実施計画様式!L354,―!$O$2:$P$10,2,FALSE),0)</f>
        <v>0</v>
      </c>
      <c r="AG354">
        <f>IFERROR(VLOOKUP(実施計画様式!AG354,―!$Q$2:$R$3,2,FALSE),0)</f>
        <v>0</v>
      </c>
      <c r="AH354">
        <f>IFERROR(VLOOKUP(実施計画様式!AH354,―!$S$2:$T$3,2,FALSE),0)</f>
        <v>0</v>
      </c>
      <c r="AI354" s="4">
        <f>IFERROR(VLOOKUP(実施計画様式!AI354,―!$U$2:$V$3,2,FALSE),0)</f>
        <v>0</v>
      </c>
      <c r="AJ354">
        <f>IFERROR(VLOOKUP(実施計画様式!AJ354,―!$AD$2:$AE$14,2,FALSE),0)</f>
        <v>0</v>
      </c>
      <c r="AK354">
        <f>IFERROR(VLOOKUP(実施計画様式!AK354,―!$AD$2:$AE$14,2,FALSE),0)</f>
        <v>0</v>
      </c>
      <c r="AQ354">
        <f>IFERROR(VLOOKUP(実施計画様式!AQ354,―!$AG$2:$AH$4,2,FALSE),0)</f>
        <v>0</v>
      </c>
      <c r="AS354" s="4">
        <f t="shared" si="4"/>
        <v>0</v>
      </c>
      <c r="AT354">
        <v>99</v>
      </c>
      <c r="BB354" s="601" t="str">
        <f>IF(実施計画様式!F354="","",IF(PRODUCT(D354:AQ354)=0,"error",""))</f>
        <v/>
      </c>
    </row>
    <row r="355" spans="3:54" x14ac:dyDescent="0.15">
      <c r="C355" s="4">
        <v>274</v>
      </c>
      <c r="D355" s="53">
        <f>IFERROR(VLOOKUP(実施計画様式!D355,―!A$14:B$16,2,FALSE),0)</f>
        <v>0</v>
      </c>
      <c r="E355">
        <f>IFERROR(VLOOKUP(実施計画様式!E355,―!$C$40:$D$47,2,FALSE),0)</f>
        <v>0</v>
      </c>
      <c r="F355">
        <f>IFERROR(VLOOKUP(実施計画様式!F355,―!$E$2:$F$2,2,FALSE),0)</f>
        <v>0</v>
      </c>
      <c r="G355">
        <f>IFERROR(VLOOKUP(実施計画様式!G355,―!$G$2:$H$2,2,FALSE),0)</f>
        <v>0</v>
      </c>
      <c r="H355">
        <f>IFERROR(VLOOKUP(実施計画様式!H355,―!$I$2:$J$2,2,FALSE),0)</f>
        <v>0</v>
      </c>
      <c r="J355">
        <f>IFERROR(VLOOKUP(実施計画様式!J355,―!$K$2:$L$2,2,FALSE),0)</f>
        <v>0</v>
      </c>
      <c r="K355">
        <f>IFERROR(VLOOKUP(実施計画様式!K355,―!$M$2:$N$2,2,FALSE),0)</f>
        <v>0</v>
      </c>
      <c r="L355">
        <f>IFERROR(VLOOKUP(実施計画様式!L355,―!$O$2:$P$10,2,FALSE),0)</f>
        <v>0</v>
      </c>
      <c r="AG355">
        <f>IFERROR(VLOOKUP(実施計画様式!AG355,―!$Q$2:$R$3,2,FALSE),0)</f>
        <v>0</v>
      </c>
      <c r="AH355">
        <f>IFERROR(VLOOKUP(実施計画様式!AH355,―!$S$2:$T$3,2,FALSE),0)</f>
        <v>0</v>
      </c>
      <c r="AI355" s="4">
        <f>IFERROR(VLOOKUP(実施計画様式!AI355,―!$U$2:$V$3,2,FALSE),0)</f>
        <v>0</v>
      </c>
      <c r="AJ355">
        <f>IFERROR(VLOOKUP(実施計画様式!AJ355,―!$AD$2:$AE$14,2,FALSE),0)</f>
        <v>0</v>
      </c>
      <c r="AK355">
        <f>IFERROR(VLOOKUP(実施計画様式!AK355,―!$AD$2:$AE$14,2,FALSE),0)</f>
        <v>0</v>
      </c>
      <c r="AQ355">
        <f>IFERROR(VLOOKUP(実施計画様式!AQ355,―!$AG$2:$AH$4,2,FALSE),0)</f>
        <v>0</v>
      </c>
      <c r="AS355" s="4">
        <f t="shared" si="4"/>
        <v>0</v>
      </c>
      <c r="AT355">
        <v>99</v>
      </c>
      <c r="BB355" s="601" t="str">
        <f>IF(実施計画様式!F355="","",IF(PRODUCT(D355:AQ355)=0,"error",""))</f>
        <v/>
      </c>
    </row>
    <row r="356" spans="3:54" x14ac:dyDescent="0.15">
      <c r="C356" s="4">
        <v>275</v>
      </c>
      <c r="D356" s="53">
        <f>IFERROR(VLOOKUP(実施計画様式!D356,―!A$14:B$16,2,FALSE),0)</f>
        <v>0</v>
      </c>
      <c r="E356">
        <f>IFERROR(VLOOKUP(実施計画様式!E356,―!$C$40:$D$47,2,FALSE),0)</f>
        <v>0</v>
      </c>
      <c r="F356">
        <f>IFERROR(VLOOKUP(実施計画様式!F356,―!$E$2:$F$2,2,FALSE),0)</f>
        <v>0</v>
      </c>
      <c r="G356">
        <f>IFERROR(VLOOKUP(実施計画様式!G356,―!$G$2:$H$2,2,FALSE),0)</f>
        <v>0</v>
      </c>
      <c r="H356">
        <f>IFERROR(VLOOKUP(実施計画様式!H356,―!$I$2:$J$2,2,FALSE),0)</f>
        <v>0</v>
      </c>
      <c r="J356">
        <f>IFERROR(VLOOKUP(実施計画様式!J356,―!$K$2:$L$2,2,FALSE),0)</f>
        <v>0</v>
      </c>
      <c r="K356">
        <f>IFERROR(VLOOKUP(実施計画様式!K356,―!$M$2:$N$2,2,FALSE),0)</f>
        <v>0</v>
      </c>
      <c r="L356">
        <f>IFERROR(VLOOKUP(実施計画様式!L356,―!$O$2:$P$10,2,FALSE),0)</f>
        <v>0</v>
      </c>
      <c r="AG356">
        <f>IFERROR(VLOOKUP(実施計画様式!AG356,―!$Q$2:$R$3,2,FALSE),0)</f>
        <v>0</v>
      </c>
      <c r="AH356">
        <f>IFERROR(VLOOKUP(実施計画様式!AH356,―!$S$2:$T$3,2,FALSE),0)</f>
        <v>0</v>
      </c>
      <c r="AI356" s="4">
        <f>IFERROR(VLOOKUP(実施計画様式!AI356,―!$U$2:$V$3,2,FALSE),0)</f>
        <v>0</v>
      </c>
      <c r="AJ356">
        <f>IFERROR(VLOOKUP(実施計画様式!AJ356,―!$AD$2:$AE$14,2,FALSE),0)</f>
        <v>0</v>
      </c>
      <c r="AK356">
        <f>IFERROR(VLOOKUP(実施計画様式!AK356,―!$AD$2:$AE$14,2,FALSE),0)</f>
        <v>0</v>
      </c>
      <c r="AQ356">
        <f>IFERROR(VLOOKUP(実施計画様式!AQ356,―!$AG$2:$AH$4,2,FALSE),0)</f>
        <v>0</v>
      </c>
      <c r="AS356" s="4">
        <f t="shared" si="4"/>
        <v>0</v>
      </c>
      <c r="AT356">
        <v>99</v>
      </c>
      <c r="BB356" s="601" t="str">
        <f>IF(実施計画様式!F356="","",IF(PRODUCT(D356:AQ356)=0,"error",""))</f>
        <v/>
      </c>
    </row>
    <row r="357" spans="3:54" x14ac:dyDescent="0.15">
      <c r="C357" s="4">
        <v>276</v>
      </c>
      <c r="D357" s="53">
        <f>IFERROR(VLOOKUP(実施計画様式!D357,―!A$14:B$16,2,FALSE),0)</f>
        <v>0</v>
      </c>
      <c r="E357">
        <f>IFERROR(VLOOKUP(実施計画様式!E357,―!$C$40:$D$47,2,FALSE),0)</f>
        <v>0</v>
      </c>
      <c r="F357">
        <f>IFERROR(VLOOKUP(実施計画様式!F357,―!$E$2:$F$2,2,FALSE),0)</f>
        <v>0</v>
      </c>
      <c r="G357">
        <f>IFERROR(VLOOKUP(実施計画様式!G357,―!$G$2:$H$2,2,FALSE),0)</f>
        <v>0</v>
      </c>
      <c r="H357">
        <f>IFERROR(VLOOKUP(実施計画様式!H357,―!$I$2:$J$2,2,FALSE),0)</f>
        <v>0</v>
      </c>
      <c r="J357">
        <f>IFERROR(VLOOKUP(実施計画様式!J357,―!$K$2:$L$2,2,FALSE),0)</f>
        <v>0</v>
      </c>
      <c r="K357">
        <f>IFERROR(VLOOKUP(実施計画様式!K357,―!$M$2:$N$2,2,FALSE),0)</f>
        <v>0</v>
      </c>
      <c r="L357">
        <f>IFERROR(VLOOKUP(実施計画様式!L357,―!$O$2:$P$10,2,FALSE),0)</f>
        <v>0</v>
      </c>
      <c r="AG357">
        <f>IFERROR(VLOOKUP(実施計画様式!AG357,―!$Q$2:$R$3,2,FALSE),0)</f>
        <v>0</v>
      </c>
      <c r="AH357">
        <f>IFERROR(VLOOKUP(実施計画様式!AH357,―!$S$2:$T$3,2,FALSE),0)</f>
        <v>0</v>
      </c>
      <c r="AI357" s="4">
        <f>IFERROR(VLOOKUP(実施計画様式!AI357,―!$U$2:$V$3,2,FALSE),0)</f>
        <v>0</v>
      </c>
      <c r="AJ357">
        <f>IFERROR(VLOOKUP(実施計画様式!AJ357,―!$AD$2:$AE$14,2,FALSE),0)</f>
        <v>0</v>
      </c>
      <c r="AK357">
        <f>IFERROR(VLOOKUP(実施計画様式!AK357,―!$AD$2:$AE$14,2,FALSE),0)</f>
        <v>0</v>
      </c>
      <c r="AQ357">
        <f>IFERROR(VLOOKUP(実施計画様式!AQ357,―!$AG$2:$AH$4,2,FALSE),0)</f>
        <v>0</v>
      </c>
      <c r="AS357" s="4">
        <f t="shared" si="4"/>
        <v>0</v>
      </c>
      <c r="AT357">
        <v>99</v>
      </c>
      <c r="BB357" s="601" t="str">
        <f>IF(実施計画様式!F357="","",IF(PRODUCT(D357:AQ357)=0,"error",""))</f>
        <v/>
      </c>
    </row>
    <row r="358" spans="3:54" x14ac:dyDescent="0.15">
      <c r="C358" s="4">
        <v>277</v>
      </c>
      <c r="D358" s="53">
        <f>IFERROR(VLOOKUP(実施計画様式!D358,―!A$14:B$16,2,FALSE),0)</f>
        <v>0</v>
      </c>
      <c r="E358">
        <f>IFERROR(VLOOKUP(実施計画様式!E358,―!$C$40:$D$47,2,FALSE),0)</f>
        <v>0</v>
      </c>
      <c r="F358">
        <f>IFERROR(VLOOKUP(実施計画様式!F358,―!$E$2:$F$2,2,FALSE),0)</f>
        <v>0</v>
      </c>
      <c r="G358">
        <f>IFERROR(VLOOKUP(実施計画様式!G358,―!$G$2:$H$2,2,FALSE),0)</f>
        <v>0</v>
      </c>
      <c r="H358">
        <f>IFERROR(VLOOKUP(実施計画様式!H358,―!$I$2:$J$2,2,FALSE),0)</f>
        <v>0</v>
      </c>
      <c r="J358">
        <f>IFERROR(VLOOKUP(実施計画様式!J358,―!$K$2:$L$2,2,FALSE),0)</f>
        <v>0</v>
      </c>
      <c r="K358">
        <f>IFERROR(VLOOKUP(実施計画様式!K358,―!$M$2:$N$2,2,FALSE),0)</f>
        <v>0</v>
      </c>
      <c r="L358">
        <f>IFERROR(VLOOKUP(実施計画様式!L358,―!$O$2:$P$10,2,FALSE),0)</f>
        <v>0</v>
      </c>
      <c r="AG358">
        <f>IFERROR(VLOOKUP(実施計画様式!AG358,―!$Q$2:$R$3,2,FALSE),0)</f>
        <v>0</v>
      </c>
      <c r="AH358">
        <f>IFERROR(VLOOKUP(実施計画様式!AH358,―!$S$2:$T$3,2,FALSE),0)</f>
        <v>0</v>
      </c>
      <c r="AI358" s="4">
        <f>IFERROR(VLOOKUP(実施計画様式!AI358,―!$U$2:$V$3,2,FALSE),0)</f>
        <v>0</v>
      </c>
      <c r="AJ358">
        <f>IFERROR(VLOOKUP(実施計画様式!AJ358,―!$AD$2:$AE$14,2,FALSE),0)</f>
        <v>0</v>
      </c>
      <c r="AK358">
        <f>IFERROR(VLOOKUP(実施計画様式!AK358,―!$AD$2:$AE$14,2,FALSE),0)</f>
        <v>0</v>
      </c>
      <c r="AQ358">
        <f>IFERROR(VLOOKUP(実施計画様式!AQ358,―!$AG$2:$AH$4,2,FALSE),0)</f>
        <v>0</v>
      </c>
      <c r="AS358" s="4">
        <f t="shared" si="4"/>
        <v>0</v>
      </c>
      <c r="AT358">
        <v>99</v>
      </c>
      <c r="BB358" s="601" t="str">
        <f>IF(実施計画様式!F358="","",IF(PRODUCT(D358:AQ358)=0,"error",""))</f>
        <v/>
      </c>
    </row>
    <row r="359" spans="3:54" x14ac:dyDescent="0.15">
      <c r="C359" s="4">
        <v>278</v>
      </c>
      <c r="D359" s="53">
        <f>IFERROR(VLOOKUP(実施計画様式!D359,―!A$14:B$16,2,FALSE),0)</f>
        <v>0</v>
      </c>
      <c r="E359">
        <f>IFERROR(VLOOKUP(実施計画様式!E359,―!$C$40:$D$47,2,FALSE),0)</f>
        <v>0</v>
      </c>
      <c r="F359">
        <f>IFERROR(VLOOKUP(実施計画様式!F359,―!$E$2:$F$2,2,FALSE),0)</f>
        <v>0</v>
      </c>
      <c r="G359">
        <f>IFERROR(VLOOKUP(実施計画様式!G359,―!$G$2:$H$2,2,FALSE),0)</f>
        <v>0</v>
      </c>
      <c r="H359">
        <f>IFERROR(VLOOKUP(実施計画様式!H359,―!$I$2:$J$2,2,FALSE),0)</f>
        <v>0</v>
      </c>
      <c r="J359">
        <f>IFERROR(VLOOKUP(実施計画様式!J359,―!$K$2:$L$2,2,FALSE),0)</f>
        <v>0</v>
      </c>
      <c r="K359">
        <f>IFERROR(VLOOKUP(実施計画様式!K359,―!$M$2:$N$2,2,FALSE),0)</f>
        <v>0</v>
      </c>
      <c r="L359">
        <f>IFERROR(VLOOKUP(実施計画様式!L359,―!$O$2:$P$10,2,FALSE),0)</f>
        <v>0</v>
      </c>
      <c r="AG359">
        <f>IFERROR(VLOOKUP(実施計画様式!AG359,―!$Q$2:$R$3,2,FALSE),0)</f>
        <v>0</v>
      </c>
      <c r="AH359">
        <f>IFERROR(VLOOKUP(実施計画様式!AH359,―!$S$2:$T$3,2,FALSE),0)</f>
        <v>0</v>
      </c>
      <c r="AI359" s="4">
        <f>IFERROR(VLOOKUP(実施計画様式!AI359,―!$U$2:$V$3,2,FALSE),0)</f>
        <v>0</v>
      </c>
      <c r="AJ359">
        <f>IFERROR(VLOOKUP(実施計画様式!AJ359,―!$AD$2:$AE$14,2,FALSE),0)</f>
        <v>0</v>
      </c>
      <c r="AK359">
        <f>IFERROR(VLOOKUP(実施計画様式!AK359,―!$AD$2:$AE$14,2,FALSE),0)</f>
        <v>0</v>
      </c>
      <c r="AQ359">
        <f>IFERROR(VLOOKUP(実施計画様式!AQ359,―!$AG$2:$AH$4,2,FALSE),0)</f>
        <v>0</v>
      </c>
      <c r="AS359" s="4">
        <f t="shared" si="4"/>
        <v>0</v>
      </c>
      <c r="AT359">
        <v>99</v>
      </c>
      <c r="BB359" s="601" t="str">
        <f>IF(実施計画様式!F359="","",IF(PRODUCT(D359:AQ359)=0,"error",""))</f>
        <v/>
      </c>
    </row>
    <row r="360" spans="3:54" x14ac:dyDescent="0.15">
      <c r="C360" s="4">
        <v>279</v>
      </c>
      <c r="D360" s="53">
        <f>IFERROR(VLOOKUP(実施計画様式!D360,―!A$14:B$16,2,FALSE),0)</f>
        <v>0</v>
      </c>
      <c r="E360">
        <f>IFERROR(VLOOKUP(実施計画様式!E360,―!$C$40:$D$47,2,FALSE),0)</f>
        <v>0</v>
      </c>
      <c r="F360">
        <f>IFERROR(VLOOKUP(実施計画様式!F360,―!$E$2:$F$2,2,FALSE),0)</f>
        <v>0</v>
      </c>
      <c r="G360">
        <f>IFERROR(VLOOKUP(実施計画様式!G360,―!$G$2:$H$2,2,FALSE),0)</f>
        <v>0</v>
      </c>
      <c r="H360">
        <f>IFERROR(VLOOKUP(実施計画様式!H360,―!$I$2:$J$2,2,FALSE),0)</f>
        <v>0</v>
      </c>
      <c r="J360">
        <f>IFERROR(VLOOKUP(実施計画様式!J360,―!$K$2:$L$2,2,FALSE),0)</f>
        <v>0</v>
      </c>
      <c r="K360">
        <f>IFERROR(VLOOKUP(実施計画様式!K360,―!$M$2:$N$2,2,FALSE),0)</f>
        <v>0</v>
      </c>
      <c r="L360">
        <f>IFERROR(VLOOKUP(実施計画様式!L360,―!$O$2:$P$10,2,FALSE),0)</f>
        <v>0</v>
      </c>
      <c r="AG360">
        <f>IFERROR(VLOOKUP(実施計画様式!AG360,―!$Q$2:$R$3,2,FALSE),0)</f>
        <v>0</v>
      </c>
      <c r="AH360">
        <f>IFERROR(VLOOKUP(実施計画様式!AH360,―!$S$2:$T$3,2,FALSE),0)</f>
        <v>0</v>
      </c>
      <c r="AI360" s="4">
        <f>IFERROR(VLOOKUP(実施計画様式!AI360,―!$U$2:$V$3,2,FALSE),0)</f>
        <v>0</v>
      </c>
      <c r="AJ360">
        <f>IFERROR(VLOOKUP(実施計画様式!AJ360,―!$AD$2:$AE$14,2,FALSE),0)</f>
        <v>0</v>
      </c>
      <c r="AK360">
        <f>IFERROR(VLOOKUP(実施計画様式!AK360,―!$AD$2:$AE$14,2,FALSE),0)</f>
        <v>0</v>
      </c>
      <c r="AQ360">
        <f>IFERROR(VLOOKUP(実施計画様式!AQ360,―!$AG$2:$AH$4,2,FALSE),0)</f>
        <v>0</v>
      </c>
      <c r="AS360" s="4">
        <f t="shared" si="4"/>
        <v>0</v>
      </c>
      <c r="AT360">
        <v>99</v>
      </c>
      <c r="BB360" s="601" t="str">
        <f>IF(実施計画様式!F360="","",IF(PRODUCT(D360:AQ360)=0,"error",""))</f>
        <v/>
      </c>
    </row>
    <row r="361" spans="3:54" x14ac:dyDescent="0.15">
      <c r="C361" s="4">
        <v>280</v>
      </c>
      <c r="D361" s="53">
        <f>IFERROR(VLOOKUP(実施計画様式!D361,―!A$14:B$16,2,FALSE),0)</f>
        <v>0</v>
      </c>
      <c r="E361">
        <f>IFERROR(VLOOKUP(実施計画様式!E361,―!$C$40:$D$47,2,FALSE),0)</f>
        <v>0</v>
      </c>
      <c r="F361">
        <f>IFERROR(VLOOKUP(実施計画様式!F361,―!$E$2:$F$2,2,FALSE),0)</f>
        <v>0</v>
      </c>
      <c r="G361">
        <f>IFERROR(VLOOKUP(実施計画様式!G361,―!$G$2:$H$2,2,FALSE),0)</f>
        <v>0</v>
      </c>
      <c r="H361">
        <f>IFERROR(VLOOKUP(実施計画様式!H361,―!$I$2:$J$2,2,FALSE),0)</f>
        <v>0</v>
      </c>
      <c r="J361">
        <f>IFERROR(VLOOKUP(実施計画様式!J361,―!$K$2:$L$2,2,FALSE),0)</f>
        <v>0</v>
      </c>
      <c r="K361">
        <f>IFERROR(VLOOKUP(実施計画様式!K361,―!$M$2:$N$2,2,FALSE),0)</f>
        <v>0</v>
      </c>
      <c r="L361">
        <f>IFERROR(VLOOKUP(実施計画様式!L361,―!$O$2:$P$10,2,FALSE),0)</f>
        <v>0</v>
      </c>
      <c r="AG361">
        <f>IFERROR(VLOOKUP(実施計画様式!AG361,―!$Q$2:$R$3,2,FALSE),0)</f>
        <v>0</v>
      </c>
      <c r="AH361">
        <f>IFERROR(VLOOKUP(実施計画様式!AH361,―!$S$2:$T$3,2,FALSE),0)</f>
        <v>0</v>
      </c>
      <c r="AI361" s="4">
        <f>IFERROR(VLOOKUP(実施計画様式!AI361,―!$U$2:$V$3,2,FALSE),0)</f>
        <v>0</v>
      </c>
      <c r="AJ361">
        <f>IFERROR(VLOOKUP(実施計画様式!AJ361,―!$AD$2:$AE$14,2,FALSE),0)</f>
        <v>0</v>
      </c>
      <c r="AK361">
        <f>IFERROR(VLOOKUP(実施計画様式!AK361,―!$AD$2:$AE$14,2,FALSE),0)</f>
        <v>0</v>
      </c>
      <c r="AQ361">
        <f>IFERROR(VLOOKUP(実施計画様式!AQ361,―!$AG$2:$AH$4,2,FALSE),0)</f>
        <v>0</v>
      </c>
      <c r="AS361" s="4">
        <f t="shared" si="4"/>
        <v>0</v>
      </c>
      <c r="AT361">
        <v>99</v>
      </c>
      <c r="BB361" s="601" t="str">
        <f>IF(実施計画様式!F361="","",IF(PRODUCT(D361:AQ361)=0,"error",""))</f>
        <v/>
      </c>
    </row>
    <row r="362" spans="3:54" x14ac:dyDescent="0.15">
      <c r="C362" s="4">
        <v>281</v>
      </c>
      <c r="D362" s="53">
        <f>IFERROR(VLOOKUP(実施計画様式!D362,―!A$14:B$16,2,FALSE),0)</f>
        <v>0</v>
      </c>
      <c r="E362">
        <f>IFERROR(VLOOKUP(実施計画様式!E362,―!$C$40:$D$47,2,FALSE),0)</f>
        <v>0</v>
      </c>
      <c r="F362">
        <f>IFERROR(VLOOKUP(実施計画様式!F362,―!$E$2:$F$2,2,FALSE),0)</f>
        <v>0</v>
      </c>
      <c r="G362">
        <f>IFERROR(VLOOKUP(実施計画様式!G362,―!$G$2:$H$2,2,FALSE),0)</f>
        <v>0</v>
      </c>
      <c r="H362">
        <f>IFERROR(VLOOKUP(実施計画様式!H362,―!$I$2:$J$2,2,FALSE),0)</f>
        <v>0</v>
      </c>
      <c r="J362">
        <f>IFERROR(VLOOKUP(実施計画様式!J362,―!$K$2:$L$2,2,FALSE),0)</f>
        <v>0</v>
      </c>
      <c r="K362">
        <f>IFERROR(VLOOKUP(実施計画様式!K362,―!$M$2:$N$2,2,FALSE),0)</f>
        <v>0</v>
      </c>
      <c r="L362">
        <f>IFERROR(VLOOKUP(実施計画様式!L362,―!$O$2:$P$10,2,FALSE),0)</f>
        <v>0</v>
      </c>
      <c r="AG362">
        <f>IFERROR(VLOOKUP(実施計画様式!AG362,―!$Q$2:$R$3,2,FALSE),0)</f>
        <v>0</v>
      </c>
      <c r="AH362">
        <f>IFERROR(VLOOKUP(実施計画様式!AH362,―!$S$2:$T$3,2,FALSE),0)</f>
        <v>0</v>
      </c>
      <c r="AI362" s="4">
        <f>IFERROR(VLOOKUP(実施計画様式!AI362,―!$U$2:$V$3,2,FALSE),0)</f>
        <v>0</v>
      </c>
      <c r="AJ362">
        <f>IFERROR(VLOOKUP(実施計画様式!AJ362,―!$AD$2:$AE$14,2,FALSE),0)</f>
        <v>0</v>
      </c>
      <c r="AK362">
        <f>IFERROR(VLOOKUP(実施計画様式!AK362,―!$AD$2:$AE$14,2,FALSE),0)</f>
        <v>0</v>
      </c>
      <c r="AQ362">
        <f>IFERROR(VLOOKUP(実施計画様式!AQ362,―!$AG$2:$AH$4,2,FALSE),0)</f>
        <v>0</v>
      </c>
      <c r="AS362" s="4">
        <f t="shared" si="4"/>
        <v>0</v>
      </c>
      <c r="AT362">
        <v>99</v>
      </c>
      <c r="BB362" s="601" t="str">
        <f>IF(実施計画様式!F362="","",IF(PRODUCT(D362:AQ362)=0,"error",""))</f>
        <v/>
      </c>
    </row>
    <row r="363" spans="3:54" x14ac:dyDescent="0.15">
      <c r="C363" s="4">
        <v>282</v>
      </c>
      <c r="D363" s="53">
        <f>IFERROR(VLOOKUP(実施計画様式!D363,―!A$14:B$16,2,FALSE),0)</f>
        <v>0</v>
      </c>
      <c r="E363">
        <f>IFERROR(VLOOKUP(実施計画様式!E363,―!$C$40:$D$47,2,FALSE),0)</f>
        <v>0</v>
      </c>
      <c r="F363">
        <f>IFERROR(VLOOKUP(実施計画様式!F363,―!$E$2:$F$2,2,FALSE),0)</f>
        <v>0</v>
      </c>
      <c r="G363">
        <f>IFERROR(VLOOKUP(実施計画様式!G363,―!$G$2:$H$2,2,FALSE),0)</f>
        <v>0</v>
      </c>
      <c r="H363">
        <f>IFERROR(VLOOKUP(実施計画様式!H363,―!$I$2:$J$2,2,FALSE),0)</f>
        <v>0</v>
      </c>
      <c r="J363">
        <f>IFERROR(VLOOKUP(実施計画様式!J363,―!$K$2:$L$2,2,FALSE),0)</f>
        <v>0</v>
      </c>
      <c r="K363">
        <f>IFERROR(VLOOKUP(実施計画様式!K363,―!$M$2:$N$2,2,FALSE),0)</f>
        <v>0</v>
      </c>
      <c r="L363">
        <f>IFERROR(VLOOKUP(実施計画様式!L363,―!$O$2:$P$10,2,FALSE),0)</f>
        <v>0</v>
      </c>
      <c r="AG363">
        <f>IFERROR(VLOOKUP(実施計画様式!AG363,―!$Q$2:$R$3,2,FALSE),0)</f>
        <v>0</v>
      </c>
      <c r="AH363">
        <f>IFERROR(VLOOKUP(実施計画様式!AH363,―!$S$2:$T$3,2,FALSE),0)</f>
        <v>0</v>
      </c>
      <c r="AI363" s="4">
        <f>IFERROR(VLOOKUP(実施計画様式!AI363,―!$U$2:$V$3,2,FALSE),0)</f>
        <v>0</v>
      </c>
      <c r="AJ363">
        <f>IFERROR(VLOOKUP(実施計画様式!AJ363,―!$AD$2:$AE$14,2,FALSE),0)</f>
        <v>0</v>
      </c>
      <c r="AK363">
        <f>IFERROR(VLOOKUP(実施計画様式!AK363,―!$AD$2:$AE$14,2,FALSE),0)</f>
        <v>0</v>
      </c>
      <c r="AQ363">
        <f>IFERROR(VLOOKUP(実施計画様式!AQ363,―!$AG$2:$AH$4,2,FALSE),0)</f>
        <v>0</v>
      </c>
      <c r="AS363" s="4">
        <f t="shared" si="4"/>
        <v>0</v>
      </c>
      <c r="AT363">
        <v>99</v>
      </c>
      <c r="BB363" s="601" t="str">
        <f>IF(実施計画様式!F363="","",IF(PRODUCT(D363:AQ363)=0,"error",""))</f>
        <v/>
      </c>
    </row>
    <row r="364" spans="3:54" x14ac:dyDescent="0.15">
      <c r="C364" s="4">
        <v>283</v>
      </c>
      <c r="D364" s="53">
        <f>IFERROR(VLOOKUP(実施計画様式!D364,―!A$14:B$16,2,FALSE),0)</f>
        <v>0</v>
      </c>
      <c r="E364">
        <f>IFERROR(VLOOKUP(実施計画様式!E364,―!$C$40:$D$47,2,FALSE),0)</f>
        <v>0</v>
      </c>
      <c r="F364">
        <f>IFERROR(VLOOKUP(実施計画様式!F364,―!$E$2:$F$2,2,FALSE),0)</f>
        <v>0</v>
      </c>
      <c r="G364">
        <f>IFERROR(VLOOKUP(実施計画様式!G364,―!$G$2:$H$2,2,FALSE),0)</f>
        <v>0</v>
      </c>
      <c r="H364">
        <f>IFERROR(VLOOKUP(実施計画様式!H364,―!$I$2:$J$2,2,FALSE),0)</f>
        <v>0</v>
      </c>
      <c r="J364">
        <f>IFERROR(VLOOKUP(実施計画様式!J364,―!$K$2:$L$2,2,FALSE),0)</f>
        <v>0</v>
      </c>
      <c r="K364">
        <f>IFERROR(VLOOKUP(実施計画様式!K364,―!$M$2:$N$2,2,FALSE),0)</f>
        <v>0</v>
      </c>
      <c r="L364">
        <f>IFERROR(VLOOKUP(実施計画様式!L364,―!$O$2:$P$10,2,FALSE),0)</f>
        <v>0</v>
      </c>
      <c r="AG364">
        <f>IFERROR(VLOOKUP(実施計画様式!AG364,―!$Q$2:$R$3,2,FALSE),0)</f>
        <v>0</v>
      </c>
      <c r="AH364">
        <f>IFERROR(VLOOKUP(実施計画様式!AH364,―!$S$2:$T$3,2,FALSE),0)</f>
        <v>0</v>
      </c>
      <c r="AI364" s="4">
        <f>IFERROR(VLOOKUP(実施計画様式!AI364,―!$U$2:$V$3,2,FALSE),0)</f>
        <v>0</v>
      </c>
      <c r="AJ364">
        <f>IFERROR(VLOOKUP(実施計画様式!AJ364,―!$AD$2:$AE$14,2,FALSE),0)</f>
        <v>0</v>
      </c>
      <c r="AK364">
        <f>IFERROR(VLOOKUP(実施計画様式!AK364,―!$AD$2:$AE$14,2,FALSE),0)</f>
        <v>0</v>
      </c>
      <c r="AQ364">
        <f>IFERROR(VLOOKUP(実施計画様式!AQ364,―!$AG$2:$AH$4,2,FALSE),0)</f>
        <v>0</v>
      </c>
      <c r="AS364" s="4">
        <f t="shared" si="4"/>
        <v>0</v>
      </c>
      <c r="AT364">
        <v>99</v>
      </c>
      <c r="BB364" s="601" t="str">
        <f>IF(実施計画様式!F364="","",IF(PRODUCT(D364:AQ364)=0,"error",""))</f>
        <v/>
      </c>
    </row>
    <row r="365" spans="3:54" x14ac:dyDescent="0.15">
      <c r="C365" s="4">
        <v>284</v>
      </c>
      <c r="D365" s="53">
        <f>IFERROR(VLOOKUP(実施計画様式!D365,―!A$14:B$16,2,FALSE),0)</f>
        <v>0</v>
      </c>
      <c r="E365">
        <f>IFERROR(VLOOKUP(実施計画様式!E365,―!$C$40:$D$47,2,FALSE),0)</f>
        <v>0</v>
      </c>
      <c r="F365">
        <f>IFERROR(VLOOKUP(実施計画様式!F365,―!$E$2:$F$2,2,FALSE),0)</f>
        <v>0</v>
      </c>
      <c r="G365">
        <f>IFERROR(VLOOKUP(実施計画様式!G365,―!$G$2:$H$2,2,FALSE),0)</f>
        <v>0</v>
      </c>
      <c r="H365">
        <f>IFERROR(VLOOKUP(実施計画様式!H365,―!$I$2:$J$2,2,FALSE),0)</f>
        <v>0</v>
      </c>
      <c r="J365">
        <f>IFERROR(VLOOKUP(実施計画様式!J365,―!$K$2:$L$2,2,FALSE),0)</f>
        <v>0</v>
      </c>
      <c r="K365">
        <f>IFERROR(VLOOKUP(実施計画様式!K365,―!$M$2:$N$2,2,FALSE),0)</f>
        <v>0</v>
      </c>
      <c r="L365">
        <f>IFERROR(VLOOKUP(実施計画様式!L365,―!$O$2:$P$10,2,FALSE),0)</f>
        <v>0</v>
      </c>
      <c r="AG365">
        <f>IFERROR(VLOOKUP(実施計画様式!AG365,―!$Q$2:$R$3,2,FALSE),0)</f>
        <v>0</v>
      </c>
      <c r="AH365">
        <f>IFERROR(VLOOKUP(実施計画様式!AH365,―!$S$2:$T$3,2,FALSE),0)</f>
        <v>0</v>
      </c>
      <c r="AI365" s="4">
        <f>IFERROR(VLOOKUP(実施計画様式!AI365,―!$U$2:$V$3,2,FALSE),0)</f>
        <v>0</v>
      </c>
      <c r="AJ365">
        <f>IFERROR(VLOOKUP(実施計画様式!AJ365,―!$AD$2:$AE$14,2,FALSE),0)</f>
        <v>0</v>
      </c>
      <c r="AK365">
        <f>IFERROR(VLOOKUP(実施計画様式!AK365,―!$AD$2:$AE$14,2,FALSE),0)</f>
        <v>0</v>
      </c>
      <c r="AQ365">
        <f>IFERROR(VLOOKUP(実施計画様式!AQ365,―!$AG$2:$AH$4,2,FALSE),0)</f>
        <v>0</v>
      </c>
      <c r="AS365" s="4">
        <f t="shared" si="4"/>
        <v>0</v>
      </c>
      <c r="AT365">
        <v>99</v>
      </c>
      <c r="BB365" s="601" t="str">
        <f>IF(実施計画様式!F365="","",IF(PRODUCT(D365:AQ365)=0,"error",""))</f>
        <v/>
      </c>
    </row>
    <row r="366" spans="3:54" x14ac:dyDescent="0.15">
      <c r="C366" s="4">
        <v>285</v>
      </c>
      <c r="D366" s="53">
        <f>IFERROR(VLOOKUP(実施計画様式!D366,―!A$14:B$16,2,FALSE),0)</f>
        <v>0</v>
      </c>
      <c r="E366">
        <f>IFERROR(VLOOKUP(実施計画様式!E366,―!$C$40:$D$47,2,FALSE),0)</f>
        <v>0</v>
      </c>
      <c r="F366">
        <f>IFERROR(VLOOKUP(実施計画様式!F366,―!$E$2:$F$2,2,FALSE),0)</f>
        <v>0</v>
      </c>
      <c r="G366">
        <f>IFERROR(VLOOKUP(実施計画様式!G366,―!$G$2:$H$2,2,FALSE),0)</f>
        <v>0</v>
      </c>
      <c r="H366">
        <f>IFERROR(VLOOKUP(実施計画様式!H366,―!$I$2:$J$2,2,FALSE),0)</f>
        <v>0</v>
      </c>
      <c r="J366">
        <f>IFERROR(VLOOKUP(実施計画様式!J366,―!$K$2:$L$2,2,FALSE),0)</f>
        <v>0</v>
      </c>
      <c r="K366">
        <f>IFERROR(VLOOKUP(実施計画様式!K366,―!$M$2:$N$2,2,FALSE),0)</f>
        <v>0</v>
      </c>
      <c r="L366">
        <f>IFERROR(VLOOKUP(実施計画様式!L366,―!$O$2:$P$10,2,FALSE),0)</f>
        <v>0</v>
      </c>
      <c r="AG366">
        <f>IFERROR(VLOOKUP(実施計画様式!AG366,―!$Q$2:$R$3,2,FALSE),0)</f>
        <v>0</v>
      </c>
      <c r="AH366">
        <f>IFERROR(VLOOKUP(実施計画様式!AH366,―!$S$2:$T$3,2,FALSE),0)</f>
        <v>0</v>
      </c>
      <c r="AI366" s="4">
        <f>IFERROR(VLOOKUP(実施計画様式!AI366,―!$U$2:$V$3,2,FALSE),0)</f>
        <v>0</v>
      </c>
      <c r="AJ366">
        <f>IFERROR(VLOOKUP(実施計画様式!AJ366,―!$AD$2:$AE$14,2,FALSE),0)</f>
        <v>0</v>
      </c>
      <c r="AK366">
        <f>IFERROR(VLOOKUP(実施計画様式!AK366,―!$AD$2:$AE$14,2,FALSE),0)</f>
        <v>0</v>
      </c>
      <c r="AQ366">
        <f>IFERROR(VLOOKUP(実施計画様式!AQ366,―!$AG$2:$AH$4,2,FALSE),0)</f>
        <v>0</v>
      </c>
      <c r="AS366" s="4">
        <f t="shared" si="4"/>
        <v>0</v>
      </c>
      <c r="AT366">
        <v>99</v>
      </c>
      <c r="BB366" s="601" t="str">
        <f>IF(実施計画様式!F366="","",IF(PRODUCT(D366:AQ366)=0,"error",""))</f>
        <v/>
      </c>
    </row>
    <row r="367" spans="3:54" x14ac:dyDescent="0.15">
      <c r="C367" s="4">
        <v>286</v>
      </c>
      <c r="D367" s="53">
        <f>IFERROR(VLOOKUP(実施計画様式!D367,―!A$14:B$16,2,FALSE),0)</f>
        <v>0</v>
      </c>
      <c r="E367">
        <f>IFERROR(VLOOKUP(実施計画様式!E367,―!$C$40:$D$47,2,FALSE),0)</f>
        <v>0</v>
      </c>
      <c r="F367">
        <f>IFERROR(VLOOKUP(実施計画様式!F367,―!$E$2:$F$2,2,FALSE),0)</f>
        <v>0</v>
      </c>
      <c r="G367">
        <f>IFERROR(VLOOKUP(実施計画様式!G367,―!$G$2:$H$2,2,FALSE),0)</f>
        <v>0</v>
      </c>
      <c r="H367">
        <f>IFERROR(VLOOKUP(実施計画様式!H367,―!$I$2:$J$2,2,FALSE),0)</f>
        <v>0</v>
      </c>
      <c r="J367">
        <f>IFERROR(VLOOKUP(実施計画様式!J367,―!$K$2:$L$2,2,FALSE),0)</f>
        <v>0</v>
      </c>
      <c r="K367">
        <f>IFERROR(VLOOKUP(実施計画様式!K367,―!$M$2:$N$2,2,FALSE),0)</f>
        <v>0</v>
      </c>
      <c r="L367">
        <f>IFERROR(VLOOKUP(実施計画様式!L367,―!$O$2:$P$10,2,FALSE),0)</f>
        <v>0</v>
      </c>
      <c r="AG367">
        <f>IFERROR(VLOOKUP(実施計画様式!AG367,―!$Q$2:$R$3,2,FALSE),0)</f>
        <v>0</v>
      </c>
      <c r="AH367">
        <f>IFERROR(VLOOKUP(実施計画様式!AH367,―!$S$2:$T$3,2,FALSE),0)</f>
        <v>0</v>
      </c>
      <c r="AI367" s="4">
        <f>IFERROR(VLOOKUP(実施計画様式!AI367,―!$U$2:$V$3,2,FALSE),0)</f>
        <v>0</v>
      </c>
      <c r="AJ367">
        <f>IFERROR(VLOOKUP(実施計画様式!AJ367,―!$AD$2:$AE$14,2,FALSE),0)</f>
        <v>0</v>
      </c>
      <c r="AK367">
        <f>IFERROR(VLOOKUP(実施計画様式!AK367,―!$AD$2:$AE$14,2,FALSE),0)</f>
        <v>0</v>
      </c>
      <c r="AQ367">
        <f>IFERROR(VLOOKUP(実施計画様式!AQ367,―!$AG$2:$AH$4,2,FALSE),0)</f>
        <v>0</v>
      </c>
      <c r="AS367" s="4">
        <f t="shared" si="4"/>
        <v>0</v>
      </c>
      <c r="AT367">
        <v>99</v>
      </c>
      <c r="BB367" s="601" t="str">
        <f>IF(実施計画様式!F367="","",IF(PRODUCT(D367:AQ367)=0,"error",""))</f>
        <v/>
      </c>
    </row>
    <row r="368" spans="3:54" x14ac:dyDescent="0.15">
      <c r="C368" s="4">
        <v>287</v>
      </c>
      <c r="D368" s="53">
        <f>IFERROR(VLOOKUP(実施計画様式!D368,―!A$14:B$16,2,FALSE),0)</f>
        <v>0</v>
      </c>
      <c r="E368">
        <f>IFERROR(VLOOKUP(実施計画様式!E368,―!$C$40:$D$47,2,FALSE),0)</f>
        <v>0</v>
      </c>
      <c r="F368">
        <f>IFERROR(VLOOKUP(実施計画様式!F368,―!$E$2:$F$2,2,FALSE),0)</f>
        <v>0</v>
      </c>
      <c r="G368">
        <f>IFERROR(VLOOKUP(実施計画様式!G368,―!$G$2:$H$2,2,FALSE),0)</f>
        <v>0</v>
      </c>
      <c r="H368">
        <f>IFERROR(VLOOKUP(実施計画様式!H368,―!$I$2:$J$2,2,FALSE),0)</f>
        <v>0</v>
      </c>
      <c r="J368">
        <f>IFERROR(VLOOKUP(実施計画様式!J368,―!$K$2:$L$2,2,FALSE),0)</f>
        <v>0</v>
      </c>
      <c r="K368">
        <f>IFERROR(VLOOKUP(実施計画様式!K368,―!$M$2:$N$2,2,FALSE),0)</f>
        <v>0</v>
      </c>
      <c r="L368">
        <f>IFERROR(VLOOKUP(実施計画様式!L368,―!$O$2:$P$10,2,FALSE),0)</f>
        <v>0</v>
      </c>
      <c r="AG368">
        <f>IFERROR(VLOOKUP(実施計画様式!AG368,―!$Q$2:$R$3,2,FALSE),0)</f>
        <v>0</v>
      </c>
      <c r="AH368">
        <f>IFERROR(VLOOKUP(実施計画様式!AH368,―!$S$2:$T$3,2,FALSE),0)</f>
        <v>0</v>
      </c>
      <c r="AI368" s="4">
        <f>IFERROR(VLOOKUP(実施計画様式!AI368,―!$U$2:$V$3,2,FALSE),0)</f>
        <v>0</v>
      </c>
      <c r="AJ368">
        <f>IFERROR(VLOOKUP(実施計画様式!AJ368,―!$AD$2:$AE$14,2,FALSE),0)</f>
        <v>0</v>
      </c>
      <c r="AK368">
        <f>IFERROR(VLOOKUP(実施計画様式!AK368,―!$AD$2:$AE$14,2,FALSE),0)</f>
        <v>0</v>
      </c>
      <c r="AQ368">
        <f>IFERROR(VLOOKUP(実施計画様式!AQ368,―!$AG$2:$AH$4,2,FALSE),0)</f>
        <v>0</v>
      </c>
      <c r="AS368" s="4">
        <f t="shared" si="4"/>
        <v>0</v>
      </c>
      <c r="AT368">
        <v>99</v>
      </c>
      <c r="BB368" s="601" t="str">
        <f>IF(実施計画様式!F368="","",IF(PRODUCT(D368:AQ368)=0,"error",""))</f>
        <v/>
      </c>
    </row>
    <row r="369" spans="3:54" x14ac:dyDescent="0.15">
      <c r="C369" s="4">
        <v>288</v>
      </c>
      <c r="D369" s="53">
        <f>IFERROR(VLOOKUP(実施計画様式!D369,―!A$14:B$16,2,FALSE),0)</f>
        <v>0</v>
      </c>
      <c r="E369">
        <f>IFERROR(VLOOKUP(実施計画様式!E369,―!$C$40:$D$47,2,FALSE),0)</f>
        <v>0</v>
      </c>
      <c r="F369">
        <f>IFERROR(VLOOKUP(実施計画様式!F369,―!$E$2:$F$2,2,FALSE),0)</f>
        <v>0</v>
      </c>
      <c r="G369">
        <f>IFERROR(VLOOKUP(実施計画様式!G369,―!$G$2:$H$2,2,FALSE),0)</f>
        <v>0</v>
      </c>
      <c r="H369">
        <f>IFERROR(VLOOKUP(実施計画様式!H369,―!$I$2:$J$2,2,FALSE),0)</f>
        <v>0</v>
      </c>
      <c r="J369">
        <f>IFERROR(VLOOKUP(実施計画様式!J369,―!$K$2:$L$2,2,FALSE),0)</f>
        <v>0</v>
      </c>
      <c r="K369">
        <f>IFERROR(VLOOKUP(実施計画様式!K369,―!$M$2:$N$2,2,FALSE),0)</f>
        <v>0</v>
      </c>
      <c r="L369">
        <f>IFERROR(VLOOKUP(実施計画様式!L369,―!$O$2:$P$10,2,FALSE),0)</f>
        <v>0</v>
      </c>
      <c r="AG369">
        <f>IFERROR(VLOOKUP(実施計画様式!AG369,―!$Q$2:$R$3,2,FALSE),0)</f>
        <v>0</v>
      </c>
      <c r="AH369">
        <f>IFERROR(VLOOKUP(実施計画様式!AH369,―!$S$2:$T$3,2,FALSE),0)</f>
        <v>0</v>
      </c>
      <c r="AI369" s="4">
        <f>IFERROR(VLOOKUP(実施計画様式!AI369,―!$U$2:$V$3,2,FALSE),0)</f>
        <v>0</v>
      </c>
      <c r="AJ369">
        <f>IFERROR(VLOOKUP(実施計画様式!AJ369,―!$AD$2:$AE$14,2,FALSE),0)</f>
        <v>0</v>
      </c>
      <c r="AK369">
        <f>IFERROR(VLOOKUP(実施計画様式!AK369,―!$AD$2:$AE$14,2,FALSE),0)</f>
        <v>0</v>
      </c>
      <c r="AQ369">
        <f>IFERROR(VLOOKUP(実施計画様式!AQ369,―!$AG$2:$AH$4,2,FALSE),0)</f>
        <v>0</v>
      </c>
      <c r="AS369" s="4">
        <f t="shared" si="4"/>
        <v>0</v>
      </c>
      <c r="AT369">
        <v>99</v>
      </c>
      <c r="BB369" s="601" t="str">
        <f>IF(実施計画様式!F369="","",IF(PRODUCT(D369:AQ369)=0,"error",""))</f>
        <v/>
      </c>
    </row>
    <row r="370" spans="3:54" x14ac:dyDescent="0.15">
      <c r="C370" s="4">
        <v>289</v>
      </c>
      <c r="D370" s="53">
        <f>IFERROR(VLOOKUP(実施計画様式!D370,―!A$14:B$16,2,FALSE),0)</f>
        <v>0</v>
      </c>
      <c r="E370">
        <f>IFERROR(VLOOKUP(実施計画様式!E370,―!$C$40:$D$47,2,FALSE),0)</f>
        <v>0</v>
      </c>
      <c r="F370">
        <f>IFERROR(VLOOKUP(実施計画様式!F370,―!$E$2:$F$2,2,FALSE),0)</f>
        <v>0</v>
      </c>
      <c r="G370">
        <f>IFERROR(VLOOKUP(実施計画様式!G370,―!$G$2:$H$2,2,FALSE),0)</f>
        <v>0</v>
      </c>
      <c r="H370">
        <f>IFERROR(VLOOKUP(実施計画様式!H370,―!$I$2:$J$2,2,FALSE),0)</f>
        <v>0</v>
      </c>
      <c r="J370">
        <f>IFERROR(VLOOKUP(実施計画様式!J370,―!$K$2:$L$2,2,FALSE),0)</f>
        <v>0</v>
      </c>
      <c r="K370">
        <f>IFERROR(VLOOKUP(実施計画様式!K370,―!$M$2:$N$2,2,FALSE),0)</f>
        <v>0</v>
      </c>
      <c r="L370">
        <f>IFERROR(VLOOKUP(実施計画様式!L370,―!$O$2:$P$10,2,FALSE),0)</f>
        <v>0</v>
      </c>
      <c r="AG370">
        <f>IFERROR(VLOOKUP(実施計画様式!AG370,―!$Q$2:$R$3,2,FALSE),0)</f>
        <v>0</v>
      </c>
      <c r="AH370">
        <f>IFERROR(VLOOKUP(実施計画様式!AH370,―!$S$2:$T$3,2,FALSE),0)</f>
        <v>0</v>
      </c>
      <c r="AI370" s="4">
        <f>IFERROR(VLOOKUP(実施計画様式!AI370,―!$U$2:$V$3,2,FALSE),0)</f>
        <v>0</v>
      </c>
      <c r="AJ370">
        <f>IFERROR(VLOOKUP(実施計画様式!AJ370,―!$AD$2:$AE$14,2,FALSE),0)</f>
        <v>0</v>
      </c>
      <c r="AK370">
        <f>IFERROR(VLOOKUP(実施計画様式!AK370,―!$AD$2:$AE$14,2,FALSE),0)</f>
        <v>0</v>
      </c>
      <c r="AQ370">
        <f>IFERROR(VLOOKUP(実施計画様式!AQ370,―!$AG$2:$AH$4,2,FALSE),0)</f>
        <v>0</v>
      </c>
      <c r="AS370" s="4">
        <f t="shared" si="4"/>
        <v>0</v>
      </c>
      <c r="AT370">
        <v>99</v>
      </c>
      <c r="BB370" s="601" t="str">
        <f>IF(実施計画様式!F370="","",IF(PRODUCT(D370:AQ370)=0,"error",""))</f>
        <v/>
      </c>
    </row>
    <row r="371" spans="3:54" x14ac:dyDescent="0.15">
      <c r="C371" s="4">
        <v>290</v>
      </c>
      <c r="D371" s="53">
        <f>IFERROR(VLOOKUP(実施計画様式!D371,―!A$14:B$16,2,FALSE),0)</f>
        <v>0</v>
      </c>
      <c r="E371">
        <f>IFERROR(VLOOKUP(実施計画様式!E371,―!$C$40:$D$47,2,FALSE),0)</f>
        <v>0</v>
      </c>
      <c r="F371">
        <f>IFERROR(VLOOKUP(実施計画様式!F371,―!$E$2:$F$2,2,FALSE),0)</f>
        <v>0</v>
      </c>
      <c r="G371">
        <f>IFERROR(VLOOKUP(実施計画様式!G371,―!$G$2:$H$2,2,FALSE),0)</f>
        <v>0</v>
      </c>
      <c r="H371">
        <f>IFERROR(VLOOKUP(実施計画様式!H371,―!$I$2:$J$2,2,FALSE),0)</f>
        <v>0</v>
      </c>
      <c r="J371">
        <f>IFERROR(VLOOKUP(実施計画様式!J371,―!$K$2:$L$2,2,FALSE),0)</f>
        <v>0</v>
      </c>
      <c r="K371">
        <f>IFERROR(VLOOKUP(実施計画様式!K371,―!$M$2:$N$2,2,FALSE),0)</f>
        <v>0</v>
      </c>
      <c r="L371">
        <f>IFERROR(VLOOKUP(実施計画様式!L371,―!$O$2:$P$10,2,FALSE),0)</f>
        <v>0</v>
      </c>
      <c r="AG371">
        <f>IFERROR(VLOOKUP(実施計画様式!AG371,―!$Q$2:$R$3,2,FALSE),0)</f>
        <v>0</v>
      </c>
      <c r="AH371">
        <f>IFERROR(VLOOKUP(実施計画様式!AH371,―!$S$2:$T$3,2,FALSE),0)</f>
        <v>0</v>
      </c>
      <c r="AI371" s="4">
        <f>IFERROR(VLOOKUP(実施計画様式!AI371,―!$U$2:$V$3,2,FALSE),0)</f>
        <v>0</v>
      </c>
      <c r="AJ371">
        <f>IFERROR(VLOOKUP(実施計画様式!AJ371,―!$AD$2:$AE$14,2,FALSE),0)</f>
        <v>0</v>
      </c>
      <c r="AK371">
        <f>IFERROR(VLOOKUP(実施計画様式!AK371,―!$AD$2:$AE$14,2,FALSE),0)</f>
        <v>0</v>
      </c>
      <c r="AQ371">
        <f>IFERROR(VLOOKUP(実施計画様式!AQ371,―!$AG$2:$AH$4,2,FALSE),0)</f>
        <v>0</v>
      </c>
      <c r="AS371" s="4">
        <f t="shared" si="4"/>
        <v>0</v>
      </c>
      <c r="AT371">
        <v>99</v>
      </c>
      <c r="BB371" s="601" t="str">
        <f>IF(実施計画様式!F371="","",IF(PRODUCT(D371:AQ371)=0,"error",""))</f>
        <v/>
      </c>
    </row>
    <row r="372" spans="3:54" x14ac:dyDescent="0.15">
      <c r="C372" s="4">
        <v>291</v>
      </c>
      <c r="D372" s="53">
        <f>IFERROR(VLOOKUP(実施計画様式!D372,―!A$14:B$16,2,FALSE),0)</f>
        <v>0</v>
      </c>
      <c r="E372">
        <f>IFERROR(VLOOKUP(実施計画様式!E372,―!$C$40:$D$47,2,FALSE),0)</f>
        <v>0</v>
      </c>
      <c r="F372">
        <f>IFERROR(VLOOKUP(実施計画様式!F372,―!$E$2:$F$2,2,FALSE),0)</f>
        <v>0</v>
      </c>
      <c r="G372">
        <f>IFERROR(VLOOKUP(実施計画様式!G372,―!$G$2:$H$2,2,FALSE),0)</f>
        <v>0</v>
      </c>
      <c r="H372">
        <f>IFERROR(VLOOKUP(実施計画様式!H372,―!$I$2:$J$2,2,FALSE),0)</f>
        <v>0</v>
      </c>
      <c r="J372">
        <f>IFERROR(VLOOKUP(実施計画様式!J372,―!$K$2:$L$2,2,FALSE),0)</f>
        <v>0</v>
      </c>
      <c r="K372">
        <f>IFERROR(VLOOKUP(実施計画様式!K372,―!$M$2:$N$2,2,FALSE),0)</f>
        <v>0</v>
      </c>
      <c r="L372">
        <f>IFERROR(VLOOKUP(実施計画様式!L372,―!$O$2:$P$10,2,FALSE),0)</f>
        <v>0</v>
      </c>
      <c r="AG372">
        <f>IFERROR(VLOOKUP(実施計画様式!AG372,―!$Q$2:$R$3,2,FALSE),0)</f>
        <v>0</v>
      </c>
      <c r="AH372">
        <f>IFERROR(VLOOKUP(実施計画様式!AH372,―!$S$2:$T$3,2,FALSE),0)</f>
        <v>0</v>
      </c>
      <c r="AI372" s="4">
        <f>IFERROR(VLOOKUP(実施計画様式!AI372,―!$U$2:$V$3,2,FALSE),0)</f>
        <v>0</v>
      </c>
      <c r="AJ372">
        <f>IFERROR(VLOOKUP(実施計画様式!AJ372,―!$AD$2:$AE$14,2,FALSE),0)</f>
        <v>0</v>
      </c>
      <c r="AK372">
        <f>IFERROR(VLOOKUP(実施計画様式!AK372,―!$AD$2:$AE$14,2,FALSE),0)</f>
        <v>0</v>
      </c>
      <c r="AQ372">
        <f>IFERROR(VLOOKUP(実施計画様式!AQ372,―!$AG$2:$AH$4,2,FALSE),0)</f>
        <v>0</v>
      </c>
      <c r="AS372" s="4">
        <f t="shared" si="4"/>
        <v>0</v>
      </c>
      <c r="AT372">
        <v>99</v>
      </c>
      <c r="BB372" s="601" t="str">
        <f>IF(実施計画様式!F372="","",IF(PRODUCT(D372:AQ372)=0,"error",""))</f>
        <v/>
      </c>
    </row>
    <row r="373" spans="3:54" x14ac:dyDescent="0.15">
      <c r="C373" s="4">
        <v>292</v>
      </c>
      <c r="D373" s="53">
        <f>IFERROR(VLOOKUP(実施計画様式!D373,―!A$14:B$16,2,FALSE),0)</f>
        <v>0</v>
      </c>
      <c r="E373">
        <f>IFERROR(VLOOKUP(実施計画様式!E373,―!$C$40:$D$47,2,FALSE),0)</f>
        <v>0</v>
      </c>
      <c r="F373">
        <f>IFERROR(VLOOKUP(実施計画様式!F373,―!$E$2:$F$2,2,FALSE),0)</f>
        <v>0</v>
      </c>
      <c r="G373">
        <f>IFERROR(VLOOKUP(実施計画様式!G373,―!$G$2:$H$2,2,FALSE),0)</f>
        <v>0</v>
      </c>
      <c r="H373">
        <f>IFERROR(VLOOKUP(実施計画様式!H373,―!$I$2:$J$2,2,FALSE),0)</f>
        <v>0</v>
      </c>
      <c r="J373">
        <f>IFERROR(VLOOKUP(実施計画様式!J373,―!$K$2:$L$2,2,FALSE),0)</f>
        <v>0</v>
      </c>
      <c r="K373">
        <f>IFERROR(VLOOKUP(実施計画様式!K373,―!$M$2:$N$2,2,FALSE),0)</f>
        <v>0</v>
      </c>
      <c r="L373">
        <f>IFERROR(VLOOKUP(実施計画様式!L373,―!$O$2:$P$10,2,FALSE),0)</f>
        <v>0</v>
      </c>
      <c r="AG373">
        <f>IFERROR(VLOOKUP(実施計画様式!AG373,―!$Q$2:$R$3,2,FALSE),0)</f>
        <v>0</v>
      </c>
      <c r="AH373">
        <f>IFERROR(VLOOKUP(実施計画様式!AH373,―!$S$2:$T$3,2,FALSE),0)</f>
        <v>0</v>
      </c>
      <c r="AI373" s="4">
        <f>IFERROR(VLOOKUP(実施計画様式!AI373,―!$U$2:$V$3,2,FALSE),0)</f>
        <v>0</v>
      </c>
      <c r="AJ373">
        <f>IFERROR(VLOOKUP(実施計画様式!AJ373,―!$AD$2:$AE$14,2,FALSE),0)</f>
        <v>0</v>
      </c>
      <c r="AK373">
        <f>IFERROR(VLOOKUP(実施計画様式!AK373,―!$AD$2:$AE$14,2,FALSE),0)</f>
        <v>0</v>
      </c>
      <c r="AQ373">
        <f>IFERROR(VLOOKUP(実施計画様式!AQ373,―!$AG$2:$AH$4,2,FALSE),0)</f>
        <v>0</v>
      </c>
      <c r="AS373" s="4">
        <f t="shared" si="4"/>
        <v>0</v>
      </c>
      <c r="AT373">
        <v>99</v>
      </c>
      <c r="BB373" s="601" t="str">
        <f>IF(実施計画様式!F373="","",IF(PRODUCT(D373:AQ373)=0,"error",""))</f>
        <v/>
      </c>
    </row>
    <row r="374" spans="3:54" x14ac:dyDescent="0.15">
      <c r="C374" s="4">
        <v>293</v>
      </c>
      <c r="D374" s="53">
        <f>IFERROR(VLOOKUP(実施計画様式!D374,―!A$14:B$16,2,FALSE),0)</f>
        <v>0</v>
      </c>
      <c r="E374">
        <f>IFERROR(VLOOKUP(実施計画様式!E374,―!$C$40:$D$47,2,FALSE),0)</f>
        <v>0</v>
      </c>
      <c r="F374">
        <f>IFERROR(VLOOKUP(実施計画様式!F374,―!$E$2:$F$2,2,FALSE),0)</f>
        <v>0</v>
      </c>
      <c r="G374">
        <f>IFERROR(VLOOKUP(実施計画様式!G374,―!$G$2:$H$2,2,FALSE),0)</f>
        <v>0</v>
      </c>
      <c r="H374">
        <f>IFERROR(VLOOKUP(実施計画様式!H374,―!$I$2:$J$2,2,FALSE),0)</f>
        <v>0</v>
      </c>
      <c r="J374">
        <f>IFERROR(VLOOKUP(実施計画様式!J374,―!$K$2:$L$2,2,FALSE),0)</f>
        <v>0</v>
      </c>
      <c r="K374">
        <f>IFERROR(VLOOKUP(実施計画様式!K374,―!$M$2:$N$2,2,FALSE),0)</f>
        <v>0</v>
      </c>
      <c r="L374">
        <f>IFERROR(VLOOKUP(実施計画様式!L374,―!$O$2:$P$10,2,FALSE),0)</f>
        <v>0</v>
      </c>
      <c r="AG374">
        <f>IFERROR(VLOOKUP(実施計画様式!AG374,―!$Q$2:$R$3,2,FALSE),0)</f>
        <v>0</v>
      </c>
      <c r="AH374">
        <f>IFERROR(VLOOKUP(実施計画様式!AH374,―!$S$2:$T$3,2,FALSE),0)</f>
        <v>0</v>
      </c>
      <c r="AI374" s="4">
        <f>IFERROR(VLOOKUP(実施計画様式!AI374,―!$U$2:$V$3,2,FALSE),0)</f>
        <v>0</v>
      </c>
      <c r="AJ374">
        <f>IFERROR(VLOOKUP(実施計画様式!AJ374,―!$AD$2:$AE$14,2,FALSE),0)</f>
        <v>0</v>
      </c>
      <c r="AK374">
        <f>IFERROR(VLOOKUP(実施計画様式!AK374,―!$AD$2:$AE$14,2,FALSE),0)</f>
        <v>0</v>
      </c>
      <c r="AQ374">
        <f>IFERROR(VLOOKUP(実施計画様式!AQ374,―!$AG$2:$AH$4,2,FALSE),0)</f>
        <v>0</v>
      </c>
      <c r="AS374" s="4">
        <f t="shared" si="4"/>
        <v>0</v>
      </c>
      <c r="AT374">
        <v>99</v>
      </c>
      <c r="BB374" s="601" t="str">
        <f>IF(実施計画様式!F374="","",IF(PRODUCT(D374:AQ374)=0,"error",""))</f>
        <v/>
      </c>
    </row>
    <row r="375" spans="3:54" x14ac:dyDescent="0.15">
      <c r="C375" s="4">
        <v>294</v>
      </c>
      <c r="D375" s="53">
        <f>IFERROR(VLOOKUP(実施計画様式!D375,―!A$14:B$16,2,FALSE),0)</f>
        <v>0</v>
      </c>
      <c r="E375">
        <f>IFERROR(VLOOKUP(実施計画様式!E375,―!$C$40:$D$47,2,FALSE),0)</f>
        <v>0</v>
      </c>
      <c r="F375">
        <f>IFERROR(VLOOKUP(実施計画様式!F375,―!$E$2:$F$2,2,FALSE),0)</f>
        <v>0</v>
      </c>
      <c r="G375">
        <f>IFERROR(VLOOKUP(実施計画様式!G375,―!$G$2:$H$2,2,FALSE),0)</f>
        <v>0</v>
      </c>
      <c r="H375">
        <f>IFERROR(VLOOKUP(実施計画様式!H375,―!$I$2:$J$2,2,FALSE),0)</f>
        <v>0</v>
      </c>
      <c r="J375">
        <f>IFERROR(VLOOKUP(実施計画様式!J375,―!$K$2:$L$2,2,FALSE),0)</f>
        <v>0</v>
      </c>
      <c r="K375">
        <f>IFERROR(VLOOKUP(実施計画様式!K375,―!$M$2:$N$2,2,FALSE),0)</f>
        <v>0</v>
      </c>
      <c r="L375">
        <f>IFERROR(VLOOKUP(実施計画様式!L375,―!$O$2:$P$10,2,FALSE),0)</f>
        <v>0</v>
      </c>
      <c r="AG375">
        <f>IFERROR(VLOOKUP(実施計画様式!AG375,―!$Q$2:$R$3,2,FALSE),0)</f>
        <v>0</v>
      </c>
      <c r="AH375">
        <f>IFERROR(VLOOKUP(実施計画様式!AH375,―!$S$2:$T$3,2,FALSE),0)</f>
        <v>0</v>
      </c>
      <c r="AI375" s="4">
        <f>IFERROR(VLOOKUP(実施計画様式!AI375,―!$U$2:$V$3,2,FALSE),0)</f>
        <v>0</v>
      </c>
      <c r="AJ375">
        <f>IFERROR(VLOOKUP(実施計画様式!AJ375,―!$AD$2:$AE$14,2,FALSE),0)</f>
        <v>0</v>
      </c>
      <c r="AK375">
        <f>IFERROR(VLOOKUP(実施計画様式!AK375,―!$AD$2:$AE$14,2,FALSE),0)</f>
        <v>0</v>
      </c>
      <c r="AQ375">
        <f>IFERROR(VLOOKUP(実施計画様式!AQ375,―!$AG$2:$AH$4,2,FALSE),0)</f>
        <v>0</v>
      </c>
      <c r="AS375" s="4">
        <f t="shared" si="4"/>
        <v>0</v>
      </c>
      <c r="AT375">
        <v>99</v>
      </c>
      <c r="BB375" s="601" t="str">
        <f>IF(実施計画様式!F375="","",IF(PRODUCT(D375:AQ375)=0,"error",""))</f>
        <v/>
      </c>
    </row>
    <row r="376" spans="3:54" x14ac:dyDescent="0.15">
      <c r="C376" s="4">
        <v>295</v>
      </c>
      <c r="D376" s="53">
        <f>IFERROR(VLOOKUP(実施計画様式!D376,―!A$14:B$16,2,FALSE),0)</f>
        <v>0</v>
      </c>
      <c r="E376">
        <f>IFERROR(VLOOKUP(実施計画様式!E376,―!$C$40:$D$47,2,FALSE),0)</f>
        <v>0</v>
      </c>
      <c r="F376">
        <f>IFERROR(VLOOKUP(実施計画様式!F376,―!$E$2:$F$2,2,FALSE),0)</f>
        <v>0</v>
      </c>
      <c r="G376">
        <f>IFERROR(VLOOKUP(実施計画様式!G376,―!$G$2:$H$2,2,FALSE),0)</f>
        <v>0</v>
      </c>
      <c r="H376">
        <f>IFERROR(VLOOKUP(実施計画様式!H376,―!$I$2:$J$2,2,FALSE),0)</f>
        <v>0</v>
      </c>
      <c r="J376">
        <f>IFERROR(VLOOKUP(実施計画様式!J376,―!$K$2:$L$2,2,FALSE),0)</f>
        <v>0</v>
      </c>
      <c r="K376">
        <f>IFERROR(VLOOKUP(実施計画様式!K376,―!$M$2:$N$2,2,FALSE),0)</f>
        <v>0</v>
      </c>
      <c r="L376">
        <f>IFERROR(VLOOKUP(実施計画様式!L376,―!$O$2:$P$10,2,FALSE),0)</f>
        <v>0</v>
      </c>
      <c r="AG376">
        <f>IFERROR(VLOOKUP(実施計画様式!AG376,―!$Q$2:$R$3,2,FALSE),0)</f>
        <v>0</v>
      </c>
      <c r="AH376">
        <f>IFERROR(VLOOKUP(実施計画様式!AH376,―!$S$2:$T$3,2,FALSE),0)</f>
        <v>0</v>
      </c>
      <c r="AI376" s="4">
        <f>IFERROR(VLOOKUP(実施計画様式!AI376,―!$U$2:$V$3,2,FALSE),0)</f>
        <v>0</v>
      </c>
      <c r="AJ376">
        <f>IFERROR(VLOOKUP(実施計画様式!AJ376,―!$AD$2:$AE$14,2,FALSE),0)</f>
        <v>0</v>
      </c>
      <c r="AK376">
        <f>IFERROR(VLOOKUP(実施計画様式!AK376,―!$AD$2:$AE$14,2,FALSE),0)</f>
        <v>0</v>
      </c>
      <c r="AQ376">
        <f>IFERROR(VLOOKUP(実施計画様式!AQ376,―!$AG$2:$AH$4,2,FALSE),0)</f>
        <v>0</v>
      </c>
      <c r="AS376" s="4">
        <f t="shared" si="4"/>
        <v>0</v>
      </c>
      <c r="AT376">
        <v>99</v>
      </c>
      <c r="BB376" s="601" t="str">
        <f>IF(実施計画様式!F376="","",IF(PRODUCT(D376:AQ376)=0,"error",""))</f>
        <v/>
      </c>
    </row>
    <row r="377" spans="3:54" x14ac:dyDescent="0.15">
      <c r="C377" s="4">
        <v>296</v>
      </c>
      <c r="D377" s="53">
        <f>IFERROR(VLOOKUP(実施計画様式!D377,―!A$14:B$16,2,FALSE),0)</f>
        <v>0</v>
      </c>
      <c r="E377">
        <f>IFERROR(VLOOKUP(実施計画様式!E377,―!$C$40:$D$47,2,FALSE),0)</f>
        <v>0</v>
      </c>
      <c r="F377">
        <f>IFERROR(VLOOKUP(実施計画様式!F377,―!$E$2:$F$2,2,FALSE),0)</f>
        <v>0</v>
      </c>
      <c r="G377">
        <f>IFERROR(VLOOKUP(実施計画様式!G377,―!$G$2:$H$2,2,FALSE),0)</f>
        <v>0</v>
      </c>
      <c r="H377">
        <f>IFERROR(VLOOKUP(実施計画様式!H377,―!$I$2:$J$2,2,FALSE),0)</f>
        <v>0</v>
      </c>
      <c r="J377">
        <f>IFERROR(VLOOKUP(実施計画様式!J377,―!$K$2:$L$2,2,FALSE),0)</f>
        <v>0</v>
      </c>
      <c r="K377">
        <f>IFERROR(VLOOKUP(実施計画様式!K377,―!$M$2:$N$2,2,FALSE),0)</f>
        <v>0</v>
      </c>
      <c r="L377">
        <f>IFERROR(VLOOKUP(実施計画様式!L377,―!$O$2:$P$10,2,FALSE),0)</f>
        <v>0</v>
      </c>
      <c r="AG377">
        <f>IFERROR(VLOOKUP(実施計画様式!AG377,―!$Q$2:$R$3,2,FALSE),0)</f>
        <v>0</v>
      </c>
      <c r="AH377">
        <f>IFERROR(VLOOKUP(実施計画様式!AH377,―!$S$2:$T$3,2,FALSE),0)</f>
        <v>0</v>
      </c>
      <c r="AI377" s="4">
        <f>IFERROR(VLOOKUP(実施計画様式!AI377,―!$U$2:$V$3,2,FALSE),0)</f>
        <v>0</v>
      </c>
      <c r="AJ377">
        <f>IFERROR(VLOOKUP(実施計画様式!AJ377,―!$AD$2:$AE$14,2,FALSE),0)</f>
        <v>0</v>
      </c>
      <c r="AK377">
        <f>IFERROR(VLOOKUP(実施計画様式!AK377,―!$AD$2:$AE$14,2,FALSE),0)</f>
        <v>0</v>
      </c>
      <c r="AQ377">
        <f>IFERROR(VLOOKUP(実施計画様式!AQ377,―!$AG$2:$AH$4,2,FALSE),0)</f>
        <v>0</v>
      </c>
      <c r="AS377" s="4">
        <f t="shared" si="4"/>
        <v>0</v>
      </c>
      <c r="AT377">
        <v>99</v>
      </c>
      <c r="BB377" s="601" t="str">
        <f>IF(実施計画様式!F377="","",IF(PRODUCT(D377:AQ377)=0,"error",""))</f>
        <v/>
      </c>
    </row>
    <row r="378" spans="3:54" x14ac:dyDescent="0.15">
      <c r="C378" s="4">
        <v>297</v>
      </c>
      <c r="D378" s="53">
        <f>IFERROR(VLOOKUP(実施計画様式!D378,―!A$14:B$16,2,FALSE),0)</f>
        <v>0</v>
      </c>
      <c r="E378">
        <f>IFERROR(VLOOKUP(実施計画様式!E378,―!$C$40:$D$47,2,FALSE),0)</f>
        <v>0</v>
      </c>
      <c r="F378">
        <f>IFERROR(VLOOKUP(実施計画様式!F378,―!$E$2:$F$2,2,FALSE),0)</f>
        <v>0</v>
      </c>
      <c r="G378">
        <f>IFERROR(VLOOKUP(実施計画様式!G378,―!$G$2:$H$2,2,FALSE),0)</f>
        <v>0</v>
      </c>
      <c r="H378">
        <f>IFERROR(VLOOKUP(実施計画様式!H378,―!$I$2:$J$2,2,FALSE),0)</f>
        <v>0</v>
      </c>
      <c r="J378">
        <f>IFERROR(VLOOKUP(実施計画様式!J378,―!$K$2:$L$2,2,FALSE),0)</f>
        <v>0</v>
      </c>
      <c r="K378">
        <f>IFERROR(VLOOKUP(実施計画様式!K378,―!$M$2:$N$2,2,FALSE),0)</f>
        <v>0</v>
      </c>
      <c r="L378">
        <f>IFERROR(VLOOKUP(実施計画様式!L378,―!$O$2:$P$10,2,FALSE),0)</f>
        <v>0</v>
      </c>
      <c r="AG378">
        <f>IFERROR(VLOOKUP(実施計画様式!AG378,―!$Q$2:$R$3,2,FALSE),0)</f>
        <v>0</v>
      </c>
      <c r="AH378">
        <f>IFERROR(VLOOKUP(実施計画様式!AH378,―!$S$2:$T$3,2,FALSE),0)</f>
        <v>0</v>
      </c>
      <c r="AI378" s="4">
        <f>IFERROR(VLOOKUP(実施計画様式!AI378,―!$U$2:$V$3,2,FALSE),0)</f>
        <v>0</v>
      </c>
      <c r="AJ378">
        <f>IFERROR(VLOOKUP(実施計画様式!AJ378,―!$AD$2:$AE$14,2,FALSE),0)</f>
        <v>0</v>
      </c>
      <c r="AK378">
        <f>IFERROR(VLOOKUP(実施計画様式!AK378,―!$AD$2:$AE$14,2,FALSE),0)</f>
        <v>0</v>
      </c>
      <c r="AQ378">
        <f>IFERROR(VLOOKUP(実施計画様式!AQ378,―!$AG$2:$AH$4,2,FALSE),0)</f>
        <v>0</v>
      </c>
      <c r="AS378" s="4">
        <f t="shared" si="4"/>
        <v>0</v>
      </c>
      <c r="AT378">
        <v>99</v>
      </c>
      <c r="BB378" s="601" t="str">
        <f>IF(実施計画様式!F378="","",IF(PRODUCT(D378:AQ378)=0,"error",""))</f>
        <v/>
      </c>
    </row>
    <row r="379" spans="3:54" x14ac:dyDescent="0.15">
      <c r="C379" s="4">
        <v>298</v>
      </c>
      <c r="D379" s="53">
        <f>IFERROR(VLOOKUP(実施計画様式!D379,―!A$14:B$16,2,FALSE),0)</f>
        <v>0</v>
      </c>
      <c r="E379">
        <f>IFERROR(VLOOKUP(実施計画様式!E379,―!$C$40:$D$47,2,FALSE),0)</f>
        <v>0</v>
      </c>
      <c r="F379">
        <f>IFERROR(VLOOKUP(実施計画様式!F379,―!$E$2:$F$2,2,FALSE),0)</f>
        <v>0</v>
      </c>
      <c r="G379">
        <f>IFERROR(VLOOKUP(実施計画様式!G379,―!$G$2:$H$2,2,FALSE),0)</f>
        <v>0</v>
      </c>
      <c r="H379">
        <f>IFERROR(VLOOKUP(実施計画様式!H379,―!$I$2:$J$2,2,FALSE),0)</f>
        <v>0</v>
      </c>
      <c r="J379">
        <f>IFERROR(VLOOKUP(実施計画様式!J379,―!$K$2:$L$2,2,FALSE),0)</f>
        <v>0</v>
      </c>
      <c r="K379">
        <f>IFERROR(VLOOKUP(実施計画様式!K379,―!$M$2:$N$2,2,FALSE),0)</f>
        <v>0</v>
      </c>
      <c r="L379">
        <f>IFERROR(VLOOKUP(実施計画様式!L379,―!$O$2:$P$10,2,FALSE),0)</f>
        <v>0</v>
      </c>
      <c r="AG379">
        <f>IFERROR(VLOOKUP(実施計画様式!AG379,―!$Q$2:$R$3,2,FALSE),0)</f>
        <v>0</v>
      </c>
      <c r="AH379">
        <f>IFERROR(VLOOKUP(実施計画様式!AH379,―!$S$2:$T$3,2,FALSE),0)</f>
        <v>0</v>
      </c>
      <c r="AI379" s="4">
        <f>IFERROR(VLOOKUP(実施計画様式!AI379,―!$U$2:$V$3,2,FALSE),0)</f>
        <v>0</v>
      </c>
      <c r="AJ379">
        <f>IFERROR(VLOOKUP(実施計画様式!AJ379,―!$AD$2:$AE$14,2,FALSE),0)</f>
        <v>0</v>
      </c>
      <c r="AK379">
        <f>IFERROR(VLOOKUP(実施計画様式!AK379,―!$AD$2:$AE$14,2,FALSE),0)</f>
        <v>0</v>
      </c>
      <c r="AQ379">
        <f>IFERROR(VLOOKUP(実施計画様式!AQ379,―!$AG$2:$AH$4,2,FALSE),0)</f>
        <v>0</v>
      </c>
      <c r="AS379" s="4">
        <f t="shared" si="4"/>
        <v>0</v>
      </c>
      <c r="AT379">
        <v>99</v>
      </c>
      <c r="BB379" s="601" t="str">
        <f>IF(実施計画様式!F379="","",IF(PRODUCT(D379:AQ379)=0,"error",""))</f>
        <v/>
      </c>
    </row>
    <row r="380" spans="3:54" x14ac:dyDescent="0.15">
      <c r="C380" s="4">
        <v>299</v>
      </c>
      <c r="D380" s="53">
        <f>IFERROR(VLOOKUP(実施計画様式!D380,―!A$14:B$16,2,FALSE),0)</f>
        <v>0</v>
      </c>
      <c r="E380">
        <f>IFERROR(VLOOKUP(実施計画様式!E380,―!$C$40:$D$47,2,FALSE),0)</f>
        <v>0</v>
      </c>
      <c r="F380">
        <f>IFERROR(VLOOKUP(実施計画様式!F380,―!$E$2:$F$2,2,FALSE),0)</f>
        <v>0</v>
      </c>
      <c r="G380">
        <f>IFERROR(VLOOKUP(実施計画様式!G380,―!$G$2:$H$2,2,FALSE),0)</f>
        <v>0</v>
      </c>
      <c r="H380">
        <f>IFERROR(VLOOKUP(実施計画様式!H380,―!$I$2:$J$2,2,FALSE),0)</f>
        <v>0</v>
      </c>
      <c r="J380">
        <f>IFERROR(VLOOKUP(実施計画様式!J380,―!$K$2:$L$2,2,FALSE),0)</f>
        <v>0</v>
      </c>
      <c r="K380">
        <f>IFERROR(VLOOKUP(実施計画様式!K380,―!$M$2:$N$2,2,FALSE),0)</f>
        <v>0</v>
      </c>
      <c r="L380">
        <f>IFERROR(VLOOKUP(実施計画様式!L380,―!$O$2:$P$10,2,FALSE),0)</f>
        <v>0</v>
      </c>
      <c r="AG380">
        <f>IFERROR(VLOOKUP(実施計画様式!AG380,―!$Q$2:$R$3,2,FALSE),0)</f>
        <v>0</v>
      </c>
      <c r="AH380">
        <f>IFERROR(VLOOKUP(実施計画様式!AH380,―!$S$2:$T$3,2,FALSE),0)</f>
        <v>0</v>
      </c>
      <c r="AI380" s="4">
        <f>IFERROR(VLOOKUP(実施計画様式!AI380,―!$U$2:$V$3,2,FALSE),0)</f>
        <v>0</v>
      </c>
      <c r="AJ380">
        <f>IFERROR(VLOOKUP(実施計画様式!AJ380,―!$AD$2:$AE$14,2,FALSE),0)</f>
        <v>0</v>
      </c>
      <c r="AK380">
        <f>IFERROR(VLOOKUP(実施計画様式!AK380,―!$AD$2:$AE$14,2,FALSE),0)</f>
        <v>0</v>
      </c>
      <c r="AQ380">
        <f>IFERROR(VLOOKUP(実施計画様式!AQ380,―!$AG$2:$AH$4,2,FALSE),0)</f>
        <v>0</v>
      </c>
      <c r="AS380" s="4">
        <f t="shared" si="4"/>
        <v>0</v>
      </c>
      <c r="AT380">
        <v>99</v>
      </c>
      <c r="BB380" s="601" t="str">
        <f>IF(実施計画様式!F380="","",IF(PRODUCT(D380:AQ380)=0,"error",""))</f>
        <v/>
      </c>
    </row>
    <row r="381" spans="3:54" x14ac:dyDescent="0.15">
      <c r="C381" s="4">
        <v>300</v>
      </c>
      <c r="D381" s="53">
        <f>IFERROR(VLOOKUP(実施計画様式!D381,―!A$14:B$16,2,FALSE),0)</f>
        <v>0</v>
      </c>
      <c r="E381">
        <f>IFERROR(VLOOKUP(実施計画様式!E381,―!$C$40:$D$47,2,FALSE),0)</f>
        <v>0</v>
      </c>
      <c r="F381">
        <f>IFERROR(VLOOKUP(実施計画様式!F381,―!$E$2:$F$2,2,FALSE),0)</f>
        <v>0</v>
      </c>
      <c r="G381">
        <f>IFERROR(VLOOKUP(実施計画様式!G381,―!$G$2:$H$2,2,FALSE),0)</f>
        <v>0</v>
      </c>
      <c r="H381">
        <f>IFERROR(VLOOKUP(実施計画様式!H381,―!$I$2:$J$2,2,FALSE),0)</f>
        <v>0</v>
      </c>
      <c r="J381">
        <f>IFERROR(VLOOKUP(実施計画様式!J381,―!$K$2:$L$2,2,FALSE),0)</f>
        <v>0</v>
      </c>
      <c r="K381">
        <f>IFERROR(VLOOKUP(実施計画様式!K381,―!$M$2:$N$2,2,FALSE),0)</f>
        <v>0</v>
      </c>
      <c r="L381">
        <f>IFERROR(VLOOKUP(実施計画様式!L381,―!$O$2:$P$10,2,FALSE),0)</f>
        <v>0</v>
      </c>
      <c r="AG381">
        <f>IFERROR(VLOOKUP(実施計画様式!AG381,―!$Q$2:$R$3,2,FALSE),0)</f>
        <v>0</v>
      </c>
      <c r="AH381">
        <f>IFERROR(VLOOKUP(実施計画様式!AH381,―!$S$2:$T$3,2,FALSE),0)</f>
        <v>0</v>
      </c>
      <c r="AI381" s="4">
        <f>IFERROR(VLOOKUP(実施計画様式!AI381,―!$U$2:$V$3,2,FALSE),0)</f>
        <v>0</v>
      </c>
      <c r="AJ381">
        <f>IFERROR(VLOOKUP(実施計画様式!AJ381,―!$AD$2:$AE$14,2,FALSE),0)</f>
        <v>0</v>
      </c>
      <c r="AK381">
        <f>IFERROR(VLOOKUP(実施計画様式!AK381,―!$AD$2:$AE$14,2,FALSE),0)</f>
        <v>0</v>
      </c>
      <c r="AQ381">
        <f>IFERROR(VLOOKUP(実施計画様式!AQ381,―!$AG$2:$AH$4,2,FALSE),0)</f>
        <v>0</v>
      </c>
      <c r="AS381" s="4">
        <f t="shared" si="4"/>
        <v>0</v>
      </c>
      <c r="AT381">
        <v>99</v>
      </c>
      <c r="BB381" s="601" t="str">
        <f>IF(実施計画様式!F381="","",IF(PRODUCT(D381:AQ381)=0,"error",""))</f>
        <v/>
      </c>
    </row>
    <row r="382" spans="3:54" x14ac:dyDescent="0.15">
      <c r="C382" s="4">
        <v>301</v>
      </c>
      <c r="D382" s="53">
        <f>IFERROR(VLOOKUP(実施計画様式!D382,―!A$14:B$16,2,FALSE),0)</f>
        <v>0</v>
      </c>
      <c r="E382">
        <f>IFERROR(VLOOKUP(実施計画様式!E382,―!$C$40:$D$47,2,FALSE),0)</f>
        <v>0</v>
      </c>
      <c r="F382">
        <f>IFERROR(VLOOKUP(実施計画様式!F382,―!$E$2:$F$2,2,FALSE),0)</f>
        <v>0</v>
      </c>
      <c r="G382">
        <f>IFERROR(VLOOKUP(実施計画様式!G382,―!$G$2:$H$2,2,FALSE),0)</f>
        <v>0</v>
      </c>
      <c r="H382">
        <f>IFERROR(VLOOKUP(実施計画様式!H382,―!$I$2:$J$2,2,FALSE),0)</f>
        <v>0</v>
      </c>
      <c r="J382">
        <f>IFERROR(VLOOKUP(実施計画様式!J382,―!$K$2:$L$2,2,FALSE),0)</f>
        <v>0</v>
      </c>
      <c r="K382">
        <f>IFERROR(VLOOKUP(実施計画様式!K382,―!$M$2:$N$2,2,FALSE),0)</f>
        <v>0</v>
      </c>
      <c r="L382">
        <f>IFERROR(VLOOKUP(実施計画様式!L382,―!$O$2:$P$10,2,FALSE),0)</f>
        <v>0</v>
      </c>
      <c r="AG382">
        <f>IFERROR(VLOOKUP(実施計画様式!AG382,―!$Q$2:$R$3,2,FALSE),0)</f>
        <v>0</v>
      </c>
      <c r="AH382">
        <f>IFERROR(VLOOKUP(実施計画様式!AH382,―!$S$2:$T$3,2,FALSE),0)</f>
        <v>0</v>
      </c>
      <c r="AI382" s="4">
        <f>IFERROR(VLOOKUP(実施計画様式!AI382,―!$U$2:$V$3,2,FALSE),0)</f>
        <v>0</v>
      </c>
      <c r="AJ382">
        <f>IFERROR(VLOOKUP(実施計画様式!AJ382,―!$AD$2:$AE$14,2,FALSE),0)</f>
        <v>0</v>
      </c>
      <c r="AK382">
        <f>IFERROR(VLOOKUP(実施計画様式!AK382,―!$AD$2:$AE$14,2,FALSE),0)</f>
        <v>0</v>
      </c>
      <c r="AQ382">
        <f>IFERROR(VLOOKUP(実施計画様式!AQ382,―!$AG$2:$AH$4,2,FALSE),0)</f>
        <v>0</v>
      </c>
      <c r="AS382" s="4">
        <f t="shared" si="4"/>
        <v>0</v>
      </c>
      <c r="AT382">
        <v>99</v>
      </c>
      <c r="BB382" s="601" t="str">
        <f>IF(実施計画様式!F382="","",IF(PRODUCT(D382:AQ382)=0,"error",""))</f>
        <v/>
      </c>
    </row>
    <row r="383" spans="3:54" x14ac:dyDescent="0.15">
      <c r="C383" s="4">
        <v>302</v>
      </c>
      <c r="D383" s="53">
        <f>IFERROR(VLOOKUP(実施計画様式!D383,―!A$14:B$16,2,FALSE),0)</f>
        <v>0</v>
      </c>
      <c r="E383">
        <f>IFERROR(VLOOKUP(実施計画様式!E383,―!$C$40:$D$47,2,FALSE),0)</f>
        <v>0</v>
      </c>
      <c r="F383">
        <f>IFERROR(VLOOKUP(実施計画様式!F383,―!$E$2:$F$2,2,FALSE),0)</f>
        <v>0</v>
      </c>
      <c r="G383">
        <f>IFERROR(VLOOKUP(実施計画様式!G383,―!$G$2:$H$2,2,FALSE),0)</f>
        <v>0</v>
      </c>
      <c r="H383">
        <f>IFERROR(VLOOKUP(実施計画様式!H383,―!$I$2:$J$2,2,FALSE),0)</f>
        <v>0</v>
      </c>
      <c r="J383">
        <f>IFERROR(VLOOKUP(実施計画様式!J383,―!$K$2:$L$2,2,FALSE),0)</f>
        <v>0</v>
      </c>
      <c r="K383">
        <f>IFERROR(VLOOKUP(実施計画様式!K383,―!$M$2:$N$2,2,FALSE),0)</f>
        <v>0</v>
      </c>
      <c r="L383">
        <f>IFERROR(VLOOKUP(実施計画様式!L383,―!$O$2:$P$10,2,FALSE),0)</f>
        <v>0</v>
      </c>
      <c r="AG383">
        <f>IFERROR(VLOOKUP(実施計画様式!AG383,―!$Q$2:$R$3,2,FALSE),0)</f>
        <v>0</v>
      </c>
      <c r="AH383">
        <f>IFERROR(VLOOKUP(実施計画様式!AH383,―!$S$2:$T$3,2,FALSE),0)</f>
        <v>0</v>
      </c>
      <c r="AI383" s="4">
        <f>IFERROR(VLOOKUP(実施計画様式!AI383,―!$U$2:$V$3,2,FALSE),0)</f>
        <v>0</v>
      </c>
      <c r="AJ383">
        <f>IFERROR(VLOOKUP(実施計画様式!AJ383,―!$AD$2:$AE$14,2,FALSE),0)</f>
        <v>0</v>
      </c>
      <c r="AK383">
        <f>IFERROR(VLOOKUP(実施計画様式!AK383,―!$AD$2:$AE$14,2,FALSE),0)</f>
        <v>0</v>
      </c>
      <c r="AQ383">
        <f>IFERROR(VLOOKUP(実施計画様式!AQ383,―!$AG$2:$AH$4,2,FALSE),0)</f>
        <v>0</v>
      </c>
      <c r="AS383" s="4">
        <f t="shared" si="4"/>
        <v>0</v>
      </c>
      <c r="AT383">
        <v>99</v>
      </c>
      <c r="BB383" s="601" t="str">
        <f>IF(実施計画様式!F383="","",IF(PRODUCT(D383:AQ383)=0,"error",""))</f>
        <v/>
      </c>
    </row>
    <row r="384" spans="3:54" x14ac:dyDescent="0.15">
      <c r="C384" s="4">
        <v>303</v>
      </c>
      <c r="D384" s="53">
        <f>IFERROR(VLOOKUP(実施計画様式!D384,―!A$14:B$16,2,FALSE),0)</f>
        <v>0</v>
      </c>
      <c r="E384">
        <f>IFERROR(VLOOKUP(実施計画様式!E384,―!$C$40:$D$47,2,FALSE),0)</f>
        <v>0</v>
      </c>
      <c r="F384">
        <f>IFERROR(VLOOKUP(実施計画様式!F384,―!$E$2:$F$2,2,FALSE),0)</f>
        <v>0</v>
      </c>
      <c r="G384">
        <f>IFERROR(VLOOKUP(実施計画様式!G384,―!$G$2:$H$2,2,FALSE),0)</f>
        <v>0</v>
      </c>
      <c r="H384">
        <f>IFERROR(VLOOKUP(実施計画様式!H384,―!$I$2:$J$2,2,FALSE),0)</f>
        <v>0</v>
      </c>
      <c r="J384">
        <f>IFERROR(VLOOKUP(実施計画様式!J384,―!$K$2:$L$2,2,FALSE),0)</f>
        <v>0</v>
      </c>
      <c r="K384">
        <f>IFERROR(VLOOKUP(実施計画様式!K384,―!$M$2:$N$2,2,FALSE),0)</f>
        <v>0</v>
      </c>
      <c r="L384">
        <f>IFERROR(VLOOKUP(実施計画様式!L384,―!$O$2:$P$10,2,FALSE),0)</f>
        <v>0</v>
      </c>
      <c r="AG384">
        <f>IFERROR(VLOOKUP(実施計画様式!AG384,―!$Q$2:$R$3,2,FALSE),0)</f>
        <v>0</v>
      </c>
      <c r="AH384">
        <f>IFERROR(VLOOKUP(実施計画様式!AH384,―!$S$2:$T$3,2,FALSE),0)</f>
        <v>0</v>
      </c>
      <c r="AI384" s="4">
        <f>IFERROR(VLOOKUP(実施計画様式!AI384,―!$U$2:$V$3,2,FALSE),0)</f>
        <v>0</v>
      </c>
      <c r="AJ384">
        <f>IFERROR(VLOOKUP(実施計画様式!AJ384,―!$AD$2:$AE$14,2,FALSE),0)</f>
        <v>0</v>
      </c>
      <c r="AK384">
        <f>IFERROR(VLOOKUP(実施計画様式!AK384,―!$AD$2:$AE$14,2,FALSE),0)</f>
        <v>0</v>
      </c>
      <c r="AQ384">
        <f>IFERROR(VLOOKUP(実施計画様式!AQ384,―!$AG$2:$AH$4,2,FALSE),0)</f>
        <v>0</v>
      </c>
      <c r="AS384" s="4">
        <f t="shared" si="4"/>
        <v>0</v>
      </c>
      <c r="AT384">
        <v>99</v>
      </c>
      <c r="BB384" s="601" t="str">
        <f>IF(実施計画様式!F384="","",IF(PRODUCT(D384:AQ384)=0,"error",""))</f>
        <v/>
      </c>
    </row>
    <row r="385" spans="3:54" x14ac:dyDescent="0.15">
      <c r="C385" s="4">
        <v>304</v>
      </c>
      <c r="D385" s="53">
        <f>IFERROR(VLOOKUP(実施計画様式!D385,―!A$14:B$16,2,FALSE),0)</f>
        <v>0</v>
      </c>
      <c r="E385">
        <f>IFERROR(VLOOKUP(実施計画様式!E385,―!$C$40:$D$47,2,FALSE),0)</f>
        <v>0</v>
      </c>
      <c r="F385">
        <f>IFERROR(VLOOKUP(実施計画様式!F385,―!$E$2:$F$2,2,FALSE),0)</f>
        <v>0</v>
      </c>
      <c r="G385">
        <f>IFERROR(VLOOKUP(実施計画様式!G385,―!$G$2:$H$2,2,FALSE),0)</f>
        <v>0</v>
      </c>
      <c r="H385">
        <f>IFERROR(VLOOKUP(実施計画様式!H385,―!$I$2:$J$2,2,FALSE),0)</f>
        <v>0</v>
      </c>
      <c r="J385">
        <f>IFERROR(VLOOKUP(実施計画様式!J385,―!$K$2:$L$2,2,FALSE),0)</f>
        <v>0</v>
      </c>
      <c r="K385">
        <f>IFERROR(VLOOKUP(実施計画様式!K385,―!$M$2:$N$2,2,FALSE),0)</f>
        <v>0</v>
      </c>
      <c r="L385">
        <f>IFERROR(VLOOKUP(実施計画様式!L385,―!$O$2:$P$10,2,FALSE),0)</f>
        <v>0</v>
      </c>
      <c r="AG385">
        <f>IFERROR(VLOOKUP(実施計画様式!AG385,―!$Q$2:$R$3,2,FALSE),0)</f>
        <v>0</v>
      </c>
      <c r="AH385">
        <f>IFERROR(VLOOKUP(実施計画様式!AH385,―!$S$2:$T$3,2,FALSE),0)</f>
        <v>0</v>
      </c>
      <c r="AI385" s="4">
        <f>IFERROR(VLOOKUP(実施計画様式!AI385,―!$U$2:$V$3,2,FALSE),0)</f>
        <v>0</v>
      </c>
      <c r="AJ385">
        <f>IFERROR(VLOOKUP(実施計画様式!AJ385,―!$AD$2:$AE$14,2,FALSE),0)</f>
        <v>0</v>
      </c>
      <c r="AK385">
        <f>IFERROR(VLOOKUP(実施計画様式!AK385,―!$AD$2:$AE$14,2,FALSE),0)</f>
        <v>0</v>
      </c>
      <c r="AQ385">
        <f>IFERROR(VLOOKUP(実施計画様式!AQ385,―!$AG$2:$AH$4,2,FALSE),0)</f>
        <v>0</v>
      </c>
      <c r="AS385" s="4">
        <f t="shared" si="4"/>
        <v>0</v>
      </c>
      <c r="AT385">
        <v>99</v>
      </c>
      <c r="BB385" s="601" t="str">
        <f>IF(実施計画様式!F385="","",IF(PRODUCT(D385:AQ385)=0,"error",""))</f>
        <v/>
      </c>
    </row>
    <row r="386" spans="3:54" x14ac:dyDescent="0.15">
      <c r="C386" s="4">
        <v>305</v>
      </c>
      <c r="D386" s="53">
        <f>IFERROR(VLOOKUP(実施計画様式!D386,―!A$14:B$16,2,FALSE),0)</f>
        <v>0</v>
      </c>
      <c r="E386">
        <f>IFERROR(VLOOKUP(実施計画様式!E386,―!$C$40:$D$47,2,FALSE),0)</f>
        <v>0</v>
      </c>
      <c r="F386">
        <f>IFERROR(VLOOKUP(実施計画様式!F386,―!$E$2:$F$2,2,FALSE),0)</f>
        <v>0</v>
      </c>
      <c r="G386">
        <f>IFERROR(VLOOKUP(実施計画様式!G386,―!$G$2:$H$2,2,FALSE),0)</f>
        <v>0</v>
      </c>
      <c r="H386">
        <f>IFERROR(VLOOKUP(実施計画様式!H386,―!$I$2:$J$2,2,FALSE),0)</f>
        <v>0</v>
      </c>
      <c r="J386">
        <f>IFERROR(VLOOKUP(実施計画様式!J386,―!$K$2:$L$2,2,FALSE),0)</f>
        <v>0</v>
      </c>
      <c r="K386">
        <f>IFERROR(VLOOKUP(実施計画様式!K386,―!$M$2:$N$2,2,FALSE),0)</f>
        <v>0</v>
      </c>
      <c r="L386">
        <f>IFERROR(VLOOKUP(実施計画様式!L386,―!$O$2:$P$10,2,FALSE),0)</f>
        <v>0</v>
      </c>
      <c r="AG386">
        <f>IFERROR(VLOOKUP(実施計画様式!AG386,―!$Q$2:$R$3,2,FALSE),0)</f>
        <v>0</v>
      </c>
      <c r="AH386">
        <f>IFERROR(VLOOKUP(実施計画様式!AH386,―!$S$2:$T$3,2,FALSE),0)</f>
        <v>0</v>
      </c>
      <c r="AI386" s="4">
        <f>IFERROR(VLOOKUP(実施計画様式!AI386,―!$U$2:$V$3,2,FALSE),0)</f>
        <v>0</v>
      </c>
      <c r="AJ386">
        <f>IFERROR(VLOOKUP(実施計画様式!AJ386,―!$AD$2:$AE$14,2,FALSE),0)</f>
        <v>0</v>
      </c>
      <c r="AK386">
        <f>IFERROR(VLOOKUP(実施計画様式!AK386,―!$AD$2:$AE$14,2,FALSE),0)</f>
        <v>0</v>
      </c>
      <c r="AQ386">
        <f>IFERROR(VLOOKUP(実施計画様式!AQ386,―!$AG$2:$AH$4,2,FALSE),0)</f>
        <v>0</v>
      </c>
      <c r="AS386" s="4">
        <f t="shared" si="4"/>
        <v>0</v>
      </c>
      <c r="AT386">
        <v>99</v>
      </c>
      <c r="BB386" s="601" t="str">
        <f>IF(実施計画様式!F386="","",IF(PRODUCT(D386:AQ386)=0,"error",""))</f>
        <v/>
      </c>
    </row>
    <row r="387" spans="3:54" x14ac:dyDescent="0.15">
      <c r="C387" s="4">
        <v>306</v>
      </c>
      <c r="D387" s="53">
        <f>IFERROR(VLOOKUP(実施計画様式!D387,―!A$14:B$16,2,FALSE),0)</f>
        <v>0</v>
      </c>
      <c r="E387">
        <f>IFERROR(VLOOKUP(実施計画様式!E387,―!$C$40:$D$47,2,FALSE),0)</f>
        <v>0</v>
      </c>
      <c r="F387">
        <f>IFERROR(VLOOKUP(実施計画様式!F387,―!$E$2:$F$2,2,FALSE),0)</f>
        <v>0</v>
      </c>
      <c r="G387">
        <f>IFERROR(VLOOKUP(実施計画様式!G387,―!$G$2:$H$2,2,FALSE),0)</f>
        <v>0</v>
      </c>
      <c r="H387">
        <f>IFERROR(VLOOKUP(実施計画様式!H387,―!$I$2:$J$2,2,FALSE),0)</f>
        <v>0</v>
      </c>
      <c r="J387">
        <f>IFERROR(VLOOKUP(実施計画様式!J387,―!$K$2:$L$2,2,FALSE),0)</f>
        <v>0</v>
      </c>
      <c r="K387">
        <f>IFERROR(VLOOKUP(実施計画様式!K387,―!$M$2:$N$2,2,FALSE),0)</f>
        <v>0</v>
      </c>
      <c r="L387">
        <f>IFERROR(VLOOKUP(実施計画様式!L387,―!$O$2:$P$10,2,FALSE),0)</f>
        <v>0</v>
      </c>
      <c r="AG387">
        <f>IFERROR(VLOOKUP(実施計画様式!AG387,―!$Q$2:$R$3,2,FALSE),0)</f>
        <v>0</v>
      </c>
      <c r="AH387">
        <f>IFERROR(VLOOKUP(実施計画様式!AH387,―!$S$2:$T$3,2,FALSE),0)</f>
        <v>0</v>
      </c>
      <c r="AI387" s="4">
        <f>IFERROR(VLOOKUP(実施計画様式!AI387,―!$U$2:$V$3,2,FALSE),0)</f>
        <v>0</v>
      </c>
      <c r="AJ387">
        <f>IFERROR(VLOOKUP(実施計画様式!AJ387,―!$AD$2:$AE$14,2,FALSE),0)</f>
        <v>0</v>
      </c>
      <c r="AK387">
        <f>IFERROR(VLOOKUP(実施計画様式!AK387,―!$AD$2:$AE$14,2,FALSE),0)</f>
        <v>0</v>
      </c>
      <c r="AQ387">
        <f>IFERROR(VLOOKUP(実施計画様式!AQ387,―!$AG$2:$AH$4,2,FALSE),0)</f>
        <v>0</v>
      </c>
      <c r="AS387" s="4">
        <f t="shared" si="4"/>
        <v>0</v>
      </c>
      <c r="AT387">
        <v>99</v>
      </c>
      <c r="BB387" s="601" t="str">
        <f>IF(実施計画様式!F387="","",IF(PRODUCT(D387:AQ387)=0,"error",""))</f>
        <v/>
      </c>
    </row>
    <row r="388" spans="3:54" x14ac:dyDescent="0.15">
      <c r="C388" s="4">
        <v>307</v>
      </c>
      <c r="D388" s="53">
        <f>IFERROR(VLOOKUP(実施計画様式!D388,―!A$14:B$16,2,FALSE),0)</f>
        <v>0</v>
      </c>
      <c r="E388">
        <f>IFERROR(VLOOKUP(実施計画様式!E388,―!$C$40:$D$47,2,FALSE),0)</f>
        <v>0</v>
      </c>
      <c r="F388">
        <f>IFERROR(VLOOKUP(実施計画様式!F388,―!$E$2:$F$2,2,FALSE),0)</f>
        <v>0</v>
      </c>
      <c r="G388">
        <f>IFERROR(VLOOKUP(実施計画様式!G388,―!$G$2:$H$2,2,FALSE),0)</f>
        <v>0</v>
      </c>
      <c r="H388">
        <f>IFERROR(VLOOKUP(実施計画様式!H388,―!$I$2:$J$2,2,FALSE),0)</f>
        <v>0</v>
      </c>
      <c r="J388">
        <f>IFERROR(VLOOKUP(実施計画様式!J388,―!$K$2:$L$2,2,FALSE),0)</f>
        <v>0</v>
      </c>
      <c r="K388">
        <f>IFERROR(VLOOKUP(実施計画様式!K388,―!$M$2:$N$2,2,FALSE),0)</f>
        <v>0</v>
      </c>
      <c r="L388">
        <f>IFERROR(VLOOKUP(実施計画様式!L388,―!$O$2:$P$10,2,FALSE),0)</f>
        <v>0</v>
      </c>
      <c r="AG388">
        <f>IFERROR(VLOOKUP(実施計画様式!AG388,―!$Q$2:$R$3,2,FALSE),0)</f>
        <v>0</v>
      </c>
      <c r="AH388">
        <f>IFERROR(VLOOKUP(実施計画様式!AH388,―!$S$2:$T$3,2,FALSE),0)</f>
        <v>0</v>
      </c>
      <c r="AI388" s="4">
        <f>IFERROR(VLOOKUP(実施計画様式!AI388,―!$U$2:$V$3,2,FALSE),0)</f>
        <v>0</v>
      </c>
      <c r="AJ388">
        <f>IFERROR(VLOOKUP(実施計画様式!AJ388,―!$AD$2:$AE$14,2,FALSE),0)</f>
        <v>0</v>
      </c>
      <c r="AK388">
        <f>IFERROR(VLOOKUP(実施計画様式!AK388,―!$AD$2:$AE$14,2,FALSE),0)</f>
        <v>0</v>
      </c>
      <c r="AQ388">
        <f>IFERROR(VLOOKUP(実施計画様式!AQ388,―!$AG$2:$AH$4,2,FALSE),0)</f>
        <v>0</v>
      </c>
      <c r="AS388" s="4">
        <f t="shared" si="4"/>
        <v>0</v>
      </c>
      <c r="AT388">
        <v>99</v>
      </c>
      <c r="BB388" s="601" t="str">
        <f>IF(実施計画様式!F388="","",IF(PRODUCT(D388:AQ388)=0,"error",""))</f>
        <v/>
      </c>
    </row>
    <row r="389" spans="3:54" x14ac:dyDescent="0.15">
      <c r="C389" s="4">
        <v>308</v>
      </c>
      <c r="D389" s="53">
        <f>IFERROR(VLOOKUP(実施計画様式!D389,―!A$14:B$16,2,FALSE),0)</f>
        <v>0</v>
      </c>
      <c r="E389">
        <f>IFERROR(VLOOKUP(実施計画様式!E389,―!$C$40:$D$47,2,FALSE),0)</f>
        <v>0</v>
      </c>
      <c r="F389">
        <f>IFERROR(VLOOKUP(実施計画様式!F389,―!$E$2:$F$2,2,FALSE),0)</f>
        <v>0</v>
      </c>
      <c r="G389">
        <f>IFERROR(VLOOKUP(実施計画様式!G389,―!$G$2:$H$2,2,FALSE),0)</f>
        <v>0</v>
      </c>
      <c r="H389">
        <f>IFERROR(VLOOKUP(実施計画様式!H389,―!$I$2:$J$2,2,FALSE),0)</f>
        <v>0</v>
      </c>
      <c r="J389">
        <f>IFERROR(VLOOKUP(実施計画様式!J389,―!$K$2:$L$2,2,FALSE),0)</f>
        <v>0</v>
      </c>
      <c r="K389">
        <f>IFERROR(VLOOKUP(実施計画様式!K389,―!$M$2:$N$2,2,FALSE),0)</f>
        <v>0</v>
      </c>
      <c r="L389">
        <f>IFERROR(VLOOKUP(実施計画様式!L389,―!$O$2:$P$10,2,FALSE),0)</f>
        <v>0</v>
      </c>
      <c r="AG389">
        <f>IFERROR(VLOOKUP(実施計画様式!AG389,―!$Q$2:$R$3,2,FALSE),0)</f>
        <v>0</v>
      </c>
      <c r="AH389">
        <f>IFERROR(VLOOKUP(実施計画様式!AH389,―!$S$2:$T$3,2,FALSE),0)</f>
        <v>0</v>
      </c>
      <c r="AI389" s="4">
        <f>IFERROR(VLOOKUP(実施計画様式!AI389,―!$U$2:$V$3,2,FALSE),0)</f>
        <v>0</v>
      </c>
      <c r="AJ389">
        <f>IFERROR(VLOOKUP(実施計画様式!AJ389,―!$AD$2:$AE$14,2,FALSE),0)</f>
        <v>0</v>
      </c>
      <c r="AK389">
        <f>IFERROR(VLOOKUP(実施計画様式!AK389,―!$AD$2:$AE$14,2,FALSE),0)</f>
        <v>0</v>
      </c>
      <c r="AQ389">
        <f>IFERROR(VLOOKUP(実施計画様式!AQ389,―!$AG$2:$AH$4,2,FALSE),0)</f>
        <v>0</v>
      </c>
      <c r="AS389" s="4">
        <f t="shared" si="4"/>
        <v>0</v>
      </c>
      <c r="AT389">
        <v>99</v>
      </c>
      <c r="BB389" s="601" t="str">
        <f>IF(実施計画様式!F389="","",IF(PRODUCT(D389:AQ389)=0,"error",""))</f>
        <v/>
      </c>
    </row>
    <row r="390" spans="3:54" x14ac:dyDescent="0.15">
      <c r="C390" s="4">
        <v>309</v>
      </c>
      <c r="D390" s="53">
        <f>IFERROR(VLOOKUP(実施計画様式!D390,―!A$14:B$16,2,FALSE),0)</f>
        <v>0</v>
      </c>
      <c r="E390">
        <f>IFERROR(VLOOKUP(実施計画様式!E390,―!$C$40:$D$47,2,FALSE),0)</f>
        <v>0</v>
      </c>
      <c r="F390">
        <f>IFERROR(VLOOKUP(実施計画様式!F390,―!$E$2:$F$2,2,FALSE),0)</f>
        <v>0</v>
      </c>
      <c r="G390">
        <f>IFERROR(VLOOKUP(実施計画様式!G390,―!$G$2:$H$2,2,FALSE),0)</f>
        <v>0</v>
      </c>
      <c r="H390">
        <f>IFERROR(VLOOKUP(実施計画様式!H390,―!$I$2:$J$2,2,FALSE),0)</f>
        <v>0</v>
      </c>
      <c r="J390">
        <f>IFERROR(VLOOKUP(実施計画様式!J390,―!$K$2:$L$2,2,FALSE),0)</f>
        <v>0</v>
      </c>
      <c r="K390">
        <f>IFERROR(VLOOKUP(実施計画様式!K390,―!$M$2:$N$2,2,FALSE),0)</f>
        <v>0</v>
      </c>
      <c r="L390">
        <f>IFERROR(VLOOKUP(実施計画様式!L390,―!$O$2:$P$10,2,FALSE),0)</f>
        <v>0</v>
      </c>
      <c r="AG390">
        <f>IFERROR(VLOOKUP(実施計画様式!AG390,―!$Q$2:$R$3,2,FALSE),0)</f>
        <v>0</v>
      </c>
      <c r="AH390">
        <f>IFERROR(VLOOKUP(実施計画様式!AH390,―!$S$2:$T$3,2,FALSE),0)</f>
        <v>0</v>
      </c>
      <c r="AI390" s="4">
        <f>IFERROR(VLOOKUP(実施計画様式!AI390,―!$U$2:$V$3,2,FALSE),0)</f>
        <v>0</v>
      </c>
      <c r="AJ390">
        <f>IFERROR(VLOOKUP(実施計画様式!AJ390,―!$AD$2:$AE$14,2,FALSE),0)</f>
        <v>0</v>
      </c>
      <c r="AK390">
        <f>IFERROR(VLOOKUP(実施計画様式!AK390,―!$AD$2:$AE$14,2,FALSE),0)</f>
        <v>0</v>
      </c>
      <c r="AQ390">
        <f>IFERROR(VLOOKUP(実施計画様式!AQ390,―!$AG$2:$AH$4,2,FALSE),0)</f>
        <v>0</v>
      </c>
      <c r="AS390" s="4">
        <f t="shared" si="4"/>
        <v>0</v>
      </c>
      <c r="AT390">
        <v>99</v>
      </c>
      <c r="BB390" s="601" t="str">
        <f>IF(実施計画様式!F390="","",IF(PRODUCT(D390:AQ390)=0,"error",""))</f>
        <v/>
      </c>
    </row>
    <row r="391" spans="3:54" x14ac:dyDescent="0.15">
      <c r="C391" s="4">
        <v>310</v>
      </c>
      <c r="D391" s="53">
        <f>IFERROR(VLOOKUP(実施計画様式!D391,―!A$14:B$16,2,FALSE),0)</f>
        <v>0</v>
      </c>
      <c r="E391">
        <f>IFERROR(VLOOKUP(実施計画様式!E391,―!$C$40:$D$47,2,FALSE),0)</f>
        <v>0</v>
      </c>
      <c r="F391">
        <f>IFERROR(VLOOKUP(実施計画様式!F391,―!$E$2:$F$2,2,FALSE),0)</f>
        <v>0</v>
      </c>
      <c r="G391">
        <f>IFERROR(VLOOKUP(実施計画様式!G391,―!$G$2:$H$2,2,FALSE),0)</f>
        <v>0</v>
      </c>
      <c r="H391">
        <f>IFERROR(VLOOKUP(実施計画様式!H391,―!$I$2:$J$2,2,FALSE),0)</f>
        <v>0</v>
      </c>
      <c r="J391">
        <f>IFERROR(VLOOKUP(実施計画様式!J391,―!$K$2:$L$2,2,FALSE),0)</f>
        <v>0</v>
      </c>
      <c r="K391">
        <f>IFERROR(VLOOKUP(実施計画様式!K391,―!$M$2:$N$2,2,FALSE),0)</f>
        <v>0</v>
      </c>
      <c r="L391">
        <f>IFERROR(VLOOKUP(実施計画様式!L391,―!$O$2:$P$10,2,FALSE),0)</f>
        <v>0</v>
      </c>
      <c r="AG391">
        <f>IFERROR(VLOOKUP(実施計画様式!AG391,―!$Q$2:$R$3,2,FALSE),0)</f>
        <v>0</v>
      </c>
      <c r="AH391">
        <f>IFERROR(VLOOKUP(実施計画様式!AH391,―!$S$2:$T$3,2,FALSE),0)</f>
        <v>0</v>
      </c>
      <c r="AI391" s="4">
        <f>IFERROR(VLOOKUP(実施計画様式!AI391,―!$U$2:$V$3,2,FALSE),0)</f>
        <v>0</v>
      </c>
      <c r="AJ391">
        <f>IFERROR(VLOOKUP(実施計画様式!AJ391,―!$AD$2:$AE$14,2,FALSE),0)</f>
        <v>0</v>
      </c>
      <c r="AK391">
        <f>IFERROR(VLOOKUP(実施計画様式!AK391,―!$AD$2:$AE$14,2,FALSE),0)</f>
        <v>0</v>
      </c>
      <c r="AQ391">
        <f>IFERROR(VLOOKUP(実施計画様式!AQ391,―!$AG$2:$AH$4,2,FALSE),0)</f>
        <v>0</v>
      </c>
      <c r="AS391" s="4">
        <f t="shared" si="4"/>
        <v>0</v>
      </c>
      <c r="AT391">
        <v>99</v>
      </c>
      <c r="BB391" s="601" t="str">
        <f>IF(実施計画様式!F391="","",IF(PRODUCT(D391:AQ391)=0,"error",""))</f>
        <v/>
      </c>
    </row>
    <row r="392" spans="3:54" x14ac:dyDescent="0.15">
      <c r="C392" s="4">
        <v>311</v>
      </c>
      <c r="D392" s="53">
        <f>IFERROR(VLOOKUP(実施計画様式!D392,―!A$14:B$16,2,FALSE),0)</f>
        <v>0</v>
      </c>
      <c r="E392">
        <f>IFERROR(VLOOKUP(実施計画様式!E392,―!$C$40:$D$47,2,FALSE),0)</f>
        <v>0</v>
      </c>
      <c r="F392">
        <f>IFERROR(VLOOKUP(実施計画様式!F392,―!$E$2:$F$2,2,FALSE),0)</f>
        <v>0</v>
      </c>
      <c r="G392">
        <f>IFERROR(VLOOKUP(実施計画様式!G392,―!$G$2:$H$2,2,FALSE),0)</f>
        <v>0</v>
      </c>
      <c r="H392">
        <f>IFERROR(VLOOKUP(実施計画様式!H392,―!$I$2:$J$2,2,FALSE),0)</f>
        <v>0</v>
      </c>
      <c r="J392">
        <f>IFERROR(VLOOKUP(実施計画様式!J392,―!$K$2:$L$2,2,FALSE),0)</f>
        <v>0</v>
      </c>
      <c r="K392">
        <f>IFERROR(VLOOKUP(実施計画様式!K392,―!$M$2:$N$2,2,FALSE),0)</f>
        <v>0</v>
      </c>
      <c r="L392">
        <f>IFERROR(VLOOKUP(実施計画様式!L392,―!$O$2:$P$10,2,FALSE),0)</f>
        <v>0</v>
      </c>
      <c r="AG392">
        <f>IFERROR(VLOOKUP(実施計画様式!AG392,―!$Q$2:$R$3,2,FALSE),0)</f>
        <v>0</v>
      </c>
      <c r="AH392">
        <f>IFERROR(VLOOKUP(実施計画様式!AH392,―!$S$2:$T$3,2,FALSE),0)</f>
        <v>0</v>
      </c>
      <c r="AI392" s="4">
        <f>IFERROR(VLOOKUP(実施計画様式!AI392,―!$U$2:$V$3,2,FALSE),0)</f>
        <v>0</v>
      </c>
      <c r="AJ392">
        <f>IFERROR(VLOOKUP(実施計画様式!AJ392,―!$AD$2:$AE$14,2,FALSE),0)</f>
        <v>0</v>
      </c>
      <c r="AK392">
        <f>IFERROR(VLOOKUP(実施計画様式!AK392,―!$AD$2:$AE$14,2,FALSE),0)</f>
        <v>0</v>
      </c>
      <c r="AQ392">
        <f>IFERROR(VLOOKUP(実施計画様式!AQ392,―!$AG$2:$AH$4,2,FALSE),0)</f>
        <v>0</v>
      </c>
      <c r="AS392" s="4">
        <f t="shared" si="4"/>
        <v>0</v>
      </c>
      <c r="AT392">
        <v>99</v>
      </c>
      <c r="BB392" s="601" t="str">
        <f>IF(実施計画様式!F392="","",IF(PRODUCT(D392:AQ392)=0,"error",""))</f>
        <v/>
      </c>
    </row>
    <row r="393" spans="3:54" x14ac:dyDescent="0.15">
      <c r="C393" s="4">
        <v>312</v>
      </c>
      <c r="D393" s="53">
        <f>IFERROR(VLOOKUP(実施計画様式!D393,―!A$14:B$16,2,FALSE),0)</f>
        <v>0</v>
      </c>
      <c r="E393">
        <f>IFERROR(VLOOKUP(実施計画様式!E393,―!$C$40:$D$47,2,FALSE),0)</f>
        <v>0</v>
      </c>
      <c r="F393">
        <f>IFERROR(VLOOKUP(実施計画様式!F393,―!$E$2:$F$2,2,FALSE),0)</f>
        <v>0</v>
      </c>
      <c r="G393">
        <f>IFERROR(VLOOKUP(実施計画様式!G393,―!$G$2:$H$2,2,FALSE),0)</f>
        <v>0</v>
      </c>
      <c r="H393">
        <f>IFERROR(VLOOKUP(実施計画様式!H393,―!$I$2:$J$2,2,FALSE),0)</f>
        <v>0</v>
      </c>
      <c r="J393">
        <f>IFERROR(VLOOKUP(実施計画様式!J393,―!$K$2:$L$2,2,FALSE),0)</f>
        <v>0</v>
      </c>
      <c r="K393">
        <f>IFERROR(VLOOKUP(実施計画様式!K393,―!$M$2:$N$2,2,FALSE),0)</f>
        <v>0</v>
      </c>
      <c r="L393">
        <f>IFERROR(VLOOKUP(実施計画様式!L393,―!$O$2:$P$10,2,FALSE),0)</f>
        <v>0</v>
      </c>
      <c r="AG393">
        <f>IFERROR(VLOOKUP(実施計画様式!AG393,―!$Q$2:$R$3,2,FALSE),0)</f>
        <v>0</v>
      </c>
      <c r="AH393">
        <f>IFERROR(VLOOKUP(実施計画様式!AH393,―!$S$2:$T$3,2,FALSE),0)</f>
        <v>0</v>
      </c>
      <c r="AI393" s="4">
        <f>IFERROR(VLOOKUP(実施計画様式!AI393,―!$U$2:$V$3,2,FALSE),0)</f>
        <v>0</v>
      </c>
      <c r="AJ393">
        <f>IFERROR(VLOOKUP(実施計画様式!AJ393,―!$AD$2:$AE$14,2,FALSE),0)</f>
        <v>0</v>
      </c>
      <c r="AK393">
        <f>IFERROR(VLOOKUP(実施計画様式!AK393,―!$AD$2:$AE$14,2,FALSE),0)</f>
        <v>0</v>
      </c>
      <c r="AQ393">
        <f>IFERROR(VLOOKUP(実施計画様式!AQ393,―!$AG$2:$AH$4,2,FALSE),0)</f>
        <v>0</v>
      </c>
      <c r="AS393" s="4">
        <f t="shared" si="4"/>
        <v>0</v>
      </c>
      <c r="AT393">
        <v>99</v>
      </c>
      <c r="BB393" s="601" t="str">
        <f>IF(実施計画様式!F393="","",IF(PRODUCT(D393:AQ393)=0,"error",""))</f>
        <v/>
      </c>
    </row>
    <row r="394" spans="3:54" x14ac:dyDescent="0.15">
      <c r="C394" s="4">
        <v>313</v>
      </c>
      <c r="D394" s="53">
        <f>IFERROR(VLOOKUP(実施計画様式!D394,―!A$14:B$16,2,FALSE),0)</f>
        <v>0</v>
      </c>
      <c r="E394">
        <f>IFERROR(VLOOKUP(実施計画様式!E394,―!$C$40:$D$47,2,FALSE),0)</f>
        <v>0</v>
      </c>
      <c r="F394">
        <f>IFERROR(VLOOKUP(実施計画様式!F394,―!$E$2:$F$2,2,FALSE),0)</f>
        <v>0</v>
      </c>
      <c r="G394">
        <f>IFERROR(VLOOKUP(実施計画様式!G394,―!$G$2:$H$2,2,FALSE),0)</f>
        <v>0</v>
      </c>
      <c r="H394">
        <f>IFERROR(VLOOKUP(実施計画様式!H394,―!$I$2:$J$2,2,FALSE),0)</f>
        <v>0</v>
      </c>
      <c r="J394">
        <f>IFERROR(VLOOKUP(実施計画様式!J394,―!$K$2:$L$2,2,FALSE),0)</f>
        <v>0</v>
      </c>
      <c r="K394">
        <f>IFERROR(VLOOKUP(実施計画様式!K394,―!$M$2:$N$2,2,FALSE),0)</f>
        <v>0</v>
      </c>
      <c r="L394">
        <f>IFERROR(VLOOKUP(実施計画様式!L394,―!$O$2:$P$10,2,FALSE),0)</f>
        <v>0</v>
      </c>
      <c r="AG394">
        <f>IFERROR(VLOOKUP(実施計画様式!AG394,―!$Q$2:$R$3,2,FALSE),0)</f>
        <v>0</v>
      </c>
      <c r="AH394">
        <f>IFERROR(VLOOKUP(実施計画様式!AH394,―!$S$2:$T$3,2,FALSE),0)</f>
        <v>0</v>
      </c>
      <c r="AI394" s="4">
        <f>IFERROR(VLOOKUP(実施計画様式!AI394,―!$U$2:$V$3,2,FALSE),0)</f>
        <v>0</v>
      </c>
      <c r="AJ394">
        <f>IFERROR(VLOOKUP(実施計画様式!AJ394,―!$AD$2:$AE$14,2,FALSE),0)</f>
        <v>0</v>
      </c>
      <c r="AK394">
        <f>IFERROR(VLOOKUP(実施計画様式!AK394,―!$AD$2:$AE$14,2,FALSE),0)</f>
        <v>0</v>
      </c>
      <c r="AQ394">
        <f>IFERROR(VLOOKUP(実施計画様式!AQ394,―!$AG$2:$AH$4,2,FALSE),0)</f>
        <v>0</v>
      </c>
      <c r="AS394" s="4">
        <f t="shared" si="4"/>
        <v>0</v>
      </c>
      <c r="AT394">
        <v>99</v>
      </c>
      <c r="BB394" s="601" t="str">
        <f>IF(実施計画様式!F394="","",IF(PRODUCT(D394:AQ394)=0,"error",""))</f>
        <v/>
      </c>
    </row>
    <row r="395" spans="3:54" x14ac:dyDescent="0.15">
      <c r="C395" s="4">
        <v>314</v>
      </c>
      <c r="D395" s="53">
        <f>IFERROR(VLOOKUP(実施計画様式!D395,―!A$14:B$16,2,FALSE),0)</f>
        <v>0</v>
      </c>
      <c r="E395">
        <f>IFERROR(VLOOKUP(実施計画様式!E395,―!$C$40:$D$47,2,FALSE),0)</f>
        <v>0</v>
      </c>
      <c r="F395">
        <f>IFERROR(VLOOKUP(実施計画様式!F395,―!$E$2:$F$2,2,FALSE),0)</f>
        <v>0</v>
      </c>
      <c r="G395">
        <f>IFERROR(VLOOKUP(実施計画様式!G395,―!$G$2:$H$2,2,FALSE),0)</f>
        <v>0</v>
      </c>
      <c r="H395">
        <f>IFERROR(VLOOKUP(実施計画様式!H395,―!$I$2:$J$2,2,FALSE),0)</f>
        <v>0</v>
      </c>
      <c r="J395">
        <f>IFERROR(VLOOKUP(実施計画様式!J395,―!$K$2:$L$2,2,FALSE),0)</f>
        <v>0</v>
      </c>
      <c r="K395">
        <f>IFERROR(VLOOKUP(実施計画様式!K395,―!$M$2:$N$2,2,FALSE),0)</f>
        <v>0</v>
      </c>
      <c r="L395">
        <f>IFERROR(VLOOKUP(実施計画様式!L395,―!$O$2:$P$10,2,FALSE),0)</f>
        <v>0</v>
      </c>
      <c r="AG395">
        <f>IFERROR(VLOOKUP(実施計画様式!AG395,―!$Q$2:$R$3,2,FALSE),0)</f>
        <v>0</v>
      </c>
      <c r="AH395">
        <f>IFERROR(VLOOKUP(実施計画様式!AH395,―!$S$2:$T$3,2,FALSE),0)</f>
        <v>0</v>
      </c>
      <c r="AI395" s="4">
        <f>IFERROR(VLOOKUP(実施計画様式!AI395,―!$U$2:$V$3,2,FALSE),0)</f>
        <v>0</v>
      </c>
      <c r="AJ395">
        <f>IFERROR(VLOOKUP(実施計画様式!AJ395,―!$AD$2:$AE$14,2,FALSE),0)</f>
        <v>0</v>
      </c>
      <c r="AK395">
        <f>IFERROR(VLOOKUP(実施計画様式!AK395,―!$AD$2:$AE$14,2,FALSE),0)</f>
        <v>0</v>
      </c>
      <c r="AQ395">
        <f>IFERROR(VLOOKUP(実施計画様式!AQ395,―!$AG$2:$AH$4,2,FALSE),0)</f>
        <v>0</v>
      </c>
      <c r="AS395" s="4">
        <f t="shared" si="4"/>
        <v>0</v>
      </c>
      <c r="AT395">
        <v>99</v>
      </c>
      <c r="BB395" s="601" t="str">
        <f>IF(実施計画様式!F395="","",IF(PRODUCT(D395:AQ395)=0,"error",""))</f>
        <v/>
      </c>
    </row>
    <row r="396" spans="3:54" x14ac:dyDescent="0.15">
      <c r="C396" s="4">
        <v>315</v>
      </c>
      <c r="D396" s="53">
        <f>IFERROR(VLOOKUP(実施計画様式!D396,―!A$14:B$16,2,FALSE),0)</f>
        <v>0</v>
      </c>
      <c r="E396">
        <f>IFERROR(VLOOKUP(実施計画様式!E396,―!$C$40:$D$47,2,FALSE),0)</f>
        <v>0</v>
      </c>
      <c r="F396">
        <f>IFERROR(VLOOKUP(実施計画様式!F396,―!$E$2:$F$2,2,FALSE),0)</f>
        <v>0</v>
      </c>
      <c r="G396">
        <f>IFERROR(VLOOKUP(実施計画様式!G396,―!$G$2:$H$2,2,FALSE),0)</f>
        <v>0</v>
      </c>
      <c r="H396">
        <f>IFERROR(VLOOKUP(実施計画様式!H396,―!$I$2:$J$2,2,FALSE),0)</f>
        <v>0</v>
      </c>
      <c r="J396">
        <f>IFERROR(VLOOKUP(実施計画様式!J396,―!$K$2:$L$2,2,FALSE),0)</f>
        <v>0</v>
      </c>
      <c r="K396">
        <f>IFERROR(VLOOKUP(実施計画様式!K396,―!$M$2:$N$2,2,FALSE),0)</f>
        <v>0</v>
      </c>
      <c r="L396">
        <f>IFERROR(VLOOKUP(実施計画様式!L396,―!$O$2:$P$10,2,FALSE),0)</f>
        <v>0</v>
      </c>
      <c r="AG396">
        <f>IFERROR(VLOOKUP(実施計画様式!AG396,―!$Q$2:$R$3,2,FALSE),0)</f>
        <v>0</v>
      </c>
      <c r="AH396">
        <f>IFERROR(VLOOKUP(実施計画様式!AH396,―!$S$2:$T$3,2,FALSE),0)</f>
        <v>0</v>
      </c>
      <c r="AI396" s="4">
        <f>IFERROR(VLOOKUP(実施計画様式!AI396,―!$U$2:$V$3,2,FALSE),0)</f>
        <v>0</v>
      </c>
      <c r="AJ396">
        <f>IFERROR(VLOOKUP(実施計画様式!AJ396,―!$AD$2:$AE$14,2,FALSE),0)</f>
        <v>0</v>
      </c>
      <c r="AK396">
        <f>IFERROR(VLOOKUP(実施計画様式!AK396,―!$AD$2:$AE$14,2,FALSE),0)</f>
        <v>0</v>
      </c>
      <c r="AQ396">
        <f>IFERROR(VLOOKUP(実施計画様式!AQ396,―!$AG$2:$AH$4,2,FALSE),0)</f>
        <v>0</v>
      </c>
      <c r="AS396" s="4">
        <f t="shared" si="4"/>
        <v>0</v>
      </c>
      <c r="AT396">
        <v>99</v>
      </c>
      <c r="BB396" s="601" t="str">
        <f>IF(実施計画様式!F396="","",IF(PRODUCT(D396:AQ396)=0,"error",""))</f>
        <v/>
      </c>
    </row>
    <row r="397" spans="3:54" x14ac:dyDescent="0.15">
      <c r="C397" s="4">
        <v>316</v>
      </c>
      <c r="D397" s="53">
        <f>IFERROR(VLOOKUP(実施計画様式!D397,―!A$14:B$16,2,FALSE),0)</f>
        <v>0</v>
      </c>
      <c r="E397">
        <f>IFERROR(VLOOKUP(実施計画様式!E397,―!$C$40:$D$47,2,FALSE),0)</f>
        <v>0</v>
      </c>
      <c r="F397">
        <f>IFERROR(VLOOKUP(実施計画様式!F397,―!$E$2:$F$2,2,FALSE),0)</f>
        <v>0</v>
      </c>
      <c r="G397">
        <f>IFERROR(VLOOKUP(実施計画様式!G397,―!$G$2:$H$2,2,FALSE),0)</f>
        <v>0</v>
      </c>
      <c r="H397">
        <f>IFERROR(VLOOKUP(実施計画様式!H397,―!$I$2:$J$2,2,FALSE),0)</f>
        <v>0</v>
      </c>
      <c r="J397">
        <f>IFERROR(VLOOKUP(実施計画様式!J397,―!$K$2:$L$2,2,FALSE),0)</f>
        <v>0</v>
      </c>
      <c r="K397">
        <f>IFERROR(VLOOKUP(実施計画様式!K397,―!$M$2:$N$2,2,FALSE),0)</f>
        <v>0</v>
      </c>
      <c r="L397">
        <f>IFERROR(VLOOKUP(実施計画様式!L397,―!$O$2:$P$10,2,FALSE),0)</f>
        <v>0</v>
      </c>
      <c r="AG397">
        <f>IFERROR(VLOOKUP(実施計画様式!AG397,―!$Q$2:$R$3,2,FALSE),0)</f>
        <v>0</v>
      </c>
      <c r="AH397">
        <f>IFERROR(VLOOKUP(実施計画様式!AH397,―!$S$2:$T$3,2,FALSE),0)</f>
        <v>0</v>
      </c>
      <c r="AI397" s="4">
        <f>IFERROR(VLOOKUP(実施計画様式!AI397,―!$U$2:$V$3,2,FALSE),0)</f>
        <v>0</v>
      </c>
      <c r="AJ397">
        <f>IFERROR(VLOOKUP(実施計画様式!AJ397,―!$AD$2:$AE$14,2,FALSE),0)</f>
        <v>0</v>
      </c>
      <c r="AK397">
        <f>IFERROR(VLOOKUP(実施計画様式!AK397,―!$AD$2:$AE$14,2,FALSE),0)</f>
        <v>0</v>
      </c>
      <c r="AQ397">
        <f>IFERROR(VLOOKUP(実施計画様式!AQ397,―!$AG$2:$AH$4,2,FALSE),0)</f>
        <v>0</v>
      </c>
      <c r="AS397" s="4">
        <f t="shared" si="4"/>
        <v>0</v>
      </c>
      <c r="AT397">
        <v>99</v>
      </c>
      <c r="BB397" s="601" t="str">
        <f>IF(実施計画様式!F397="","",IF(PRODUCT(D397:AQ397)=0,"error",""))</f>
        <v/>
      </c>
    </row>
    <row r="398" spans="3:54" x14ac:dyDescent="0.15">
      <c r="C398" s="4">
        <v>317</v>
      </c>
      <c r="D398" s="53">
        <f>IFERROR(VLOOKUP(実施計画様式!D398,―!A$14:B$16,2,FALSE),0)</f>
        <v>0</v>
      </c>
      <c r="E398">
        <f>IFERROR(VLOOKUP(実施計画様式!E398,―!$C$40:$D$47,2,FALSE),0)</f>
        <v>0</v>
      </c>
      <c r="F398">
        <f>IFERROR(VLOOKUP(実施計画様式!F398,―!$E$2:$F$2,2,FALSE),0)</f>
        <v>0</v>
      </c>
      <c r="G398">
        <f>IFERROR(VLOOKUP(実施計画様式!G398,―!$G$2:$H$2,2,FALSE),0)</f>
        <v>0</v>
      </c>
      <c r="H398">
        <f>IFERROR(VLOOKUP(実施計画様式!H398,―!$I$2:$J$2,2,FALSE),0)</f>
        <v>0</v>
      </c>
      <c r="J398">
        <f>IFERROR(VLOOKUP(実施計画様式!J398,―!$K$2:$L$2,2,FALSE),0)</f>
        <v>0</v>
      </c>
      <c r="K398">
        <f>IFERROR(VLOOKUP(実施計画様式!K398,―!$M$2:$N$2,2,FALSE),0)</f>
        <v>0</v>
      </c>
      <c r="L398">
        <f>IFERROR(VLOOKUP(実施計画様式!L398,―!$O$2:$P$10,2,FALSE),0)</f>
        <v>0</v>
      </c>
      <c r="AG398">
        <f>IFERROR(VLOOKUP(実施計画様式!AG398,―!$Q$2:$R$3,2,FALSE),0)</f>
        <v>0</v>
      </c>
      <c r="AH398">
        <f>IFERROR(VLOOKUP(実施計画様式!AH398,―!$S$2:$T$3,2,FALSE),0)</f>
        <v>0</v>
      </c>
      <c r="AI398" s="4">
        <f>IFERROR(VLOOKUP(実施計画様式!AI398,―!$U$2:$V$3,2,FALSE),0)</f>
        <v>0</v>
      </c>
      <c r="AJ398">
        <f>IFERROR(VLOOKUP(実施計画様式!AJ398,―!$AD$2:$AE$14,2,FALSE),0)</f>
        <v>0</v>
      </c>
      <c r="AK398">
        <f>IFERROR(VLOOKUP(実施計画様式!AK398,―!$AD$2:$AE$14,2,FALSE),0)</f>
        <v>0</v>
      </c>
      <c r="AQ398">
        <f>IFERROR(VLOOKUP(実施計画様式!AQ398,―!$AG$2:$AH$4,2,FALSE),0)</f>
        <v>0</v>
      </c>
      <c r="AS398" s="4">
        <f t="shared" si="4"/>
        <v>0</v>
      </c>
      <c r="AT398">
        <v>99</v>
      </c>
      <c r="BB398" s="601" t="str">
        <f>IF(実施計画様式!F398="","",IF(PRODUCT(D398:AQ398)=0,"error",""))</f>
        <v/>
      </c>
    </row>
    <row r="399" spans="3:54" x14ac:dyDescent="0.15">
      <c r="C399" s="4">
        <v>318</v>
      </c>
      <c r="D399" s="53">
        <f>IFERROR(VLOOKUP(実施計画様式!D399,―!A$14:B$16,2,FALSE),0)</f>
        <v>0</v>
      </c>
      <c r="E399">
        <f>IFERROR(VLOOKUP(実施計画様式!E399,―!$C$40:$D$47,2,FALSE),0)</f>
        <v>0</v>
      </c>
      <c r="F399">
        <f>IFERROR(VLOOKUP(実施計画様式!F399,―!$E$2:$F$2,2,FALSE),0)</f>
        <v>0</v>
      </c>
      <c r="G399">
        <f>IFERROR(VLOOKUP(実施計画様式!G399,―!$G$2:$H$2,2,FALSE),0)</f>
        <v>0</v>
      </c>
      <c r="H399">
        <f>IFERROR(VLOOKUP(実施計画様式!H399,―!$I$2:$J$2,2,FALSE),0)</f>
        <v>0</v>
      </c>
      <c r="J399">
        <f>IFERROR(VLOOKUP(実施計画様式!J399,―!$K$2:$L$2,2,FALSE),0)</f>
        <v>0</v>
      </c>
      <c r="K399">
        <f>IFERROR(VLOOKUP(実施計画様式!K399,―!$M$2:$N$2,2,FALSE),0)</f>
        <v>0</v>
      </c>
      <c r="L399">
        <f>IFERROR(VLOOKUP(実施計画様式!L399,―!$O$2:$P$10,2,FALSE),0)</f>
        <v>0</v>
      </c>
      <c r="AG399">
        <f>IFERROR(VLOOKUP(実施計画様式!AG399,―!$Q$2:$R$3,2,FALSE),0)</f>
        <v>0</v>
      </c>
      <c r="AH399">
        <f>IFERROR(VLOOKUP(実施計画様式!AH399,―!$S$2:$T$3,2,FALSE),0)</f>
        <v>0</v>
      </c>
      <c r="AI399" s="4">
        <f>IFERROR(VLOOKUP(実施計画様式!AI399,―!$U$2:$V$3,2,FALSE),0)</f>
        <v>0</v>
      </c>
      <c r="AJ399">
        <f>IFERROR(VLOOKUP(実施計画様式!AJ399,―!$AD$2:$AE$14,2,FALSE),0)</f>
        <v>0</v>
      </c>
      <c r="AK399">
        <f>IFERROR(VLOOKUP(実施計画様式!AK399,―!$AD$2:$AE$14,2,FALSE),0)</f>
        <v>0</v>
      </c>
      <c r="AQ399">
        <f>IFERROR(VLOOKUP(実施計画様式!AQ399,―!$AG$2:$AH$4,2,FALSE),0)</f>
        <v>0</v>
      </c>
      <c r="AS399" s="4">
        <f t="shared" si="4"/>
        <v>0</v>
      </c>
      <c r="AT399">
        <v>99</v>
      </c>
      <c r="BB399" s="601" t="str">
        <f>IF(実施計画様式!F399="","",IF(PRODUCT(D399:AQ399)=0,"error",""))</f>
        <v/>
      </c>
    </row>
    <row r="400" spans="3:54" x14ac:dyDescent="0.15">
      <c r="C400" s="4">
        <v>319</v>
      </c>
      <c r="D400" s="53">
        <f>IFERROR(VLOOKUP(実施計画様式!D400,―!A$14:B$16,2,FALSE),0)</f>
        <v>0</v>
      </c>
      <c r="E400">
        <f>IFERROR(VLOOKUP(実施計画様式!E400,―!$C$40:$D$47,2,FALSE),0)</f>
        <v>0</v>
      </c>
      <c r="F400">
        <f>IFERROR(VLOOKUP(実施計画様式!F400,―!$E$2:$F$2,2,FALSE),0)</f>
        <v>0</v>
      </c>
      <c r="G400">
        <f>IFERROR(VLOOKUP(実施計画様式!G400,―!$G$2:$H$2,2,FALSE),0)</f>
        <v>0</v>
      </c>
      <c r="H400">
        <f>IFERROR(VLOOKUP(実施計画様式!H400,―!$I$2:$J$2,2,FALSE),0)</f>
        <v>0</v>
      </c>
      <c r="J400">
        <f>IFERROR(VLOOKUP(実施計画様式!J400,―!$K$2:$L$2,2,FALSE),0)</f>
        <v>0</v>
      </c>
      <c r="K400">
        <f>IFERROR(VLOOKUP(実施計画様式!K400,―!$M$2:$N$2,2,FALSE),0)</f>
        <v>0</v>
      </c>
      <c r="L400">
        <f>IFERROR(VLOOKUP(実施計画様式!L400,―!$O$2:$P$10,2,FALSE),0)</f>
        <v>0</v>
      </c>
      <c r="AG400">
        <f>IFERROR(VLOOKUP(実施計画様式!AG400,―!$Q$2:$R$3,2,FALSE),0)</f>
        <v>0</v>
      </c>
      <c r="AH400">
        <f>IFERROR(VLOOKUP(実施計画様式!AH400,―!$S$2:$T$3,2,FALSE),0)</f>
        <v>0</v>
      </c>
      <c r="AI400" s="4">
        <f>IFERROR(VLOOKUP(実施計画様式!AI400,―!$U$2:$V$3,2,FALSE),0)</f>
        <v>0</v>
      </c>
      <c r="AJ400">
        <f>IFERROR(VLOOKUP(実施計画様式!AJ400,―!$AD$2:$AE$14,2,FALSE),0)</f>
        <v>0</v>
      </c>
      <c r="AK400">
        <f>IFERROR(VLOOKUP(実施計画様式!AK400,―!$AD$2:$AE$14,2,FALSE),0)</f>
        <v>0</v>
      </c>
      <c r="AQ400">
        <f>IFERROR(VLOOKUP(実施計画様式!AQ400,―!$AG$2:$AH$4,2,FALSE),0)</f>
        <v>0</v>
      </c>
      <c r="AS400" s="4">
        <f t="shared" si="4"/>
        <v>0</v>
      </c>
      <c r="AT400">
        <v>99</v>
      </c>
      <c r="BB400" s="601" t="str">
        <f>IF(実施計画様式!F400="","",IF(PRODUCT(D400:AQ400)=0,"error",""))</f>
        <v/>
      </c>
    </row>
    <row r="401" spans="3:54" x14ac:dyDescent="0.15">
      <c r="C401" s="4">
        <v>320</v>
      </c>
      <c r="D401" s="53">
        <f>IFERROR(VLOOKUP(実施計画様式!D401,―!A$14:B$16,2,FALSE),0)</f>
        <v>0</v>
      </c>
      <c r="E401">
        <f>IFERROR(VLOOKUP(実施計画様式!E401,―!$C$40:$D$47,2,FALSE),0)</f>
        <v>0</v>
      </c>
      <c r="F401">
        <f>IFERROR(VLOOKUP(実施計画様式!F401,―!$E$2:$F$2,2,FALSE),0)</f>
        <v>0</v>
      </c>
      <c r="G401">
        <f>IFERROR(VLOOKUP(実施計画様式!G401,―!$G$2:$H$2,2,FALSE),0)</f>
        <v>0</v>
      </c>
      <c r="H401">
        <f>IFERROR(VLOOKUP(実施計画様式!H401,―!$I$2:$J$2,2,FALSE),0)</f>
        <v>0</v>
      </c>
      <c r="J401">
        <f>IFERROR(VLOOKUP(実施計画様式!J401,―!$K$2:$L$2,2,FALSE),0)</f>
        <v>0</v>
      </c>
      <c r="K401">
        <f>IFERROR(VLOOKUP(実施計画様式!K401,―!$M$2:$N$2,2,FALSE),0)</f>
        <v>0</v>
      </c>
      <c r="L401">
        <f>IFERROR(VLOOKUP(実施計画様式!L401,―!$O$2:$P$10,2,FALSE),0)</f>
        <v>0</v>
      </c>
      <c r="AG401">
        <f>IFERROR(VLOOKUP(実施計画様式!AG401,―!$Q$2:$R$3,2,FALSE),0)</f>
        <v>0</v>
      </c>
      <c r="AH401">
        <f>IFERROR(VLOOKUP(実施計画様式!AH401,―!$S$2:$T$3,2,FALSE),0)</f>
        <v>0</v>
      </c>
      <c r="AI401" s="4">
        <f>IFERROR(VLOOKUP(実施計画様式!AI401,―!$U$2:$V$3,2,FALSE),0)</f>
        <v>0</v>
      </c>
      <c r="AJ401">
        <f>IFERROR(VLOOKUP(実施計画様式!AJ401,―!$AD$2:$AE$14,2,FALSE),0)</f>
        <v>0</v>
      </c>
      <c r="AK401">
        <f>IFERROR(VLOOKUP(実施計画様式!AK401,―!$AD$2:$AE$14,2,FALSE),0)</f>
        <v>0</v>
      </c>
      <c r="AQ401">
        <f>IFERROR(VLOOKUP(実施計画様式!AQ401,―!$AG$2:$AH$4,2,FALSE),0)</f>
        <v>0</v>
      </c>
      <c r="AS401" s="4">
        <f t="shared" si="4"/>
        <v>0</v>
      </c>
      <c r="AT401">
        <v>99</v>
      </c>
      <c r="BB401" s="601" t="str">
        <f>IF(実施計画様式!F401="","",IF(PRODUCT(D401:AQ401)=0,"error",""))</f>
        <v/>
      </c>
    </row>
    <row r="402" spans="3:54" x14ac:dyDescent="0.15">
      <c r="C402" s="4">
        <v>321</v>
      </c>
      <c r="D402" s="53">
        <f>IFERROR(VLOOKUP(実施計画様式!D402,―!A$14:B$16,2,FALSE),0)</f>
        <v>0</v>
      </c>
      <c r="E402">
        <f>IFERROR(VLOOKUP(実施計画様式!E402,―!$C$40:$D$47,2,FALSE),0)</f>
        <v>0</v>
      </c>
      <c r="F402">
        <f>IFERROR(VLOOKUP(実施計画様式!F402,―!$E$2:$F$2,2,FALSE),0)</f>
        <v>0</v>
      </c>
      <c r="G402">
        <f>IFERROR(VLOOKUP(実施計画様式!G402,―!$G$2:$H$2,2,FALSE),0)</f>
        <v>0</v>
      </c>
      <c r="H402">
        <f>IFERROR(VLOOKUP(実施計画様式!H402,―!$I$2:$J$2,2,FALSE),0)</f>
        <v>0</v>
      </c>
      <c r="J402">
        <f>IFERROR(VLOOKUP(実施計画様式!J402,―!$K$2:$L$2,2,FALSE),0)</f>
        <v>0</v>
      </c>
      <c r="K402">
        <f>IFERROR(VLOOKUP(実施計画様式!K402,―!$M$2:$N$2,2,FALSE),0)</f>
        <v>0</v>
      </c>
      <c r="L402">
        <f>IFERROR(VLOOKUP(実施計画様式!L402,―!$O$2:$P$10,2,FALSE),0)</f>
        <v>0</v>
      </c>
      <c r="AG402">
        <f>IFERROR(VLOOKUP(実施計画様式!AG402,―!$Q$2:$R$3,2,FALSE),0)</f>
        <v>0</v>
      </c>
      <c r="AH402">
        <f>IFERROR(VLOOKUP(実施計画様式!AH402,―!$S$2:$T$3,2,FALSE),0)</f>
        <v>0</v>
      </c>
      <c r="AI402" s="4">
        <f>IFERROR(VLOOKUP(実施計画様式!AI402,―!$U$2:$V$3,2,FALSE),0)</f>
        <v>0</v>
      </c>
      <c r="AJ402">
        <f>IFERROR(VLOOKUP(実施計画様式!AJ402,―!$AD$2:$AE$14,2,FALSE),0)</f>
        <v>0</v>
      </c>
      <c r="AK402">
        <f>IFERROR(VLOOKUP(実施計画様式!AK402,―!$AD$2:$AE$14,2,FALSE),0)</f>
        <v>0</v>
      </c>
      <c r="AQ402">
        <f>IFERROR(VLOOKUP(実施計画様式!AQ402,―!$AG$2:$AH$4,2,FALSE),0)</f>
        <v>0</v>
      </c>
      <c r="AS402" s="4">
        <f t="shared" si="4"/>
        <v>0</v>
      </c>
      <c r="AT402">
        <v>99</v>
      </c>
      <c r="BB402" s="601" t="str">
        <f>IF(実施計画様式!F402="","",IF(PRODUCT(D402:AQ402)=0,"error",""))</f>
        <v/>
      </c>
    </row>
    <row r="403" spans="3:54" x14ac:dyDescent="0.15">
      <c r="C403" s="4">
        <v>322</v>
      </c>
      <c r="D403" s="53">
        <f>IFERROR(VLOOKUP(実施計画様式!D403,―!A$14:B$16,2,FALSE),0)</f>
        <v>0</v>
      </c>
      <c r="E403">
        <f>IFERROR(VLOOKUP(実施計画様式!E403,―!$C$40:$D$47,2,FALSE),0)</f>
        <v>0</v>
      </c>
      <c r="F403">
        <f>IFERROR(VLOOKUP(実施計画様式!F403,―!$E$2:$F$2,2,FALSE),0)</f>
        <v>0</v>
      </c>
      <c r="G403">
        <f>IFERROR(VLOOKUP(実施計画様式!G403,―!$G$2:$H$2,2,FALSE),0)</f>
        <v>0</v>
      </c>
      <c r="H403">
        <f>IFERROR(VLOOKUP(実施計画様式!H403,―!$I$2:$J$2,2,FALSE),0)</f>
        <v>0</v>
      </c>
      <c r="J403">
        <f>IFERROR(VLOOKUP(実施計画様式!J403,―!$K$2:$L$2,2,FALSE),0)</f>
        <v>0</v>
      </c>
      <c r="K403">
        <f>IFERROR(VLOOKUP(実施計画様式!K403,―!$M$2:$N$2,2,FALSE),0)</f>
        <v>0</v>
      </c>
      <c r="L403">
        <f>IFERROR(VLOOKUP(実施計画様式!L403,―!$O$2:$P$10,2,FALSE),0)</f>
        <v>0</v>
      </c>
      <c r="AG403">
        <f>IFERROR(VLOOKUP(実施計画様式!AG403,―!$Q$2:$R$3,2,FALSE),0)</f>
        <v>0</v>
      </c>
      <c r="AH403">
        <f>IFERROR(VLOOKUP(実施計画様式!AH403,―!$S$2:$T$3,2,FALSE),0)</f>
        <v>0</v>
      </c>
      <c r="AI403" s="4">
        <f>IFERROR(VLOOKUP(実施計画様式!AI403,―!$U$2:$V$3,2,FALSE),0)</f>
        <v>0</v>
      </c>
      <c r="AJ403">
        <f>IFERROR(VLOOKUP(実施計画様式!AJ403,―!$AD$2:$AE$14,2,FALSE),0)</f>
        <v>0</v>
      </c>
      <c r="AK403">
        <f>IFERROR(VLOOKUP(実施計画様式!AK403,―!$AD$2:$AE$14,2,FALSE),0)</f>
        <v>0</v>
      </c>
      <c r="AQ403">
        <f>IFERROR(VLOOKUP(実施計画様式!AQ403,―!$AG$2:$AH$4,2,FALSE),0)</f>
        <v>0</v>
      </c>
      <c r="AS403" s="4">
        <f t="shared" si="4"/>
        <v>0</v>
      </c>
      <c r="AT403">
        <v>99</v>
      </c>
      <c r="BB403" s="601" t="str">
        <f>IF(実施計画様式!F403="","",IF(PRODUCT(D403:AQ403)=0,"error",""))</f>
        <v/>
      </c>
    </row>
    <row r="404" spans="3:54" x14ac:dyDescent="0.15">
      <c r="C404" s="4">
        <v>323</v>
      </c>
      <c r="D404" s="53">
        <f>IFERROR(VLOOKUP(実施計画様式!D404,―!A$14:B$16,2,FALSE),0)</f>
        <v>0</v>
      </c>
      <c r="E404">
        <f>IFERROR(VLOOKUP(実施計画様式!E404,―!$C$40:$D$47,2,FALSE),0)</f>
        <v>0</v>
      </c>
      <c r="F404">
        <f>IFERROR(VLOOKUP(実施計画様式!F404,―!$E$2:$F$2,2,FALSE),0)</f>
        <v>0</v>
      </c>
      <c r="G404">
        <f>IFERROR(VLOOKUP(実施計画様式!G404,―!$G$2:$H$2,2,FALSE),0)</f>
        <v>0</v>
      </c>
      <c r="H404">
        <f>IFERROR(VLOOKUP(実施計画様式!H404,―!$I$2:$J$2,2,FALSE),0)</f>
        <v>0</v>
      </c>
      <c r="J404">
        <f>IFERROR(VLOOKUP(実施計画様式!J404,―!$K$2:$L$2,2,FALSE),0)</f>
        <v>0</v>
      </c>
      <c r="K404">
        <f>IFERROR(VLOOKUP(実施計画様式!K404,―!$M$2:$N$2,2,FALSE),0)</f>
        <v>0</v>
      </c>
      <c r="L404">
        <f>IFERROR(VLOOKUP(実施計画様式!L404,―!$O$2:$P$10,2,FALSE),0)</f>
        <v>0</v>
      </c>
      <c r="AG404">
        <f>IFERROR(VLOOKUP(実施計画様式!AG404,―!$Q$2:$R$3,2,FALSE),0)</f>
        <v>0</v>
      </c>
      <c r="AH404">
        <f>IFERROR(VLOOKUP(実施計画様式!AH404,―!$S$2:$T$3,2,FALSE),0)</f>
        <v>0</v>
      </c>
      <c r="AI404" s="4">
        <f>IFERROR(VLOOKUP(実施計画様式!AI404,―!$U$2:$V$3,2,FALSE),0)</f>
        <v>0</v>
      </c>
      <c r="AJ404">
        <f>IFERROR(VLOOKUP(実施計画様式!AJ404,―!$AD$2:$AE$14,2,FALSE),0)</f>
        <v>0</v>
      </c>
      <c r="AK404">
        <f>IFERROR(VLOOKUP(実施計画様式!AK404,―!$AD$2:$AE$14,2,FALSE),0)</f>
        <v>0</v>
      </c>
      <c r="AQ404">
        <f>IFERROR(VLOOKUP(実施計画様式!AQ404,―!$AG$2:$AH$4,2,FALSE),0)</f>
        <v>0</v>
      </c>
      <c r="AS404" s="4">
        <f t="shared" si="4"/>
        <v>0</v>
      </c>
      <c r="AT404">
        <v>99</v>
      </c>
      <c r="BB404" s="601" t="str">
        <f>IF(実施計画様式!F404="","",IF(PRODUCT(D404:AQ404)=0,"error",""))</f>
        <v/>
      </c>
    </row>
    <row r="405" spans="3:54" x14ac:dyDescent="0.15">
      <c r="C405" s="4">
        <v>324</v>
      </c>
      <c r="D405" s="53">
        <f>IFERROR(VLOOKUP(実施計画様式!D405,―!A$14:B$16,2,FALSE),0)</f>
        <v>0</v>
      </c>
      <c r="E405">
        <f>IFERROR(VLOOKUP(実施計画様式!E405,―!$C$40:$D$47,2,FALSE),0)</f>
        <v>0</v>
      </c>
      <c r="F405">
        <f>IFERROR(VLOOKUP(実施計画様式!F405,―!$E$2:$F$2,2,FALSE),0)</f>
        <v>0</v>
      </c>
      <c r="G405">
        <f>IFERROR(VLOOKUP(実施計画様式!G405,―!$G$2:$H$2,2,FALSE),0)</f>
        <v>0</v>
      </c>
      <c r="H405">
        <f>IFERROR(VLOOKUP(実施計画様式!H405,―!$I$2:$J$2,2,FALSE),0)</f>
        <v>0</v>
      </c>
      <c r="J405">
        <f>IFERROR(VLOOKUP(実施計画様式!J405,―!$K$2:$L$2,2,FALSE),0)</f>
        <v>0</v>
      </c>
      <c r="K405">
        <f>IFERROR(VLOOKUP(実施計画様式!K405,―!$M$2:$N$2,2,FALSE),0)</f>
        <v>0</v>
      </c>
      <c r="L405">
        <f>IFERROR(VLOOKUP(実施計画様式!L405,―!$O$2:$P$10,2,FALSE),0)</f>
        <v>0</v>
      </c>
      <c r="AG405">
        <f>IFERROR(VLOOKUP(実施計画様式!AG405,―!$Q$2:$R$3,2,FALSE),0)</f>
        <v>0</v>
      </c>
      <c r="AH405">
        <f>IFERROR(VLOOKUP(実施計画様式!AH405,―!$S$2:$T$3,2,FALSE),0)</f>
        <v>0</v>
      </c>
      <c r="AI405" s="4">
        <f>IFERROR(VLOOKUP(実施計画様式!AI405,―!$U$2:$V$3,2,FALSE),0)</f>
        <v>0</v>
      </c>
      <c r="AJ405">
        <f>IFERROR(VLOOKUP(実施計画様式!AJ405,―!$AD$2:$AE$14,2,FALSE),0)</f>
        <v>0</v>
      </c>
      <c r="AK405">
        <f>IFERROR(VLOOKUP(実施計画様式!AK405,―!$AD$2:$AE$14,2,FALSE),0)</f>
        <v>0</v>
      </c>
      <c r="AQ405">
        <f>IFERROR(VLOOKUP(実施計画様式!AQ405,―!$AG$2:$AH$4,2,FALSE),0)</f>
        <v>0</v>
      </c>
      <c r="AS405" s="4">
        <f t="shared" si="4"/>
        <v>0</v>
      </c>
      <c r="AT405">
        <v>99</v>
      </c>
      <c r="BB405" s="601" t="str">
        <f>IF(実施計画様式!F405="","",IF(PRODUCT(D405:AQ405)=0,"error",""))</f>
        <v/>
      </c>
    </row>
    <row r="406" spans="3:54" x14ac:dyDescent="0.15">
      <c r="C406" s="4">
        <v>325</v>
      </c>
      <c r="D406" s="53">
        <f>IFERROR(VLOOKUP(実施計画様式!D406,―!A$14:B$16,2,FALSE),0)</f>
        <v>0</v>
      </c>
      <c r="E406">
        <f>IFERROR(VLOOKUP(実施計画様式!E406,―!$C$40:$D$47,2,FALSE),0)</f>
        <v>0</v>
      </c>
      <c r="F406">
        <f>IFERROR(VLOOKUP(実施計画様式!F406,―!$E$2:$F$2,2,FALSE),0)</f>
        <v>0</v>
      </c>
      <c r="G406">
        <f>IFERROR(VLOOKUP(実施計画様式!G406,―!$G$2:$H$2,2,FALSE),0)</f>
        <v>0</v>
      </c>
      <c r="H406">
        <f>IFERROR(VLOOKUP(実施計画様式!H406,―!$I$2:$J$2,2,FALSE),0)</f>
        <v>0</v>
      </c>
      <c r="J406">
        <f>IFERROR(VLOOKUP(実施計画様式!J406,―!$K$2:$L$2,2,FALSE),0)</f>
        <v>0</v>
      </c>
      <c r="K406">
        <f>IFERROR(VLOOKUP(実施計画様式!K406,―!$M$2:$N$2,2,FALSE),0)</f>
        <v>0</v>
      </c>
      <c r="L406">
        <f>IFERROR(VLOOKUP(実施計画様式!L406,―!$O$2:$P$10,2,FALSE),0)</f>
        <v>0</v>
      </c>
      <c r="AG406">
        <f>IFERROR(VLOOKUP(実施計画様式!AG406,―!$Q$2:$R$3,2,FALSE),0)</f>
        <v>0</v>
      </c>
      <c r="AH406">
        <f>IFERROR(VLOOKUP(実施計画様式!AH406,―!$S$2:$T$3,2,FALSE),0)</f>
        <v>0</v>
      </c>
      <c r="AI406" s="4">
        <f>IFERROR(VLOOKUP(実施計画様式!AI406,―!$U$2:$V$3,2,FALSE),0)</f>
        <v>0</v>
      </c>
      <c r="AJ406">
        <f>IFERROR(VLOOKUP(実施計画様式!AJ406,―!$AD$2:$AE$14,2,FALSE),0)</f>
        <v>0</v>
      </c>
      <c r="AK406">
        <f>IFERROR(VLOOKUP(実施計画様式!AK406,―!$AD$2:$AE$14,2,FALSE),0)</f>
        <v>0</v>
      </c>
      <c r="AQ406">
        <f>IFERROR(VLOOKUP(実施計画様式!AQ406,―!$AG$2:$AH$4,2,FALSE),0)</f>
        <v>0</v>
      </c>
      <c r="AS406" s="4">
        <f t="shared" si="4"/>
        <v>0</v>
      </c>
      <c r="AT406">
        <v>99</v>
      </c>
      <c r="BB406" s="601" t="str">
        <f>IF(実施計画様式!F406="","",IF(PRODUCT(D406:AQ406)=0,"error",""))</f>
        <v/>
      </c>
    </row>
    <row r="407" spans="3:54" x14ac:dyDescent="0.15">
      <c r="C407" s="4">
        <v>326</v>
      </c>
      <c r="D407" s="53">
        <f>IFERROR(VLOOKUP(実施計画様式!D407,―!A$14:B$16,2,FALSE),0)</f>
        <v>0</v>
      </c>
      <c r="E407">
        <f>IFERROR(VLOOKUP(実施計画様式!E407,―!$C$40:$D$47,2,FALSE),0)</f>
        <v>0</v>
      </c>
      <c r="F407">
        <f>IFERROR(VLOOKUP(実施計画様式!F407,―!$E$2:$F$2,2,FALSE),0)</f>
        <v>0</v>
      </c>
      <c r="G407">
        <f>IFERROR(VLOOKUP(実施計画様式!G407,―!$G$2:$H$2,2,FALSE),0)</f>
        <v>0</v>
      </c>
      <c r="H407">
        <f>IFERROR(VLOOKUP(実施計画様式!H407,―!$I$2:$J$2,2,FALSE),0)</f>
        <v>0</v>
      </c>
      <c r="J407">
        <f>IFERROR(VLOOKUP(実施計画様式!J407,―!$K$2:$L$2,2,FALSE),0)</f>
        <v>0</v>
      </c>
      <c r="K407">
        <f>IFERROR(VLOOKUP(実施計画様式!K407,―!$M$2:$N$2,2,FALSE),0)</f>
        <v>0</v>
      </c>
      <c r="L407">
        <f>IFERROR(VLOOKUP(実施計画様式!L407,―!$O$2:$P$10,2,FALSE),0)</f>
        <v>0</v>
      </c>
      <c r="AG407">
        <f>IFERROR(VLOOKUP(実施計画様式!AG407,―!$Q$2:$R$3,2,FALSE),0)</f>
        <v>0</v>
      </c>
      <c r="AH407">
        <f>IFERROR(VLOOKUP(実施計画様式!AH407,―!$S$2:$T$3,2,FALSE),0)</f>
        <v>0</v>
      </c>
      <c r="AI407" s="4">
        <f>IFERROR(VLOOKUP(実施計画様式!AI407,―!$U$2:$V$3,2,FALSE),0)</f>
        <v>0</v>
      </c>
      <c r="AJ407">
        <f>IFERROR(VLOOKUP(実施計画様式!AJ407,―!$AD$2:$AE$14,2,FALSE),0)</f>
        <v>0</v>
      </c>
      <c r="AK407">
        <f>IFERROR(VLOOKUP(実施計画様式!AK407,―!$AD$2:$AE$14,2,FALSE),0)</f>
        <v>0</v>
      </c>
      <c r="AQ407">
        <f>IFERROR(VLOOKUP(実施計画様式!AQ407,―!$AG$2:$AH$4,2,FALSE),0)</f>
        <v>0</v>
      </c>
      <c r="AS407" s="4">
        <f t="shared" si="4"/>
        <v>0</v>
      </c>
      <c r="AT407">
        <v>99</v>
      </c>
      <c r="BB407" s="601" t="str">
        <f>IF(実施計画様式!F407="","",IF(PRODUCT(D407:AQ407)=0,"error",""))</f>
        <v/>
      </c>
    </row>
    <row r="408" spans="3:54" x14ac:dyDescent="0.15">
      <c r="C408" s="4">
        <v>327</v>
      </c>
      <c r="D408" s="53">
        <f>IFERROR(VLOOKUP(実施計画様式!D408,―!A$14:B$16,2,FALSE),0)</f>
        <v>0</v>
      </c>
      <c r="E408">
        <f>IFERROR(VLOOKUP(実施計画様式!E408,―!$C$40:$D$47,2,FALSE),0)</f>
        <v>0</v>
      </c>
      <c r="F408">
        <f>IFERROR(VLOOKUP(実施計画様式!F408,―!$E$2:$F$2,2,FALSE),0)</f>
        <v>0</v>
      </c>
      <c r="G408">
        <f>IFERROR(VLOOKUP(実施計画様式!G408,―!$G$2:$H$2,2,FALSE),0)</f>
        <v>0</v>
      </c>
      <c r="H408">
        <f>IFERROR(VLOOKUP(実施計画様式!H408,―!$I$2:$J$2,2,FALSE),0)</f>
        <v>0</v>
      </c>
      <c r="J408">
        <f>IFERROR(VLOOKUP(実施計画様式!J408,―!$K$2:$L$2,2,FALSE),0)</f>
        <v>0</v>
      </c>
      <c r="K408">
        <f>IFERROR(VLOOKUP(実施計画様式!K408,―!$M$2:$N$2,2,FALSE),0)</f>
        <v>0</v>
      </c>
      <c r="L408">
        <f>IFERROR(VLOOKUP(実施計画様式!L408,―!$O$2:$P$10,2,FALSE),0)</f>
        <v>0</v>
      </c>
      <c r="AG408">
        <f>IFERROR(VLOOKUP(実施計画様式!AG408,―!$Q$2:$R$3,2,FALSE),0)</f>
        <v>0</v>
      </c>
      <c r="AH408">
        <f>IFERROR(VLOOKUP(実施計画様式!AH408,―!$S$2:$T$3,2,FALSE),0)</f>
        <v>0</v>
      </c>
      <c r="AI408" s="4">
        <f>IFERROR(VLOOKUP(実施計画様式!AI408,―!$U$2:$V$3,2,FALSE),0)</f>
        <v>0</v>
      </c>
      <c r="AJ408">
        <f>IFERROR(VLOOKUP(実施計画様式!AJ408,―!$AD$2:$AE$14,2,FALSE),0)</f>
        <v>0</v>
      </c>
      <c r="AK408">
        <f>IFERROR(VLOOKUP(実施計画様式!AK408,―!$AD$2:$AE$14,2,FALSE),0)</f>
        <v>0</v>
      </c>
      <c r="AQ408">
        <f>IFERROR(VLOOKUP(実施計画様式!AQ408,―!$AG$2:$AH$4,2,FALSE),0)</f>
        <v>0</v>
      </c>
      <c r="AS408" s="4">
        <f t="shared" si="4"/>
        <v>0</v>
      </c>
      <c r="AT408">
        <v>99</v>
      </c>
      <c r="BB408" s="601" t="str">
        <f>IF(実施計画様式!F408="","",IF(PRODUCT(D408:AQ408)=0,"error",""))</f>
        <v/>
      </c>
    </row>
    <row r="409" spans="3:54" x14ac:dyDescent="0.15">
      <c r="C409" s="4">
        <v>328</v>
      </c>
      <c r="D409" s="53">
        <f>IFERROR(VLOOKUP(実施計画様式!D409,―!A$14:B$16,2,FALSE),0)</f>
        <v>0</v>
      </c>
      <c r="E409">
        <f>IFERROR(VLOOKUP(実施計画様式!E409,―!$C$40:$D$47,2,FALSE),0)</f>
        <v>0</v>
      </c>
      <c r="F409">
        <f>IFERROR(VLOOKUP(実施計画様式!F409,―!$E$2:$F$2,2,FALSE),0)</f>
        <v>0</v>
      </c>
      <c r="G409">
        <f>IFERROR(VLOOKUP(実施計画様式!G409,―!$G$2:$H$2,2,FALSE),0)</f>
        <v>0</v>
      </c>
      <c r="H409">
        <f>IFERROR(VLOOKUP(実施計画様式!H409,―!$I$2:$J$2,2,FALSE),0)</f>
        <v>0</v>
      </c>
      <c r="J409">
        <f>IFERROR(VLOOKUP(実施計画様式!J409,―!$K$2:$L$2,2,FALSE),0)</f>
        <v>0</v>
      </c>
      <c r="K409">
        <f>IFERROR(VLOOKUP(実施計画様式!K409,―!$M$2:$N$2,2,FALSE),0)</f>
        <v>0</v>
      </c>
      <c r="L409">
        <f>IFERROR(VLOOKUP(実施計画様式!L409,―!$O$2:$P$10,2,FALSE),0)</f>
        <v>0</v>
      </c>
      <c r="AG409">
        <f>IFERROR(VLOOKUP(実施計画様式!AG409,―!$Q$2:$R$3,2,FALSE),0)</f>
        <v>0</v>
      </c>
      <c r="AH409">
        <f>IFERROR(VLOOKUP(実施計画様式!AH409,―!$S$2:$T$3,2,FALSE),0)</f>
        <v>0</v>
      </c>
      <c r="AI409" s="4">
        <f>IFERROR(VLOOKUP(実施計画様式!AI409,―!$U$2:$V$3,2,FALSE),0)</f>
        <v>0</v>
      </c>
      <c r="AJ409">
        <f>IFERROR(VLOOKUP(実施計画様式!AJ409,―!$AD$2:$AE$14,2,FALSE),0)</f>
        <v>0</v>
      </c>
      <c r="AK409">
        <f>IFERROR(VLOOKUP(実施計画様式!AK409,―!$AD$2:$AE$14,2,FALSE),0)</f>
        <v>0</v>
      </c>
      <c r="AQ409">
        <f>IFERROR(VLOOKUP(実施計画様式!AQ409,―!$AG$2:$AH$4,2,FALSE),0)</f>
        <v>0</v>
      </c>
      <c r="AS409" s="4">
        <f t="shared" si="4"/>
        <v>0</v>
      </c>
      <c r="AT409">
        <v>99</v>
      </c>
      <c r="BB409" s="601" t="str">
        <f>IF(実施計画様式!F409="","",IF(PRODUCT(D409:AQ409)=0,"error",""))</f>
        <v/>
      </c>
    </row>
    <row r="410" spans="3:54" x14ac:dyDescent="0.15">
      <c r="C410" s="4">
        <v>329</v>
      </c>
      <c r="D410" s="53">
        <f>IFERROR(VLOOKUP(実施計画様式!D410,―!A$14:B$16,2,FALSE),0)</f>
        <v>0</v>
      </c>
      <c r="E410">
        <f>IFERROR(VLOOKUP(実施計画様式!E410,―!$C$40:$D$47,2,FALSE),0)</f>
        <v>0</v>
      </c>
      <c r="F410">
        <f>IFERROR(VLOOKUP(実施計画様式!F410,―!$E$2:$F$2,2,FALSE),0)</f>
        <v>0</v>
      </c>
      <c r="G410">
        <f>IFERROR(VLOOKUP(実施計画様式!G410,―!$G$2:$H$2,2,FALSE),0)</f>
        <v>0</v>
      </c>
      <c r="H410">
        <f>IFERROR(VLOOKUP(実施計画様式!H410,―!$I$2:$J$2,2,FALSE),0)</f>
        <v>0</v>
      </c>
      <c r="J410">
        <f>IFERROR(VLOOKUP(実施計画様式!J410,―!$K$2:$L$2,2,FALSE),0)</f>
        <v>0</v>
      </c>
      <c r="K410">
        <f>IFERROR(VLOOKUP(実施計画様式!K410,―!$M$2:$N$2,2,FALSE),0)</f>
        <v>0</v>
      </c>
      <c r="L410">
        <f>IFERROR(VLOOKUP(実施計画様式!L410,―!$O$2:$P$10,2,FALSE),0)</f>
        <v>0</v>
      </c>
      <c r="AG410">
        <f>IFERROR(VLOOKUP(実施計画様式!AG410,―!$Q$2:$R$3,2,FALSE),0)</f>
        <v>0</v>
      </c>
      <c r="AH410">
        <f>IFERROR(VLOOKUP(実施計画様式!AH410,―!$S$2:$T$3,2,FALSE),0)</f>
        <v>0</v>
      </c>
      <c r="AI410" s="4">
        <f>IFERROR(VLOOKUP(実施計画様式!AI410,―!$U$2:$V$3,2,FALSE),0)</f>
        <v>0</v>
      </c>
      <c r="AJ410">
        <f>IFERROR(VLOOKUP(実施計画様式!AJ410,―!$AD$2:$AE$14,2,FALSE),0)</f>
        <v>0</v>
      </c>
      <c r="AK410">
        <f>IFERROR(VLOOKUP(実施計画様式!AK410,―!$AD$2:$AE$14,2,FALSE),0)</f>
        <v>0</v>
      </c>
      <c r="AQ410">
        <f>IFERROR(VLOOKUP(実施計画様式!AQ410,―!$AG$2:$AH$4,2,FALSE),0)</f>
        <v>0</v>
      </c>
      <c r="AS410" s="4">
        <f t="shared" ref="AS410:AS473" si="5">IF(AI410=1,"事業終期_通常",IF(AI410=2,"事業終期_基金",0))</f>
        <v>0</v>
      </c>
      <c r="AT410">
        <v>99</v>
      </c>
      <c r="BB410" s="601" t="str">
        <f>IF(実施計画様式!F410="","",IF(PRODUCT(D410:AQ410)=0,"error",""))</f>
        <v/>
      </c>
    </row>
    <row r="411" spans="3:54" x14ac:dyDescent="0.15">
      <c r="C411" s="4">
        <v>330</v>
      </c>
      <c r="D411" s="53">
        <f>IFERROR(VLOOKUP(実施計画様式!D411,―!A$14:B$16,2,FALSE),0)</f>
        <v>0</v>
      </c>
      <c r="E411">
        <f>IFERROR(VLOOKUP(実施計画様式!E411,―!$C$40:$D$47,2,FALSE),0)</f>
        <v>0</v>
      </c>
      <c r="F411">
        <f>IFERROR(VLOOKUP(実施計画様式!F411,―!$E$2:$F$2,2,FALSE),0)</f>
        <v>0</v>
      </c>
      <c r="G411">
        <f>IFERROR(VLOOKUP(実施計画様式!G411,―!$G$2:$H$2,2,FALSE),0)</f>
        <v>0</v>
      </c>
      <c r="H411">
        <f>IFERROR(VLOOKUP(実施計画様式!H411,―!$I$2:$J$2,2,FALSE),0)</f>
        <v>0</v>
      </c>
      <c r="J411">
        <f>IFERROR(VLOOKUP(実施計画様式!J411,―!$K$2:$L$2,2,FALSE),0)</f>
        <v>0</v>
      </c>
      <c r="K411">
        <f>IFERROR(VLOOKUP(実施計画様式!K411,―!$M$2:$N$2,2,FALSE),0)</f>
        <v>0</v>
      </c>
      <c r="L411">
        <f>IFERROR(VLOOKUP(実施計画様式!L411,―!$O$2:$P$10,2,FALSE),0)</f>
        <v>0</v>
      </c>
      <c r="AG411">
        <f>IFERROR(VLOOKUP(実施計画様式!AG411,―!$Q$2:$R$3,2,FALSE),0)</f>
        <v>0</v>
      </c>
      <c r="AH411">
        <f>IFERROR(VLOOKUP(実施計画様式!AH411,―!$S$2:$T$3,2,FALSE),0)</f>
        <v>0</v>
      </c>
      <c r="AI411" s="4">
        <f>IFERROR(VLOOKUP(実施計画様式!AI411,―!$U$2:$V$3,2,FALSE),0)</f>
        <v>0</v>
      </c>
      <c r="AJ411">
        <f>IFERROR(VLOOKUP(実施計画様式!AJ411,―!$AD$2:$AE$14,2,FALSE),0)</f>
        <v>0</v>
      </c>
      <c r="AK411">
        <f>IFERROR(VLOOKUP(実施計画様式!AK411,―!$AD$2:$AE$14,2,FALSE),0)</f>
        <v>0</v>
      </c>
      <c r="AQ411">
        <f>IFERROR(VLOOKUP(実施計画様式!AQ411,―!$AG$2:$AH$4,2,FALSE),0)</f>
        <v>0</v>
      </c>
      <c r="AS411" s="4">
        <f t="shared" si="5"/>
        <v>0</v>
      </c>
      <c r="AT411">
        <v>99</v>
      </c>
      <c r="BB411" s="601" t="str">
        <f>IF(実施計画様式!F411="","",IF(PRODUCT(D411:AQ411)=0,"error",""))</f>
        <v/>
      </c>
    </row>
    <row r="412" spans="3:54" x14ac:dyDescent="0.15">
      <c r="C412" s="4">
        <v>331</v>
      </c>
      <c r="D412" s="53">
        <f>IFERROR(VLOOKUP(実施計画様式!D412,―!A$14:B$16,2,FALSE),0)</f>
        <v>0</v>
      </c>
      <c r="E412">
        <f>IFERROR(VLOOKUP(実施計画様式!E412,―!$C$40:$D$47,2,FALSE),0)</f>
        <v>0</v>
      </c>
      <c r="F412">
        <f>IFERROR(VLOOKUP(実施計画様式!F412,―!$E$2:$F$2,2,FALSE),0)</f>
        <v>0</v>
      </c>
      <c r="G412">
        <f>IFERROR(VLOOKUP(実施計画様式!G412,―!$G$2:$H$2,2,FALSE),0)</f>
        <v>0</v>
      </c>
      <c r="H412">
        <f>IFERROR(VLOOKUP(実施計画様式!H412,―!$I$2:$J$2,2,FALSE),0)</f>
        <v>0</v>
      </c>
      <c r="J412">
        <f>IFERROR(VLOOKUP(実施計画様式!J412,―!$K$2:$L$2,2,FALSE),0)</f>
        <v>0</v>
      </c>
      <c r="K412">
        <f>IFERROR(VLOOKUP(実施計画様式!K412,―!$M$2:$N$2,2,FALSE),0)</f>
        <v>0</v>
      </c>
      <c r="L412">
        <f>IFERROR(VLOOKUP(実施計画様式!L412,―!$O$2:$P$10,2,FALSE),0)</f>
        <v>0</v>
      </c>
      <c r="AG412">
        <f>IFERROR(VLOOKUP(実施計画様式!AG412,―!$Q$2:$R$3,2,FALSE),0)</f>
        <v>0</v>
      </c>
      <c r="AH412">
        <f>IFERROR(VLOOKUP(実施計画様式!AH412,―!$S$2:$T$3,2,FALSE),0)</f>
        <v>0</v>
      </c>
      <c r="AI412" s="4">
        <f>IFERROR(VLOOKUP(実施計画様式!AI412,―!$U$2:$V$3,2,FALSE),0)</f>
        <v>0</v>
      </c>
      <c r="AJ412">
        <f>IFERROR(VLOOKUP(実施計画様式!AJ412,―!$AD$2:$AE$14,2,FALSE),0)</f>
        <v>0</v>
      </c>
      <c r="AK412">
        <f>IFERROR(VLOOKUP(実施計画様式!AK412,―!$AD$2:$AE$14,2,FALSE),0)</f>
        <v>0</v>
      </c>
      <c r="AQ412">
        <f>IFERROR(VLOOKUP(実施計画様式!AQ412,―!$AG$2:$AH$4,2,FALSE),0)</f>
        <v>0</v>
      </c>
      <c r="AS412" s="4">
        <f t="shared" si="5"/>
        <v>0</v>
      </c>
      <c r="AT412">
        <v>99</v>
      </c>
      <c r="BB412" s="601" t="str">
        <f>IF(実施計画様式!F412="","",IF(PRODUCT(D412:AQ412)=0,"error",""))</f>
        <v/>
      </c>
    </row>
    <row r="413" spans="3:54" x14ac:dyDescent="0.15">
      <c r="C413" s="4">
        <v>332</v>
      </c>
      <c r="D413" s="53">
        <f>IFERROR(VLOOKUP(実施計画様式!D413,―!A$14:B$16,2,FALSE),0)</f>
        <v>0</v>
      </c>
      <c r="E413">
        <f>IFERROR(VLOOKUP(実施計画様式!E413,―!$C$40:$D$47,2,FALSE),0)</f>
        <v>0</v>
      </c>
      <c r="F413">
        <f>IFERROR(VLOOKUP(実施計画様式!F413,―!$E$2:$F$2,2,FALSE),0)</f>
        <v>0</v>
      </c>
      <c r="G413">
        <f>IFERROR(VLOOKUP(実施計画様式!G413,―!$G$2:$H$2,2,FALSE),0)</f>
        <v>0</v>
      </c>
      <c r="H413">
        <f>IFERROR(VLOOKUP(実施計画様式!H413,―!$I$2:$J$2,2,FALSE),0)</f>
        <v>0</v>
      </c>
      <c r="J413">
        <f>IFERROR(VLOOKUP(実施計画様式!J413,―!$K$2:$L$2,2,FALSE),0)</f>
        <v>0</v>
      </c>
      <c r="K413">
        <f>IFERROR(VLOOKUP(実施計画様式!K413,―!$M$2:$N$2,2,FALSE),0)</f>
        <v>0</v>
      </c>
      <c r="L413">
        <f>IFERROR(VLOOKUP(実施計画様式!L413,―!$O$2:$P$10,2,FALSE),0)</f>
        <v>0</v>
      </c>
      <c r="AG413">
        <f>IFERROR(VLOOKUP(実施計画様式!AG413,―!$Q$2:$R$3,2,FALSE),0)</f>
        <v>0</v>
      </c>
      <c r="AH413">
        <f>IFERROR(VLOOKUP(実施計画様式!AH413,―!$S$2:$T$3,2,FALSE),0)</f>
        <v>0</v>
      </c>
      <c r="AI413" s="4">
        <f>IFERROR(VLOOKUP(実施計画様式!AI413,―!$U$2:$V$3,2,FALSE),0)</f>
        <v>0</v>
      </c>
      <c r="AJ413">
        <f>IFERROR(VLOOKUP(実施計画様式!AJ413,―!$AD$2:$AE$14,2,FALSE),0)</f>
        <v>0</v>
      </c>
      <c r="AK413">
        <f>IFERROR(VLOOKUP(実施計画様式!AK413,―!$AD$2:$AE$14,2,FALSE),0)</f>
        <v>0</v>
      </c>
      <c r="AQ413">
        <f>IFERROR(VLOOKUP(実施計画様式!AQ413,―!$AG$2:$AH$4,2,FALSE),0)</f>
        <v>0</v>
      </c>
      <c r="AS413" s="4">
        <f t="shared" si="5"/>
        <v>0</v>
      </c>
      <c r="AT413">
        <v>99</v>
      </c>
      <c r="BB413" s="601" t="str">
        <f>IF(実施計画様式!F413="","",IF(PRODUCT(D413:AQ413)=0,"error",""))</f>
        <v/>
      </c>
    </row>
    <row r="414" spans="3:54" x14ac:dyDescent="0.15">
      <c r="C414" s="4">
        <v>333</v>
      </c>
      <c r="D414" s="53">
        <f>IFERROR(VLOOKUP(実施計画様式!D414,―!A$14:B$16,2,FALSE),0)</f>
        <v>0</v>
      </c>
      <c r="E414">
        <f>IFERROR(VLOOKUP(実施計画様式!E414,―!$C$40:$D$47,2,FALSE),0)</f>
        <v>0</v>
      </c>
      <c r="F414">
        <f>IFERROR(VLOOKUP(実施計画様式!F414,―!$E$2:$F$2,2,FALSE),0)</f>
        <v>0</v>
      </c>
      <c r="G414">
        <f>IFERROR(VLOOKUP(実施計画様式!G414,―!$G$2:$H$2,2,FALSE),0)</f>
        <v>0</v>
      </c>
      <c r="H414">
        <f>IFERROR(VLOOKUP(実施計画様式!H414,―!$I$2:$J$2,2,FALSE),0)</f>
        <v>0</v>
      </c>
      <c r="J414">
        <f>IFERROR(VLOOKUP(実施計画様式!J414,―!$K$2:$L$2,2,FALSE),0)</f>
        <v>0</v>
      </c>
      <c r="K414">
        <f>IFERROR(VLOOKUP(実施計画様式!K414,―!$M$2:$N$2,2,FALSE),0)</f>
        <v>0</v>
      </c>
      <c r="L414">
        <f>IFERROR(VLOOKUP(実施計画様式!L414,―!$O$2:$P$10,2,FALSE),0)</f>
        <v>0</v>
      </c>
      <c r="AG414">
        <f>IFERROR(VLOOKUP(実施計画様式!AG414,―!$Q$2:$R$3,2,FALSE),0)</f>
        <v>0</v>
      </c>
      <c r="AH414">
        <f>IFERROR(VLOOKUP(実施計画様式!AH414,―!$S$2:$T$3,2,FALSE),0)</f>
        <v>0</v>
      </c>
      <c r="AI414" s="4">
        <f>IFERROR(VLOOKUP(実施計画様式!AI414,―!$U$2:$V$3,2,FALSE),0)</f>
        <v>0</v>
      </c>
      <c r="AJ414">
        <f>IFERROR(VLOOKUP(実施計画様式!AJ414,―!$AD$2:$AE$14,2,FALSE),0)</f>
        <v>0</v>
      </c>
      <c r="AK414">
        <f>IFERROR(VLOOKUP(実施計画様式!AK414,―!$AD$2:$AE$14,2,FALSE),0)</f>
        <v>0</v>
      </c>
      <c r="AQ414">
        <f>IFERROR(VLOOKUP(実施計画様式!AQ414,―!$AG$2:$AH$4,2,FALSE),0)</f>
        <v>0</v>
      </c>
      <c r="AS414" s="4">
        <f t="shared" si="5"/>
        <v>0</v>
      </c>
      <c r="AT414">
        <v>99</v>
      </c>
      <c r="BB414" s="601" t="str">
        <f>IF(実施計画様式!F414="","",IF(PRODUCT(D414:AQ414)=0,"error",""))</f>
        <v/>
      </c>
    </row>
    <row r="415" spans="3:54" x14ac:dyDescent="0.15">
      <c r="C415" s="4">
        <v>334</v>
      </c>
      <c r="D415" s="53">
        <f>IFERROR(VLOOKUP(実施計画様式!D415,―!A$14:B$16,2,FALSE),0)</f>
        <v>0</v>
      </c>
      <c r="E415">
        <f>IFERROR(VLOOKUP(実施計画様式!E415,―!$C$40:$D$47,2,FALSE),0)</f>
        <v>0</v>
      </c>
      <c r="F415">
        <f>IFERROR(VLOOKUP(実施計画様式!F415,―!$E$2:$F$2,2,FALSE),0)</f>
        <v>0</v>
      </c>
      <c r="G415">
        <f>IFERROR(VLOOKUP(実施計画様式!G415,―!$G$2:$H$2,2,FALSE),0)</f>
        <v>0</v>
      </c>
      <c r="H415">
        <f>IFERROR(VLOOKUP(実施計画様式!H415,―!$I$2:$J$2,2,FALSE),0)</f>
        <v>0</v>
      </c>
      <c r="J415">
        <f>IFERROR(VLOOKUP(実施計画様式!J415,―!$K$2:$L$2,2,FALSE),0)</f>
        <v>0</v>
      </c>
      <c r="K415">
        <f>IFERROR(VLOOKUP(実施計画様式!K415,―!$M$2:$N$2,2,FALSE),0)</f>
        <v>0</v>
      </c>
      <c r="L415">
        <f>IFERROR(VLOOKUP(実施計画様式!L415,―!$O$2:$P$10,2,FALSE),0)</f>
        <v>0</v>
      </c>
      <c r="AG415">
        <f>IFERROR(VLOOKUP(実施計画様式!AG415,―!$Q$2:$R$3,2,FALSE),0)</f>
        <v>0</v>
      </c>
      <c r="AH415">
        <f>IFERROR(VLOOKUP(実施計画様式!AH415,―!$S$2:$T$3,2,FALSE),0)</f>
        <v>0</v>
      </c>
      <c r="AI415" s="4">
        <f>IFERROR(VLOOKUP(実施計画様式!AI415,―!$U$2:$V$3,2,FALSE),0)</f>
        <v>0</v>
      </c>
      <c r="AJ415">
        <f>IFERROR(VLOOKUP(実施計画様式!AJ415,―!$AD$2:$AE$14,2,FALSE),0)</f>
        <v>0</v>
      </c>
      <c r="AK415">
        <f>IFERROR(VLOOKUP(実施計画様式!AK415,―!$AD$2:$AE$14,2,FALSE),0)</f>
        <v>0</v>
      </c>
      <c r="AQ415">
        <f>IFERROR(VLOOKUP(実施計画様式!AQ415,―!$AG$2:$AH$4,2,FALSE),0)</f>
        <v>0</v>
      </c>
      <c r="AS415" s="4">
        <f t="shared" si="5"/>
        <v>0</v>
      </c>
      <c r="AT415">
        <v>99</v>
      </c>
      <c r="BB415" s="601" t="str">
        <f>IF(実施計画様式!F415="","",IF(PRODUCT(D415:AQ415)=0,"error",""))</f>
        <v/>
      </c>
    </row>
    <row r="416" spans="3:54" x14ac:dyDescent="0.15">
      <c r="C416" s="4">
        <v>335</v>
      </c>
      <c r="D416" s="53">
        <f>IFERROR(VLOOKUP(実施計画様式!D416,―!A$14:B$16,2,FALSE),0)</f>
        <v>0</v>
      </c>
      <c r="E416">
        <f>IFERROR(VLOOKUP(実施計画様式!E416,―!$C$40:$D$47,2,FALSE),0)</f>
        <v>0</v>
      </c>
      <c r="F416">
        <f>IFERROR(VLOOKUP(実施計画様式!F416,―!$E$2:$F$2,2,FALSE),0)</f>
        <v>0</v>
      </c>
      <c r="G416">
        <f>IFERROR(VLOOKUP(実施計画様式!G416,―!$G$2:$H$2,2,FALSE),0)</f>
        <v>0</v>
      </c>
      <c r="H416">
        <f>IFERROR(VLOOKUP(実施計画様式!H416,―!$I$2:$J$2,2,FALSE),0)</f>
        <v>0</v>
      </c>
      <c r="J416">
        <f>IFERROR(VLOOKUP(実施計画様式!J416,―!$K$2:$L$2,2,FALSE),0)</f>
        <v>0</v>
      </c>
      <c r="K416">
        <f>IFERROR(VLOOKUP(実施計画様式!K416,―!$M$2:$N$2,2,FALSE),0)</f>
        <v>0</v>
      </c>
      <c r="L416">
        <f>IFERROR(VLOOKUP(実施計画様式!L416,―!$O$2:$P$10,2,FALSE),0)</f>
        <v>0</v>
      </c>
      <c r="AG416">
        <f>IFERROR(VLOOKUP(実施計画様式!AG416,―!$Q$2:$R$3,2,FALSE),0)</f>
        <v>0</v>
      </c>
      <c r="AH416">
        <f>IFERROR(VLOOKUP(実施計画様式!AH416,―!$S$2:$T$3,2,FALSE),0)</f>
        <v>0</v>
      </c>
      <c r="AI416" s="4">
        <f>IFERROR(VLOOKUP(実施計画様式!AI416,―!$U$2:$V$3,2,FALSE),0)</f>
        <v>0</v>
      </c>
      <c r="AJ416">
        <f>IFERROR(VLOOKUP(実施計画様式!AJ416,―!$AD$2:$AE$14,2,FALSE),0)</f>
        <v>0</v>
      </c>
      <c r="AK416">
        <f>IFERROR(VLOOKUP(実施計画様式!AK416,―!$AD$2:$AE$14,2,FALSE),0)</f>
        <v>0</v>
      </c>
      <c r="AQ416">
        <f>IFERROR(VLOOKUP(実施計画様式!AQ416,―!$AG$2:$AH$4,2,FALSE),0)</f>
        <v>0</v>
      </c>
      <c r="AS416" s="4">
        <f t="shared" si="5"/>
        <v>0</v>
      </c>
      <c r="AT416">
        <v>99</v>
      </c>
      <c r="BB416" s="601" t="str">
        <f>IF(実施計画様式!F416="","",IF(PRODUCT(D416:AQ416)=0,"error",""))</f>
        <v/>
      </c>
    </row>
    <row r="417" spans="3:54" x14ac:dyDescent="0.15">
      <c r="C417" s="4">
        <v>336</v>
      </c>
      <c r="D417" s="53">
        <f>IFERROR(VLOOKUP(実施計画様式!D417,―!A$14:B$16,2,FALSE),0)</f>
        <v>0</v>
      </c>
      <c r="E417">
        <f>IFERROR(VLOOKUP(実施計画様式!E417,―!$C$40:$D$47,2,FALSE),0)</f>
        <v>0</v>
      </c>
      <c r="F417">
        <f>IFERROR(VLOOKUP(実施計画様式!F417,―!$E$2:$F$2,2,FALSE),0)</f>
        <v>0</v>
      </c>
      <c r="G417">
        <f>IFERROR(VLOOKUP(実施計画様式!G417,―!$G$2:$H$2,2,FALSE),0)</f>
        <v>0</v>
      </c>
      <c r="H417">
        <f>IFERROR(VLOOKUP(実施計画様式!H417,―!$I$2:$J$2,2,FALSE),0)</f>
        <v>0</v>
      </c>
      <c r="J417">
        <f>IFERROR(VLOOKUP(実施計画様式!J417,―!$K$2:$L$2,2,FALSE),0)</f>
        <v>0</v>
      </c>
      <c r="K417">
        <f>IFERROR(VLOOKUP(実施計画様式!K417,―!$M$2:$N$2,2,FALSE),0)</f>
        <v>0</v>
      </c>
      <c r="L417">
        <f>IFERROR(VLOOKUP(実施計画様式!L417,―!$O$2:$P$10,2,FALSE),0)</f>
        <v>0</v>
      </c>
      <c r="AG417">
        <f>IFERROR(VLOOKUP(実施計画様式!AG417,―!$Q$2:$R$3,2,FALSE),0)</f>
        <v>0</v>
      </c>
      <c r="AH417">
        <f>IFERROR(VLOOKUP(実施計画様式!AH417,―!$S$2:$T$3,2,FALSE),0)</f>
        <v>0</v>
      </c>
      <c r="AI417" s="4">
        <f>IFERROR(VLOOKUP(実施計画様式!AI417,―!$U$2:$V$3,2,FALSE),0)</f>
        <v>0</v>
      </c>
      <c r="AJ417">
        <f>IFERROR(VLOOKUP(実施計画様式!AJ417,―!$AD$2:$AE$14,2,FALSE),0)</f>
        <v>0</v>
      </c>
      <c r="AK417">
        <f>IFERROR(VLOOKUP(実施計画様式!AK417,―!$AD$2:$AE$14,2,FALSE),0)</f>
        <v>0</v>
      </c>
      <c r="AQ417">
        <f>IFERROR(VLOOKUP(実施計画様式!AQ417,―!$AG$2:$AH$4,2,FALSE),0)</f>
        <v>0</v>
      </c>
      <c r="AS417" s="4">
        <f t="shared" si="5"/>
        <v>0</v>
      </c>
      <c r="AT417">
        <v>99</v>
      </c>
      <c r="BB417" s="601" t="str">
        <f>IF(実施計画様式!F417="","",IF(PRODUCT(D417:AQ417)=0,"error",""))</f>
        <v/>
      </c>
    </row>
    <row r="418" spans="3:54" x14ac:dyDescent="0.15">
      <c r="C418" s="4">
        <v>337</v>
      </c>
      <c r="D418" s="53">
        <f>IFERROR(VLOOKUP(実施計画様式!D418,―!A$14:B$16,2,FALSE),0)</f>
        <v>0</v>
      </c>
      <c r="E418">
        <f>IFERROR(VLOOKUP(実施計画様式!E418,―!$C$40:$D$47,2,FALSE),0)</f>
        <v>0</v>
      </c>
      <c r="F418">
        <f>IFERROR(VLOOKUP(実施計画様式!F418,―!$E$2:$F$2,2,FALSE),0)</f>
        <v>0</v>
      </c>
      <c r="G418">
        <f>IFERROR(VLOOKUP(実施計画様式!G418,―!$G$2:$H$2,2,FALSE),0)</f>
        <v>0</v>
      </c>
      <c r="H418">
        <f>IFERROR(VLOOKUP(実施計画様式!H418,―!$I$2:$J$2,2,FALSE),0)</f>
        <v>0</v>
      </c>
      <c r="J418">
        <f>IFERROR(VLOOKUP(実施計画様式!J418,―!$K$2:$L$2,2,FALSE),0)</f>
        <v>0</v>
      </c>
      <c r="K418">
        <f>IFERROR(VLOOKUP(実施計画様式!K418,―!$M$2:$N$2,2,FALSE),0)</f>
        <v>0</v>
      </c>
      <c r="L418">
        <f>IFERROR(VLOOKUP(実施計画様式!L418,―!$O$2:$P$10,2,FALSE),0)</f>
        <v>0</v>
      </c>
      <c r="AG418">
        <f>IFERROR(VLOOKUP(実施計画様式!AG418,―!$Q$2:$R$3,2,FALSE),0)</f>
        <v>0</v>
      </c>
      <c r="AH418">
        <f>IFERROR(VLOOKUP(実施計画様式!AH418,―!$S$2:$T$3,2,FALSE),0)</f>
        <v>0</v>
      </c>
      <c r="AI418" s="4">
        <f>IFERROR(VLOOKUP(実施計画様式!AI418,―!$U$2:$V$3,2,FALSE),0)</f>
        <v>0</v>
      </c>
      <c r="AJ418">
        <f>IFERROR(VLOOKUP(実施計画様式!AJ418,―!$AD$2:$AE$14,2,FALSE),0)</f>
        <v>0</v>
      </c>
      <c r="AK418">
        <f>IFERROR(VLOOKUP(実施計画様式!AK418,―!$AD$2:$AE$14,2,FALSE),0)</f>
        <v>0</v>
      </c>
      <c r="AQ418">
        <f>IFERROR(VLOOKUP(実施計画様式!AQ418,―!$AG$2:$AH$4,2,FALSE),0)</f>
        <v>0</v>
      </c>
      <c r="AS418" s="4">
        <f t="shared" si="5"/>
        <v>0</v>
      </c>
      <c r="AT418">
        <v>99</v>
      </c>
      <c r="BB418" s="601" t="str">
        <f>IF(実施計画様式!F418="","",IF(PRODUCT(D418:AQ418)=0,"error",""))</f>
        <v/>
      </c>
    </row>
    <row r="419" spans="3:54" x14ac:dyDescent="0.15">
      <c r="C419" s="4">
        <v>338</v>
      </c>
      <c r="D419" s="53">
        <f>IFERROR(VLOOKUP(実施計画様式!D419,―!A$14:B$16,2,FALSE),0)</f>
        <v>0</v>
      </c>
      <c r="E419">
        <f>IFERROR(VLOOKUP(実施計画様式!E419,―!$C$40:$D$47,2,FALSE),0)</f>
        <v>0</v>
      </c>
      <c r="F419">
        <f>IFERROR(VLOOKUP(実施計画様式!F419,―!$E$2:$F$2,2,FALSE),0)</f>
        <v>0</v>
      </c>
      <c r="G419">
        <f>IFERROR(VLOOKUP(実施計画様式!G419,―!$G$2:$H$2,2,FALSE),0)</f>
        <v>0</v>
      </c>
      <c r="H419">
        <f>IFERROR(VLOOKUP(実施計画様式!H419,―!$I$2:$J$2,2,FALSE),0)</f>
        <v>0</v>
      </c>
      <c r="J419">
        <f>IFERROR(VLOOKUP(実施計画様式!J419,―!$K$2:$L$2,2,FALSE),0)</f>
        <v>0</v>
      </c>
      <c r="K419">
        <f>IFERROR(VLOOKUP(実施計画様式!K419,―!$M$2:$N$2,2,FALSE),0)</f>
        <v>0</v>
      </c>
      <c r="L419">
        <f>IFERROR(VLOOKUP(実施計画様式!L419,―!$O$2:$P$10,2,FALSE),0)</f>
        <v>0</v>
      </c>
      <c r="AG419">
        <f>IFERROR(VLOOKUP(実施計画様式!AG419,―!$Q$2:$R$3,2,FALSE),0)</f>
        <v>0</v>
      </c>
      <c r="AH419">
        <f>IFERROR(VLOOKUP(実施計画様式!AH419,―!$S$2:$T$3,2,FALSE),0)</f>
        <v>0</v>
      </c>
      <c r="AI419" s="4">
        <f>IFERROR(VLOOKUP(実施計画様式!AI419,―!$U$2:$V$3,2,FALSE),0)</f>
        <v>0</v>
      </c>
      <c r="AJ419">
        <f>IFERROR(VLOOKUP(実施計画様式!AJ419,―!$AD$2:$AE$14,2,FALSE),0)</f>
        <v>0</v>
      </c>
      <c r="AK419">
        <f>IFERROR(VLOOKUP(実施計画様式!AK419,―!$AD$2:$AE$14,2,FALSE),0)</f>
        <v>0</v>
      </c>
      <c r="AQ419">
        <f>IFERROR(VLOOKUP(実施計画様式!AQ419,―!$AG$2:$AH$4,2,FALSE),0)</f>
        <v>0</v>
      </c>
      <c r="AS419" s="4">
        <f t="shared" si="5"/>
        <v>0</v>
      </c>
      <c r="AT419">
        <v>99</v>
      </c>
      <c r="BB419" s="601" t="str">
        <f>IF(実施計画様式!F419="","",IF(PRODUCT(D419:AQ419)=0,"error",""))</f>
        <v/>
      </c>
    </row>
    <row r="420" spans="3:54" x14ac:dyDescent="0.15">
      <c r="C420" s="4">
        <v>339</v>
      </c>
      <c r="D420" s="53">
        <f>IFERROR(VLOOKUP(実施計画様式!D420,―!A$14:B$16,2,FALSE),0)</f>
        <v>0</v>
      </c>
      <c r="E420">
        <f>IFERROR(VLOOKUP(実施計画様式!E420,―!$C$40:$D$47,2,FALSE),0)</f>
        <v>0</v>
      </c>
      <c r="F420">
        <f>IFERROR(VLOOKUP(実施計画様式!F420,―!$E$2:$F$2,2,FALSE),0)</f>
        <v>0</v>
      </c>
      <c r="G420">
        <f>IFERROR(VLOOKUP(実施計画様式!G420,―!$G$2:$H$2,2,FALSE),0)</f>
        <v>0</v>
      </c>
      <c r="H420">
        <f>IFERROR(VLOOKUP(実施計画様式!H420,―!$I$2:$J$2,2,FALSE),0)</f>
        <v>0</v>
      </c>
      <c r="J420">
        <f>IFERROR(VLOOKUP(実施計画様式!J420,―!$K$2:$L$2,2,FALSE),0)</f>
        <v>0</v>
      </c>
      <c r="K420">
        <f>IFERROR(VLOOKUP(実施計画様式!K420,―!$M$2:$N$2,2,FALSE),0)</f>
        <v>0</v>
      </c>
      <c r="L420">
        <f>IFERROR(VLOOKUP(実施計画様式!L420,―!$O$2:$P$10,2,FALSE),0)</f>
        <v>0</v>
      </c>
      <c r="AG420">
        <f>IFERROR(VLOOKUP(実施計画様式!AG420,―!$Q$2:$R$3,2,FALSE),0)</f>
        <v>0</v>
      </c>
      <c r="AH420">
        <f>IFERROR(VLOOKUP(実施計画様式!AH420,―!$S$2:$T$3,2,FALSE),0)</f>
        <v>0</v>
      </c>
      <c r="AI420" s="4">
        <f>IFERROR(VLOOKUP(実施計画様式!AI420,―!$U$2:$V$3,2,FALSE),0)</f>
        <v>0</v>
      </c>
      <c r="AJ420">
        <f>IFERROR(VLOOKUP(実施計画様式!AJ420,―!$AD$2:$AE$14,2,FALSE),0)</f>
        <v>0</v>
      </c>
      <c r="AK420">
        <f>IFERROR(VLOOKUP(実施計画様式!AK420,―!$AD$2:$AE$14,2,FALSE),0)</f>
        <v>0</v>
      </c>
      <c r="AQ420">
        <f>IFERROR(VLOOKUP(実施計画様式!AQ420,―!$AG$2:$AH$4,2,FALSE),0)</f>
        <v>0</v>
      </c>
      <c r="AS420" s="4">
        <f t="shared" si="5"/>
        <v>0</v>
      </c>
      <c r="AT420">
        <v>99</v>
      </c>
      <c r="BB420" s="601" t="str">
        <f>IF(実施計画様式!F420="","",IF(PRODUCT(D420:AQ420)=0,"error",""))</f>
        <v/>
      </c>
    </row>
    <row r="421" spans="3:54" x14ac:dyDescent="0.15">
      <c r="C421" s="4">
        <v>340</v>
      </c>
      <c r="D421" s="53">
        <f>IFERROR(VLOOKUP(実施計画様式!D421,―!A$14:B$16,2,FALSE),0)</f>
        <v>0</v>
      </c>
      <c r="E421">
        <f>IFERROR(VLOOKUP(実施計画様式!E421,―!$C$40:$D$47,2,FALSE),0)</f>
        <v>0</v>
      </c>
      <c r="F421">
        <f>IFERROR(VLOOKUP(実施計画様式!F421,―!$E$2:$F$2,2,FALSE),0)</f>
        <v>0</v>
      </c>
      <c r="G421">
        <f>IFERROR(VLOOKUP(実施計画様式!G421,―!$G$2:$H$2,2,FALSE),0)</f>
        <v>0</v>
      </c>
      <c r="H421">
        <f>IFERROR(VLOOKUP(実施計画様式!H421,―!$I$2:$J$2,2,FALSE),0)</f>
        <v>0</v>
      </c>
      <c r="J421">
        <f>IFERROR(VLOOKUP(実施計画様式!J421,―!$K$2:$L$2,2,FALSE),0)</f>
        <v>0</v>
      </c>
      <c r="K421">
        <f>IFERROR(VLOOKUP(実施計画様式!K421,―!$M$2:$N$2,2,FALSE),0)</f>
        <v>0</v>
      </c>
      <c r="L421">
        <f>IFERROR(VLOOKUP(実施計画様式!L421,―!$O$2:$P$10,2,FALSE),0)</f>
        <v>0</v>
      </c>
      <c r="AG421">
        <f>IFERROR(VLOOKUP(実施計画様式!AG421,―!$Q$2:$R$3,2,FALSE),0)</f>
        <v>0</v>
      </c>
      <c r="AH421">
        <f>IFERROR(VLOOKUP(実施計画様式!AH421,―!$S$2:$T$3,2,FALSE),0)</f>
        <v>0</v>
      </c>
      <c r="AI421" s="4">
        <f>IFERROR(VLOOKUP(実施計画様式!AI421,―!$U$2:$V$3,2,FALSE),0)</f>
        <v>0</v>
      </c>
      <c r="AJ421">
        <f>IFERROR(VLOOKUP(実施計画様式!AJ421,―!$AD$2:$AE$14,2,FALSE),0)</f>
        <v>0</v>
      </c>
      <c r="AK421">
        <f>IFERROR(VLOOKUP(実施計画様式!AK421,―!$AD$2:$AE$14,2,FALSE),0)</f>
        <v>0</v>
      </c>
      <c r="AQ421">
        <f>IFERROR(VLOOKUP(実施計画様式!AQ421,―!$AG$2:$AH$4,2,FALSE),0)</f>
        <v>0</v>
      </c>
      <c r="AS421" s="4">
        <f t="shared" si="5"/>
        <v>0</v>
      </c>
      <c r="AT421">
        <v>99</v>
      </c>
      <c r="BB421" s="601" t="str">
        <f>IF(実施計画様式!F421="","",IF(PRODUCT(D421:AQ421)=0,"error",""))</f>
        <v/>
      </c>
    </row>
    <row r="422" spans="3:54" x14ac:dyDescent="0.15">
      <c r="C422" s="4">
        <v>341</v>
      </c>
      <c r="D422" s="53">
        <f>IFERROR(VLOOKUP(実施計画様式!D422,―!A$14:B$16,2,FALSE),0)</f>
        <v>0</v>
      </c>
      <c r="E422">
        <f>IFERROR(VLOOKUP(実施計画様式!E422,―!$C$40:$D$47,2,FALSE),0)</f>
        <v>0</v>
      </c>
      <c r="F422">
        <f>IFERROR(VLOOKUP(実施計画様式!F422,―!$E$2:$F$2,2,FALSE),0)</f>
        <v>0</v>
      </c>
      <c r="G422">
        <f>IFERROR(VLOOKUP(実施計画様式!G422,―!$G$2:$H$2,2,FALSE),0)</f>
        <v>0</v>
      </c>
      <c r="H422">
        <f>IFERROR(VLOOKUP(実施計画様式!H422,―!$I$2:$J$2,2,FALSE),0)</f>
        <v>0</v>
      </c>
      <c r="J422">
        <f>IFERROR(VLOOKUP(実施計画様式!J422,―!$K$2:$L$2,2,FALSE),0)</f>
        <v>0</v>
      </c>
      <c r="K422">
        <f>IFERROR(VLOOKUP(実施計画様式!K422,―!$M$2:$N$2,2,FALSE),0)</f>
        <v>0</v>
      </c>
      <c r="L422">
        <f>IFERROR(VLOOKUP(実施計画様式!L422,―!$O$2:$P$10,2,FALSE),0)</f>
        <v>0</v>
      </c>
      <c r="AG422">
        <f>IFERROR(VLOOKUP(実施計画様式!AG422,―!$Q$2:$R$3,2,FALSE),0)</f>
        <v>0</v>
      </c>
      <c r="AH422">
        <f>IFERROR(VLOOKUP(実施計画様式!AH422,―!$S$2:$T$3,2,FALSE),0)</f>
        <v>0</v>
      </c>
      <c r="AI422" s="4">
        <f>IFERROR(VLOOKUP(実施計画様式!AI422,―!$U$2:$V$3,2,FALSE),0)</f>
        <v>0</v>
      </c>
      <c r="AJ422">
        <f>IFERROR(VLOOKUP(実施計画様式!AJ422,―!$AD$2:$AE$14,2,FALSE),0)</f>
        <v>0</v>
      </c>
      <c r="AK422">
        <f>IFERROR(VLOOKUP(実施計画様式!AK422,―!$AD$2:$AE$14,2,FALSE),0)</f>
        <v>0</v>
      </c>
      <c r="AQ422">
        <f>IFERROR(VLOOKUP(実施計画様式!AQ422,―!$AG$2:$AH$4,2,FALSE),0)</f>
        <v>0</v>
      </c>
      <c r="AS422" s="4">
        <f t="shared" si="5"/>
        <v>0</v>
      </c>
      <c r="AT422">
        <v>99</v>
      </c>
      <c r="BB422" s="601" t="str">
        <f>IF(実施計画様式!F422="","",IF(PRODUCT(D422:AQ422)=0,"error",""))</f>
        <v/>
      </c>
    </row>
    <row r="423" spans="3:54" x14ac:dyDescent="0.15">
      <c r="C423" s="4">
        <v>342</v>
      </c>
      <c r="D423" s="53">
        <f>IFERROR(VLOOKUP(実施計画様式!D423,―!A$14:B$16,2,FALSE),0)</f>
        <v>0</v>
      </c>
      <c r="E423">
        <f>IFERROR(VLOOKUP(実施計画様式!E423,―!$C$40:$D$47,2,FALSE),0)</f>
        <v>0</v>
      </c>
      <c r="F423">
        <f>IFERROR(VLOOKUP(実施計画様式!F423,―!$E$2:$F$2,2,FALSE),0)</f>
        <v>0</v>
      </c>
      <c r="G423">
        <f>IFERROR(VLOOKUP(実施計画様式!G423,―!$G$2:$H$2,2,FALSE),0)</f>
        <v>0</v>
      </c>
      <c r="H423">
        <f>IFERROR(VLOOKUP(実施計画様式!H423,―!$I$2:$J$2,2,FALSE),0)</f>
        <v>0</v>
      </c>
      <c r="J423">
        <f>IFERROR(VLOOKUP(実施計画様式!J423,―!$K$2:$L$2,2,FALSE),0)</f>
        <v>0</v>
      </c>
      <c r="K423">
        <f>IFERROR(VLOOKUP(実施計画様式!K423,―!$M$2:$N$2,2,FALSE),0)</f>
        <v>0</v>
      </c>
      <c r="L423">
        <f>IFERROR(VLOOKUP(実施計画様式!L423,―!$O$2:$P$10,2,FALSE),0)</f>
        <v>0</v>
      </c>
      <c r="AG423">
        <f>IFERROR(VLOOKUP(実施計画様式!AG423,―!$Q$2:$R$3,2,FALSE),0)</f>
        <v>0</v>
      </c>
      <c r="AH423">
        <f>IFERROR(VLOOKUP(実施計画様式!AH423,―!$S$2:$T$3,2,FALSE),0)</f>
        <v>0</v>
      </c>
      <c r="AI423" s="4">
        <f>IFERROR(VLOOKUP(実施計画様式!AI423,―!$U$2:$V$3,2,FALSE),0)</f>
        <v>0</v>
      </c>
      <c r="AJ423">
        <f>IFERROR(VLOOKUP(実施計画様式!AJ423,―!$AD$2:$AE$14,2,FALSE),0)</f>
        <v>0</v>
      </c>
      <c r="AK423">
        <f>IFERROR(VLOOKUP(実施計画様式!AK423,―!$AD$2:$AE$14,2,FALSE),0)</f>
        <v>0</v>
      </c>
      <c r="AQ423">
        <f>IFERROR(VLOOKUP(実施計画様式!AQ423,―!$AG$2:$AH$4,2,FALSE),0)</f>
        <v>0</v>
      </c>
      <c r="AS423" s="4">
        <f t="shared" si="5"/>
        <v>0</v>
      </c>
      <c r="AT423">
        <v>99</v>
      </c>
      <c r="BB423" s="601" t="str">
        <f>IF(実施計画様式!F423="","",IF(PRODUCT(D423:AQ423)=0,"error",""))</f>
        <v/>
      </c>
    </row>
    <row r="424" spans="3:54" x14ac:dyDescent="0.15">
      <c r="C424" s="4">
        <v>343</v>
      </c>
      <c r="D424" s="53">
        <f>IFERROR(VLOOKUP(実施計画様式!D424,―!A$14:B$16,2,FALSE),0)</f>
        <v>0</v>
      </c>
      <c r="E424">
        <f>IFERROR(VLOOKUP(実施計画様式!E424,―!$C$40:$D$47,2,FALSE),0)</f>
        <v>0</v>
      </c>
      <c r="F424">
        <f>IFERROR(VLOOKUP(実施計画様式!F424,―!$E$2:$F$2,2,FALSE),0)</f>
        <v>0</v>
      </c>
      <c r="G424">
        <f>IFERROR(VLOOKUP(実施計画様式!G424,―!$G$2:$H$2,2,FALSE),0)</f>
        <v>0</v>
      </c>
      <c r="H424">
        <f>IFERROR(VLOOKUP(実施計画様式!H424,―!$I$2:$J$2,2,FALSE),0)</f>
        <v>0</v>
      </c>
      <c r="J424">
        <f>IFERROR(VLOOKUP(実施計画様式!J424,―!$K$2:$L$2,2,FALSE),0)</f>
        <v>0</v>
      </c>
      <c r="K424">
        <f>IFERROR(VLOOKUP(実施計画様式!K424,―!$M$2:$N$2,2,FALSE),0)</f>
        <v>0</v>
      </c>
      <c r="L424">
        <f>IFERROR(VLOOKUP(実施計画様式!L424,―!$O$2:$P$10,2,FALSE),0)</f>
        <v>0</v>
      </c>
      <c r="AG424">
        <f>IFERROR(VLOOKUP(実施計画様式!AG424,―!$Q$2:$R$3,2,FALSE),0)</f>
        <v>0</v>
      </c>
      <c r="AH424">
        <f>IFERROR(VLOOKUP(実施計画様式!AH424,―!$S$2:$T$3,2,FALSE),0)</f>
        <v>0</v>
      </c>
      <c r="AI424" s="4">
        <f>IFERROR(VLOOKUP(実施計画様式!AI424,―!$U$2:$V$3,2,FALSE),0)</f>
        <v>0</v>
      </c>
      <c r="AJ424">
        <f>IFERROR(VLOOKUP(実施計画様式!AJ424,―!$AD$2:$AE$14,2,FALSE),0)</f>
        <v>0</v>
      </c>
      <c r="AK424">
        <f>IFERROR(VLOOKUP(実施計画様式!AK424,―!$AD$2:$AE$14,2,FALSE),0)</f>
        <v>0</v>
      </c>
      <c r="AQ424">
        <f>IFERROR(VLOOKUP(実施計画様式!AQ424,―!$AG$2:$AH$4,2,FALSE),0)</f>
        <v>0</v>
      </c>
      <c r="AS424" s="4">
        <f t="shared" si="5"/>
        <v>0</v>
      </c>
      <c r="AT424">
        <v>99</v>
      </c>
      <c r="BB424" s="601" t="str">
        <f>IF(実施計画様式!F424="","",IF(PRODUCT(D424:AQ424)=0,"error",""))</f>
        <v/>
      </c>
    </row>
    <row r="425" spans="3:54" x14ac:dyDescent="0.15">
      <c r="C425" s="4">
        <v>344</v>
      </c>
      <c r="D425" s="53">
        <f>IFERROR(VLOOKUP(実施計画様式!D425,―!A$14:B$16,2,FALSE),0)</f>
        <v>0</v>
      </c>
      <c r="E425">
        <f>IFERROR(VLOOKUP(実施計画様式!E425,―!$C$40:$D$47,2,FALSE),0)</f>
        <v>0</v>
      </c>
      <c r="F425">
        <f>IFERROR(VLOOKUP(実施計画様式!F425,―!$E$2:$F$2,2,FALSE),0)</f>
        <v>0</v>
      </c>
      <c r="G425">
        <f>IFERROR(VLOOKUP(実施計画様式!G425,―!$G$2:$H$2,2,FALSE),0)</f>
        <v>0</v>
      </c>
      <c r="H425">
        <f>IFERROR(VLOOKUP(実施計画様式!H425,―!$I$2:$J$2,2,FALSE),0)</f>
        <v>0</v>
      </c>
      <c r="J425">
        <f>IFERROR(VLOOKUP(実施計画様式!J425,―!$K$2:$L$2,2,FALSE),0)</f>
        <v>0</v>
      </c>
      <c r="K425">
        <f>IFERROR(VLOOKUP(実施計画様式!K425,―!$M$2:$N$2,2,FALSE),0)</f>
        <v>0</v>
      </c>
      <c r="L425">
        <f>IFERROR(VLOOKUP(実施計画様式!L425,―!$O$2:$P$10,2,FALSE),0)</f>
        <v>0</v>
      </c>
      <c r="AG425">
        <f>IFERROR(VLOOKUP(実施計画様式!AG425,―!$Q$2:$R$3,2,FALSE),0)</f>
        <v>0</v>
      </c>
      <c r="AH425">
        <f>IFERROR(VLOOKUP(実施計画様式!AH425,―!$S$2:$T$3,2,FALSE),0)</f>
        <v>0</v>
      </c>
      <c r="AI425" s="4">
        <f>IFERROR(VLOOKUP(実施計画様式!AI425,―!$U$2:$V$3,2,FALSE),0)</f>
        <v>0</v>
      </c>
      <c r="AJ425">
        <f>IFERROR(VLOOKUP(実施計画様式!AJ425,―!$AD$2:$AE$14,2,FALSE),0)</f>
        <v>0</v>
      </c>
      <c r="AK425">
        <f>IFERROR(VLOOKUP(実施計画様式!AK425,―!$AD$2:$AE$14,2,FALSE),0)</f>
        <v>0</v>
      </c>
      <c r="AQ425">
        <f>IFERROR(VLOOKUP(実施計画様式!AQ425,―!$AG$2:$AH$4,2,FALSE),0)</f>
        <v>0</v>
      </c>
      <c r="AS425" s="4">
        <f t="shared" si="5"/>
        <v>0</v>
      </c>
      <c r="AT425">
        <v>99</v>
      </c>
      <c r="BB425" s="601" t="str">
        <f>IF(実施計画様式!F425="","",IF(PRODUCT(D425:AQ425)=0,"error",""))</f>
        <v/>
      </c>
    </row>
    <row r="426" spans="3:54" x14ac:dyDescent="0.15">
      <c r="C426" s="4">
        <v>345</v>
      </c>
      <c r="D426" s="53">
        <f>IFERROR(VLOOKUP(実施計画様式!D426,―!A$14:B$16,2,FALSE),0)</f>
        <v>0</v>
      </c>
      <c r="E426">
        <f>IFERROR(VLOOKUP(実施計画様式!E426,―!$C$40:$D$47,2,FALSE),0)</f>
        <v>0</v>
      </c>
      <c r="F426">
        <f>IFERROR(VLOOKUP(実施計画様式!F426,―!$E$2:$F$2,2,FALSE),0)</f>
        <v>0</v>
      </c>
      <c r="G426">
        <f>IFERROR(VLOOKUP(実施計画様式!G426,―!$G$2:$H$2,2,FALSE),0)</f>
        <v>0</v>
      </c>
      <c r="H426">
        <f>IFERROR(VLOOKUP(実施計画様式!H426,―!$I$2:$J$2,2,FALSE),0)</f>
        <v>0</v>
      </c>
      <c r="J426">
        <f>IFERROR(VLOOKUP(実施計画様式!J426,―!$K$2:$L$2,2,FALSE),0)</f>
        <v>0</v>
      </c>
      <c r="K426">
        <f>IFERROR(VLOOKUP(実施計画様式!K426,―!$M$2:$N$2,2,FALSE),0)</f>
        <v>0</v>
      </c>
      <c r="L426">
        <f>IFERROR(VLOOKUP(実施計画様式!L426,―!$O$2:$P$10,2,FALSE),0)</f>
        <v>0</v>
      </c>
      <c r="AG426">
        <f>IFERROR(VLOOKUP(実施計画様式!AG426,―!$Q$2:$R$3,2,FALSE),0)</f>
        <v>0</v>
      </c>
      <c r="AH426">
        <f>IFERROR(VLOOKUP(実施計画様式!AH426,―!$S$2:$T$3,2,FALSE),0)</f>
        <v>0</v>
      </c>
      <c r="AI426" s="4">
        <f>IFERROR(VLOOKUP(実施計画様式!AI426,―!$U$2:$V$3,2,FALSE),0)</f>
        <v>0</v>
      </c>
      <c r="AJ426">
        <f>IFERROR(VLOOKUP(実施計画様式!AJ426,―!$AD$2:$AE$14,2,FALSE),0)</f>
        <v>0</v>
      </c>
      <c r="AK426">
        <f>IFERROR(VLOOKUP(実施計画様式!AK426,―!$AD$2:$AE$14,2,FALSE),0)</f>
        <v>0</v>
      </c>
      <c r="AQ426">
        <f>IFERROR(VLOOKUP(実施計画様式!AQ426,―!$AG$2:$AH$4,2,FALSE),0)</f>
        <v>0</v>
      </c>
      <c r="AS426" s="4">
        <f t="shared" si="5"/>
        <v>0</v>
      </c>
      <c r="AT426">
        <v>99</v>
      </c>
      <c r="BB426" s="601" t="str">
        <f>IF(実施計画様式!F426="","",IF(PRODUCT(D426:AQ426)=0,"error",""))</f>
        <v/>
      </c>
    </row>
    <row r="427" spans="3:54" x14ac:dyDescent="0.15">
      <c r="C427" s="4">
        <v>346</v>
      </c>
      <c r="D427" s="53">
        <f>IFERROR(VLOOKUP(実施計画様式!D427,―!A$14:B$16,2,FALSE),0)</f>
        <v>0</v>
      </c>
      <c r="E427">
        <f>IFERROR(VLOOKUP(実施計画様式!E427,―!$C$40:$D$47,2,FALSE),0)</f>
        <v>0</v>
      </c>
      <c r="F427">
        <f>IFERROR(VLOOKUP(実施計画様式!F427,―!$E$2:$F$2,2,FALSE),0)</f>
        <v>0</v>
      </c>
      <c r="G427">
        <f>IFERROR(VLOOKUP(実施計画様式!G427,―!$G$2:$H$2,2,FALSE),0)</f>
        <v>0</v>
      </c>
      <c r="H427">
        <f>IFERROR(VLOOKUP(実施計画様式!H427,―!$I$2:$J$2,2,FALSE),0)</f>
        <v>0</v>
      </c>
      <c r="J427">
        <f>IFERROR(VLOOKUP(実施計画様式!J427,―!$K$2:$L$2,2,FALSE),0)</f>
        <v>0</v>
      </c>
      <c r="K427">
        <f>IFERROR(VLOOKUP(実施計画様式!K427,―!$M$2:$N$2,2,FALSE),0)</f>
        <v>0</v>
      </c>
      <c r="L427">
        <f>IFERROR(VLOOKUP(実施計画様式!L427,―!$O$2:$P$10,2,FALSE),0)</f>
        <v>0</v>
      </c>
      <c r="AG427">
        <f>IFERROR(VLOOKUP(実施計画様式!AG427,―!$Q$2:$R$3,2,FALSE),0)</f>
        <v>0</v>
      </c>
      <c r="AH427">
        <f>IFERROR(VLOOKUP(実施計画様式!AH427,―!$S$2:$T$3,2,FALSE),0)</f>
        <v>0</v>
      </c>
      <c r="AI427" s="4">
        <f>IFERROR(VLOOKUP(実施計画様式!AI427,―!$U$2:$V$3,2,FALSE),0)</f>
        <v>0</v>
      </c>
      <c r="AJ427">
        <f>IFERROR(VLOOKUP(実施計画様式!AJ427,―!$AD$2:$AE$14,2,FALSE),0)</f>
        <v>0</v>
      </c>
      <c r="AK427">
        <f>IFERROR(VLOOKUP(実施計画様式!AK427,―!$AD$2:$AE$14,2,FALSE),0)</f>
        <v>0</v>
      </c>
      <c r="AQ427">
        <f>IFERROR(VLOOKUP(実施計画様式!AQ427,―!$AG$2:$AH$4,2,FALSE),0)</f>
        <v>0</v>
      </c>
      <c r="AS427" s="4">
        <f t="shared" si="5"/>
        <v>0</v>
      </c>
      <c r="AT427">
        <v>99</v>
      </c>
      <c r="BB427" s="601" t="str">
        <f>IF(実施計画様式!F427="","",IF(PRODUCT(D427:AQ427)=0,"error",""))</f>
        <v/>
      </c>
    </row>
    <row r="428" spans="3:54" x14ac:dyDescent="0.15">
      <c r="C428" s="4">
        <v>347</v>
      </c>
      <c r="D428" s="53">
        <f>IFERROR(VLOOKUP(実施計画様式!D428,―!A$14:B$16,2,FALSE),0)</f>
        <v>0</v>
      </c>
      <c r="E428">
        <f>IFERROR(VLOOKUP(実施計画様式!E428,―!$C$40:$D$47,2,FALSE),0)</f>
        <v>0</v>
      </c>
      <c r="F428">
        <f>IFERROR(VLOOKUP(実施計画様式!F428,―!$E$2:$F$2,2,FALSE),0)</f>
        <v>0</v>
      </c>
      <c r="G428">
        <f>IFERROR(VLOOKUP(実施計画様式!G428,―!$G$2:$H$2,2,FALSE),0)</f>
        <v>0</v>
      </c>
      <c r="H428">
        <f>IFERROR(VLOOKUP(実施計画様式!H428,―!$I$2:$J$2,2,FALSE),0)</f>
        <v>0</v>
      </c>
      <c r="J428">
        <f>IFERROR(VLOOKUP(実施計画様式!J428,―!$K$2:$L$2,2,FALSE),0)</f>
        <v>0</v>
      </c>
      <c r="K428">
        <f>IFERROR(VLOOKUP(実施計画様式!K428,―!$M$2:$N$2,2,FALSE),0)</f>
        <v>0</v>
      </c>
      <c r="L428">
        <f>IFERROR(VLOOKUP(実施計画様式!L428,―!$O$2:$P$10,2,FALSE),0)</f>
        <v>0</v>
      </c>
      <c r="AG428">
        <f>IFERROR(VLOOKUP(実施計画様式!AG428,―!$Q$2:$R$3,2,FALSE),0)</f>
        <v>0</v>
      </c>
      <c r="AH428">
        <f>IFERROR(VLOOKUP(実施計画様式!AH428,―!$S$2:$T$3,2,FALSE),0)</f>
        <v>0</v>
      </c>
      <c r="AI428" s="4">
        <f>IFERROR(VLOOKUP(実施計画様式!AI428,―!$U$2:$V$3,2,FALSE),0)</f>
        <v>0</v>
      </c>
      <c r="AJ428">
        <f>IFERROR(VLOOKUP(実施計画様式!AJ428,―!$AD$2:$AE$14,2,FALSE),0)</f>
        <v>0</v>
      </c>
      <c r="AK428">
        <f>IFERROR(VLOOKUP(実施計画様式!AK428,―!$AD$2:$AE$14,2,FALSE),0)</f>
        <v>0</v>
      </c>
      <c r="AQ428">
        <f>IFERROR(VLOOKUP(実施計画様式!AQ428,―!$AG$2:$AH$4,2,FALSE),0)</f>
        <v>0</v>
      </c>
      <c r="AS428" s="4">
        <f t="shared" si="5"/>
        <v>0</v>
      </c>
      <c r="AT428">
        <v>99</v>
      </c>
      <c r="BB428" s="601" t="str">
        <f>IF(実施計画様式!F428="","",IF(PRODUCT(D428:AQ428)=0,"error",""))</f>
        <v/>
      </c>
    </row>
    <row r="429" spans="3:54" x14ac:dyDescent="0.15">
      <c r="C429" s="4">
        <v>348</v>
      </c>
      <c r="D429" s="53">
        <f>IFERROR(VLOOKUP(実施計画様式!D429,―!A$14:B$16,2,FALSE),0)</f>
        <v>0</v>
      </c>
      <c r="E429">
        <f>IFERROR(VLOOKUP(実施計画様式!E429,―!$C$40:$D$47,2,FALSE),0)</f>
        <v>0</v>
      </c>
      <c r="F429">
        <f>IFERROR(VLOOKUP(実施計画様式!F429,―!$E$2:$F$2,2,FALSE),0)</f>
        <v>0</v>
      </c>
      <c r="G429">
        <f>IFERROR(VLOOKUP(実施計画様式!G429,―!$G$2:$H$2,2,FALSE),0)</f>
        <v>0</v>
      </c>
      <c r="H429">
        <f>IFERROR(VLOOKUP(実施計画様式!H429,―!$I$2:$J$2,2,FALSE),0)</f>
        <v>0</v>
      </c>
      <c r="J429">
        <f>IFERROR(VLOOKUP(実施計画様式!J429,―!$K$2:$L$2,2,FALSE),0)</f>
        <v>0</v>
      </c>
      <c r="K429">
        <f>IFERROR(VLOOKUP(実施計画様式!K429,―!$M$2:$N$2,2,FALSE),0)</f>
        <v>0</v>
      </c>
      <c r="L429">
        <f>IFERROR(VLOOKUP(実施計画様式!L429,―!$O$2:$P$10,2,FALSE),0)</f>
        <v>0</v>
      </c>
      <c r="AG429">
        <f>IFERROR(VLOOKUP(実施計画様式!AG429,―!$Q$2:$R$3,2,FALSE),0)</f>
        <v>0</v>
      </c>
      <c r="AH429">
        <f>IFERROR(VLOOKUP(実施計画様式!AH429,―!$S$2:$T$3,2,FALSE),0)</f>
        <v>0</v>
      </c>
      <c r="AI429" s="4">
        <f>IFERROR(VLOOKUP(実施計画様式!AI429,―!$U$2:$V$3,2,FALSE),0)</f>
        <v>0</v>
      </c>
      <c r="AJ429">
        <f>IFERROR(VLOOKUP(実施計画様式!AJ429,―!$AD$2:$AE$14,2,FALSE),0)</f>
        <v>0</v>
      </c>
      <c r="AK429">
        <f>IFERROR(VLOOKUP(実施計画様式!AK429,―!$AD$2:$AE$14,2,FALSE),0)</f>
        <v>0</v>
      </c>
      <c r="AQ429">
        <f>IFERROR(VLOOKUP(実施計画様式!AQ429,―!$AG$2:$AH$4,2,FALSE),0)</f>
        <v>0</v>
      </c>
      <c r="AS429" s="4">
        <f t="shared" si="5"/>
        <v>0</v>
      </c>
      <c r="AT429">
        <v>99</v>
      </c>
      <c r="BB429" s="601" t="str">
        <f>IF(実施計画様式!F429="","",IF(PRODUCT(D429:AQ429)=0,"error",""))</f>
        <v/>
      </c>
    </row>
    <row r="430" spans="3:54" x14ac:dyDescent="0.15">
      <c r="C430" s="4">
        <v>349</v>
      </c>
      <c r="D430" s="53">
        <f>IFERROR(VLOOKUP(実施計画様式!D430,―!A$14:B$16,2,FALSE),0)</f>
        <v>0</v>
      </c>
      <c r="E430">
        <f>IFERROR(VLOOKUP(実施計画様式!E430,―!$C$40:$D$47,2,FALSE),0)</f>
        <v>0</v>
      </c>
      <c r="F430">
        <f>IFERROR(VLOOKUP(実施計画様式!F430,―!$E$2:$F$2,2,FALSE),0)</f>
        <v>0</v>
      </c>
      <c r="G430">
        <f>IFERROR(VLOOKUP(実施計画様式!G430,―!$G$2:$H$2,2,FALSE),0)</f>
        <v>0</v>
      </c>
      <c r="H430">
        <f>IFERROR(VLOOKUP(実施計画様式!H430,―!$I$2:$J$2,2,FALSE),0)</f>
        <v>0</v>
      </c>
      <c r="J430">
        <f>IFERROR(VLOOKUP(実施計画様式!J430,―!$K$2:$L$2,2,FALSE),0)</f>
        <v>0</v>
      </c>
      <c r="K430">
        <f>IFERROR(VLOOKUP(実施計画様式!K430,―!$M$2:$N$2,2,FALSE),0)</f>
        <v>0</v>
      </c>
      <c r="L430">
        <f>IFERROR(VLOOKUP(実施計画様式!L430,―!$O$2:$P$10,2,FALSE),0)</f>
        <v>0</v>
      </c>
      <c r="AG430">
        <f>IFERROR(VLOOKUP(実施計画様式!AG430,―!$Q$2:$R$3,2,FALSE),0)</f>
        <v>0</v>
      </c>
      <c r="AH430">
        <f>IFERROR(VLOOKUP(実施計画様式!AH430,―!$S$2:$T$3,2,FALSE),0)</f>
        <v>0</v>
      </c>
      <c r="AI430" s="4">
        <f>IFERROR(VLOOKUP(実施計画様式!AI430,―!$U$2:$V$3,2,FALSE),0)</f>
        <v>0</v>
      </c>
      <c r="AJ430">
        <f>IFERROR(VLOOKUP(実施計画様式!AJ430,―!$AD$2:$AE$14,2,FALSE),0)</f>
        <v>0</v>
      </c>
      <c r="AK430">
        <f>IFERROR(VLOOKUP(実施計画様式!AK430,―!$AD$2:$AE$14,2,FALSE),0)</f>
        <v>0</v>
      </c>
      <c r="AQ430">
        <f>IFERROR(VLOOKUP(実施計画様式!AQ430,―!$AG$2:$AH$4,2,FALSE),0)</f>
        <v>0</v>
      </c>
      <c r="AS430" s="4">
        <f t="shared" si="5"/>
        <v>0</v>
      </c>
      <c r="AT430">
        <v>99</v>
      </c>
      <c r="BB430" s="601" t="str">
        <f>IF(実施計画様式!F430="","",IF(PRODUCT(D430:AQ430)=0,"error",""))</f>
        <v/>
      </c>
    </row>
    <row r="431" spans="3:54" x14ac:dyDescent="0.15">
      <c r="C431" s="4">
        <v>350</v>
      </c>
      <c r="D431" s="53">
        <f>IFERROR(VLOOKUP(実施計画様式!D431,―!A$14:B$16,2,FALSE),0)</f>
        <v>0</v>
      </c>
      <c r="E431">
        <f>IFERROR(VLOOKUP(実施計画様式!E431,―!$C$40:$D$47,2,FALSE),0)</f>
        <v>0</v>
      </c>
      <c r="F431">
        <f>IFERROR(VLOOKUP(実施計画様式!F431,―!$E$2:$F$2,2,FALSE),0)</f>
        <v>0</v>
      </c>
      <c r="G431">
        <f>IFERROR(VLOOKUP(実施計画様式!G431,―!$G$2:$H$2,2,FALSE),0)</f>
        <v>0</v>
      </c>
      <c r="H431">
        <f>IFERROR(VLOOKUP(実施計画様式!H431,―!$I$2:$J$2,2,FALSE),0)</f>
        <v>0</v>
      </c>
      <c r="J431">
        <f>IFERROR(VLOOKUP(実施計画様式!J431,―!$K$2:$L$2,2,FALSE),0)</f>
        <v>0</v>
      </c>
      <c r="K431">
        <f>IFERROR(VLOOKUP(実施計画様式!K431,―!$M$2:$N$2,2,FALSE),0)</f>
        <v>0</v>
      </c>
      <c r="L431">
        <f>IFERROR(VLOOKUP(実施計画様式!L431,―!$O$2:$P$10,2,FALSE),0)</f>
        <v>0</v>
      </c>
      <c r="AG431">
        <f>IFERROR(VLOOKUP(実施計画様式!AG431,―!$Q$2:$R$3,2,FALSE),0)</f>
        <v>0</v>
      </c>
      <c r="AH431">
        <f>IFERROR(VLOOKUP(実施計画様式!AH431,―!$S$2:$T$3,2,FALSE),0)</f>
        <v>0</v>
      </c>
      <c r="AI431" s="4">
        <f>IFERROR(VLOOKUP(実施計画様式!AI431,―!$U$2:$V$3,2,FALSE),0)</f>
        <v>0</v>
      </c>
      <c r="AJ431">
        <f>IFERROR(VLOOKUP(実施計画様式!AJ431,―!$AD$2:$AE$14,2,FALSE),0)</f>
        <v>0</v>
      </c>
      <c r="AK431">
        <f>IFERROR(VLOOKUP(実施計画様式!AK431,―!$AD$2:$AE$14,2,FALSE),0)</f>
        <v>0</v>
      </c>
      <c r="AQ431">
        <f>IFERROR(VLOOKUP(実施計画様式!AQ431,―!$AG$2:$AH$4,2,FALSE),0)</f>
        <v>0</v>
      </c>
      <c r="AS431" s="4">
        <f t="shared" si="5"/>
        <v>0</v>
      </c>
      <c r="AT431">
        <v>99</v>
      </c>
      <c r="BB431" s="601" t="str">
        <f>IF(実施計画様式!F431="","",IF(PRODUCT(D431:AQ431)=0,"error",""))</f>
        <v/>
      </c>
    </row>
    <row r="432" spans="3:54" x14ac:dyDescent="0.15">
      <c r="C432" s="4">
        <v>351</v>
      </c>
      <c r="D432" s="53">
        <f>IFERROR(VLOOKUP(実施計画様式!D432,―!A$14:B$16,2,FALSE),0)</f>
        <v>0</v>
      </c>
      <c r="E432">
        <f>IFERROR(VLOOKUP(実施計画様式!E432,―!$C$40:$D$47,2,FALSE),0)</f>
        <v>0</v>
      </c>
      <c r="F432">
        <f>IFERROR(VLOOKUP(実施計画様式!F432,―!$E$2:$F$2,2,FALSE),0)</f>
        <v>0</v>
      </c>
      <c r="G432">
        <f>IFERROR(VLOOKUP(実施計画様式!G432,―!$G$2:$H$2,2,FALSE),0)</f>
        <v>0</v>
      </c>
      <c r="H432">
        <f>IFERROR(VLOOKUP(実施計画様式!H432,―!$I$2:$J$2,2,FALSE),0)</f>
        <v>0</v>
      </c>
      <c r="J432">
        <f>IFERROR(VLOOKUP(実施計画様式!J432,―!$K$2:$L$2,2,FALSE),0)</f>
        <v>0</v>
      </c>
      <c r="K432">
        <f>IFERROR(VLOOKUP(実施計画様式!K432,―!$M$2:$N$2,2,FALSE),0)</f>
        <v>0</v>
      </c>
      <c r="L432">
        <f>IFERROR(VLOOKUP(実施計画様式!L432,―!$O$2:$P$10,2,FALSE),0)</f>
        <v>0</v>
      </c>
      <c r="AG432">
        <f>IFERROR(VLOOKUP(実施計画様式!AG432,―!$Q$2:$R$3,2,FALSE),0)</f>
        <v>0</v>
      </c>
      <c r="AH432">
        <f>IFERROR(VLOOKUP(実施計画様式!AH432,―!$S$2:$T$3,2,FALSE),0)</f>
        <v>0</v>
      </c>
      <c r="AI432" s="4">
        <f>IFERROR(VLOOKUP(実施計画様式!AI432,―!$U$2:$V$3,2,FALSE),0)</f>
        <v>0</v>
      </c>
      <c r="AJ432">
        <f>IFERROR(VLOOKUP(実施計画様式!AJ432,―!$AD$2:$AE$14,2,FALSE),0)</f>
        <v>0</v>
      </c>
      <c r="AK432">
        <f>IFERROR(VLOOKUP(実施計画様式!AK432,―!$AD$2:$AE$14,2,FALSE),0)</f>
        <v>0</v>
      </c>
      <c r="AQ432">
        <f>IFERROR(VLOOKUP(実施計画様式!AQ432,―!$AG$2:$AH$4,2,FALSE),0)</f>
        <v>0</v>
      </c>
      <c r="AS432" s="4">
        <f t="shared" si="5"/>
        <v>0</v>
      </c>
      <c r="AT432">
        <v>99</v>
      </c>
      <c r="BB432" s="601" t="str">
        <f>IF(実施計画様式!F432="","",IF(PRODUCT(D432:AQ432)=0,"error",""))</f>
        <v/>
      </c>
    </row>
    <row r="433" spans="3:54" x14ac:dyDescent="0.15">
      <c r="C433" s="4">
        <v>352</v>
      </c>
      <c r="D433" s="53">
        <f>IFERROR(VLOOKUP(実施計画様式!D433,―!A$14:B$16,2,FALSE),0)</f>
        <v>0</v>
      </c>
      <c r="E433">
        <f>IFERROR(VLOOKUP(実施計画様式!E433,―!$C$40:$D$47,2,FALSE),0)</f>
        <v>0</v>
      </c>
      <c r="F433">
        <f>IFERROR(VLOOKUP(実施計画様式!F433,―!$E$2:$F$2,2,FALSE),0)</f>
        <v>0</v>
      </c>
      <c r="G433">
        <f>IFERROR(VLOOKUP(実施計画様式!G433,―!$G$2:$H$2,2,FALSE),0)</f>
        <v>0</v>
      </c>
      <c r="H433">
        <f>IFERROR(VLOOKUP(実施計画様式!H433,―!$I$2:$J$2,2,FALSE),0)</f>
        <v>0</v>
      </c>
      <c r="J433">
        <f>IFERROR(VLOOKUP(実施計画様式!J433,―!$K$2:$L$2,2,FALSE),0)</f>
        <v>0</v>
      </c>
      <c r="K433">
        <f>IFERROR(VLOOKUP(実施計画様式!K433,―!$M$2:$N$2,2,FALSE),0)</f>
        <v>0</v>
      </c>
      <c r="L433">
        <f>IFERROR(VLOOKUP(実施計画様式!L433,―!$O$2:$P$10,2,FALSE),0)</f>
        <v>0</v>
      </c>
      <c r="AG433">
        <f>IFERROR(VLOOKUP(実施計画様式!AG433,―!$Q$2:$R$3,2,FALSE),0)</f>
        <v>0</v>
      </c>
      <c r="AH433">
        <f>IFERROR(VLOOKUP(実施計画様式!AH433,―!$S$2:$T$3,2,FALSE),0)</f>
        <v>0</v>
      </c>
      <c r="AI433" s="4">
        <f>IFERROR(VLOOKUP(実施計画様式!AI433,―!$U$2:$V$3,2,FALSE),0)</f>
        <v>0</v>
      </c>
      <c r="AJ433">
        <f>IFERROR(VLOOKUP(実施計画様式!AJ433,―!$AD$2:$AE$14,2,FALSE),0)</f>
        <v>0</v>
      </c>
      <c r="AK433">
        <f>IFERROR(VLOOKUP(実施計画様式!AK433,―!$AD$2:$AE$14,2,FALSE),0)</f>
        <v>0</v>
      </c>
      <c r="AQ433">
        <f>IFERROR(VLOOKUP(実施計画様式!AQ433,―!$AG$2:$AH$4,2,FALSE),0)</f>
        <v>0</v>
      </c>
      <c r="AS433" s="4">
        <f t="shared" si="5"/>
        <v>0</v>
      </c>
      <c r="AT433">
        <v>99</v>
      </c>
      <c r="BB433" s="601" t="str">
        <f>IF(実施計画様式!F433="","",IF(PRODUCT(D433:AQ433)=0,"error",""))</f>
        <v/>
      </c>
    </row>
    <row r="434" spans="3:54" x14ac:dyDescent="0.15">
      <c r="C434" s="4">
        <v>353</v>
      </c>
      <c r="D434" s="53">
        <f>IFERROR(VLOOKUP(実施計画様式!D434,―!A$14:B$16,2,FALSE),0)</f>
        <v>0</v>
      </c>
      <c r="E434">
        <f>IFERROR(VLOOKUP(実施計画様式!E434,―!$C$40:$D$47,2,FALSE),0)</f>
        <v>0</v>
      </c>
      <c r="F434">
        <f>IFERROR(VLOOKUP(実施計画様式!F434,―!$E$2:$F$2,2,FALSE),0)</f>
        <v>0</v>
      </c>
      <c r="G434">
        <f>IFERROR(VLOOKUP(実施計画様式!G434,―!$G$2:$H$2,2,FALSE),0)</f>
        <v>0</v>
      </c>
      <c r="H434">
        <f>IFERROR(VLOOKUP(実施計画様式!H434,―!$I$2:$J$2,2,FALSE),0)</f>
        <v>0</v>
      </c>
      <c r="J434">
        <f>IFERROR(VLOOKUP(実施計画様式!J434,―!$K$2:$L$2,2,FALSE),0)</f>
        <v>0</v>
      </c>
      <c r="K434">
        <f>IFERROR(VLOOKUP(実施計画様式!K434,―!$M$2:$N$2,2,FALSE),0)</f>
        <v>0</v>
      </c>
      <c r="L434">
        <f>IFERROR(VLOOKUP(実施計画様式!L434,―!$O$2:$P$10,2,FALSE),0)</f>
        <v>0</v>
      </c>
      <c r="AG434">
        <f>IFERROR(VLOOKUP(実施計画様式!AG434,―!$Q$2:$R$3,2,FALSE),0)</f>
        <v>0</v>
      </c>
      <c r="AH434">
        <f>IFERROR(VLOOKUP(実施計画様式!AH434,―!$S$2:$T$3,2,FALSE),0)</f>
        <v>0</v>
      </c>
      <c r="AI434" s="4">
        <f>IFERROR(VLOOKUP(実施計画様式!AI434,―!$U$2:$V$3,2,FALSE),0)</f>
        <v>0</v>
      </c>
      <c r="AJ434">
        <f>IFERROR(VLOOKUP(実施計画様式!AJ434,―!$AD$2:$AE$14,2,FALSE),0)</f>
        <v>0</v>
      </c>
      <c r="AK434">
        <f>IFERROR(VLOOKUP(実施計画様式!AK434,―!$AD$2:$AE$14,2,FALSE),0)</f>
        <v>0</v>
      </c>
      <c r="AQ434">
        <f>IFERROR(VLOOKUP(実施計画様式!AQ434,―!$AG$2:$AH$4,2,FALSE),0)</f>
        <v>0</v>
      </c>
      <c r="AS434" s="4">
        <f t="shared" si="5"/>
        <v>0</v>
      </c>
      <c r="AT434">
        <v>99</v>
      </c>
      <c r="BB434" s="601" t="str">
        <f>IF(実施計画様式!F434="","",IF(PRODUCT(D434:AQ434)=0,"error",""))</f>
        <v/>
      </c>
    </row>
    <row r="435" spans="3:54" x14ac:dyDescent="0.15">
      <c r="C435" s="4">
        <v>354</v>
      </c>
      <c r="D435" s="53">
        <f>IFERROR(VLOOKUP(実施計画様式!D435,―!A$14:B$16,2,FALSE),0)</f>
        <v>0</v>
      </c>
      <c r="E435">
        <f>IFERROR(VLOOKUP(実施計画様式!E435,―!$C$40:$D$47,2,FALSE),0)</f>
        <v>0</v>
      </c>
      <c r="F435">
        <f>IFERROR(VLOOKUP(実施計画様式!F435,―!$E$2:$F$2,2,FALSE),0)</f>
        <v>0</v>
      </c>
      <c r="G435">
        <f>IFERROR(VLOOKUP(実施計画様式!G435,―!$G$2:$H$2,2,FALSE),0)</f>
        <v>0</v>
      </c>
      <c r="H435">
        <f>IFERROR(VLOOKUP(実施計画様式!H435,―!$I$2:$J$2,2,FALSE),0)</f>
        <v>0</v>
      </c>
      <c r="J435">
        <f>IFERROR(VLOOKUP(実施計画様式!J435,―!$K$2:$L$2,2,FALSE),0)</f>
        <v>0</v>
      </c>
      <c r="K435">
        <f>IFERROR(VLOOKUP(実施計画様式!K435,―!$M$2:$N$2,2,FALSE),0)</f>
        <v>0</v>
      </c>
      <c r="L435">
        <f>IFERROR(VLOOKUP(実施計画様式!L435,―!$O$2:$P$10,2,FALSE),0)</f>
        <v>0</v>
      </c>
      <c r="AG435">
        <f>IFERROR(VLOOKUP(実施計画様式!AG435,―!$Q$2:$R$3,2,FALSE),0)</f>
        <v>0</v>
      </c>
      <c r="AH435">
        <f>IFERROR(VLOOKUP(実施計画様式!AH435,―!$S$2:$T$3,2,FALSE),0)</f>
        <v>0</v>
      </c>
      <c r="AI435" s="4">
        <f>IFERROR(VLOOKUP(実施計画様式!AI435,―!$U$2:$V$3,2,FALSE),0)</f>
        <v>0</v>
      </c>
      <c r="AJ435">
        <f>IFERROR(VLOOKUP(実施計画様式!AJ435,―!$AD$2:$AE$14,2,FALSE),0)</f>
        <v>0</v>
      </c>
      <c r="AK435">
        <f>IFERROR(VLOOKUP(実施計画様式!AK435,―!$AD$2:$AE$14,2,FALSE),0)</f>
        <v>0</v>
      </c>
      <c r="AQ435">
        <f>IFERROR(VLOOKUP(実施計画様式!AQ435,―!$AG$2:$AH$4,2,FALSE),0)</f>
        <v>0</v>
      </c>
      <c r="AS435" s="4">
        <f t="shared" si="5"/>
        <v>0</v>
      </c>
      <c r="AT435">
        <v>99</v>
      </c>
      <c r="BB435" s="601" t="str">
        <f>IF(実施計画様式!F435="","",IF(PRODUCT(D435:AQ435)=0,"error",""))</f>
        <v/>
      </c>
    </row>
    <row r="436" spans="3:54" x14ac:dyDescent="0.15">
      <c r="C436" s="4">
        <v>355</v>
      </c>
      <c r="D436" s="53">
        <f>IFERROR(VLOOKUP(実施計画様式!D436,―!A$14:B$16,2,FALSE),0)</f>
        <v>0</v>
      </c>
      <c r="E436">
        <f>IFERROR(VLOOKUP(実施計画様式!E436,―!$C$40:$D$47,2,FALSE),0)</f>
        <v>0</v>
      </c>
      <c r="F436">
        <f>IFERROR(VLOOKUP(実施計画様式!F436,―!$E$2:$F$2,2,FALSE),0)</f>
        <v>0</v>
      </c>
      <c r="G436">
        <f>IFERROR(VLOOKUP(実施計画様式!G436,―!$G$2:$H$2,2,FALSE),0)</f>
        <v>0</v>
      </c>
      <c r="H436">
        <f>IFERROR(VLOOKUP(実施計画様式!H436,―!$I$2:$J$2,2,FALSE),0)</f>
        <v>0</v>
      </c>
      <c r="J436">
        <f>IFERROR(VLOOKUP(実施計画様式!J436,―!$K$2:$L$2,2,FALSE),0)</f>
        <v>0</v>
      </c>
      <c r="K436">
        <f>IFERROR(VLOOKUP(実施計画様式!K436,―!$M$2:$N$2,2,FALSE),0)</f>
        <v>0</v>
      </c>
      <c r="L436">
        <f>IFERROR(VLOOKUP(実施計画様式!L436,―!$O$2:$P$10,2,FALSE),0)</f>
        <v>0</v>
      </c>
      <c r="AG436">
        <f>IFERROR(VLOOKUP(実施計画様式!AG436,―!$Q$2:$R$3,2,FALSE),0)</f>
        <v>0</v>
      </c>
      <c r="AH436">
        <f>IFERROR(VLOOKUP(実施計画様式!AH436,―!$S$2:$T$3,2,FALSE),0)</f>
        <v>0</v>
      </c>
      <c r="AI436" s="4">
        <f>IFERROR(VLOOKUP(実施計画様式!AI436,―!$U$2:$V$3,2,FALSE),0)</f>
        <v>0</v>
      </c>
      <c r="AJ436">
        <f>IFERROR(VLOOKUP(実施計画様式!AJ436,―!$AD$2:$AE$14,2,FALSE),0)</f>
        <v>0</v>
      </c>
      <c r="AK436">
        <f>IFERROR(VLOOKUP(実施計画様式!AK436,―!$AD$2:$AE$14,2,FALSE),0)</f>
        <v>0</v>
      </c>
      <c r="AQ436">
        <f>IFERROR(VLOOKUP(実施計画様式!AQ436,―!$AG$2:$AH$4,2,FALSE),0)</f>
        <v>0</v>
      </c>
      <c r="AS436" s="4">
        <f t="shared" si="5"/>
        <v>0</v>
      </c>
      <c r="AT436">
        <v>99</v>
      </c>
      <c r="BB436" s="601" t="str">
        <f>IF(実施計画様式!F436="","",IF(PRODUCT(D436:AQ436)=0,"error",""))</f>
        <v/>
      </c>
    </row>
    <row r="437" spans="3:54" x14ac:dyDescent="0.15">
      <c r="C437" s="4">
        <v>356</v>
      </c>
      <c r="D437" s="53">
        <f>IFERROR(VLOOKUP(実施計画様式!D437,―!A$14:B$16,2,FALSE),0)</f>
        <v>0</v>
      </c>
      <c r="E437">
        <f>IFERROR(VLOOKUP(実施計画様式!E437,―!$C$40:$D$47,2,FALSE),0)</f>
        <v>0</v>
      </c>
      <c r="F437">
        <f>IFERROR(VLOOKUP(実施計画様式!F437,―!$E$2:$F$2,2,FALSE),0)</f>
        <v>0</v>
      </c>
      <c r="G437">
        <f>IFERROR(VLOOKUP(実施計画様式!G437,―!$G$2:$H$2,2,FALSE),0)</f>
        <v>0</v>
      </c>
      <c r="H437">
        <f>IFERROR(VLOOKUP(実施計画様式!H437,―!$I$2:$J$2,2,FALSE),0)</f>
        <v>0</v>
      </c>
      <c r="J437">
        <f>IFERROR(VLOOKUP(実施計画様式!J437,―!$K$2:$L$2,2,FALSE),0)</f>
        <v>0</v>
      </c>
      <c r="K437">
        <f>IFERROR(VLOOKUP(実施計画様式!K437,―!$M$2:$N$2,2,FALSE),0)</f>
        <v>0</v>
      </c>
      <c r="L437">
        <f>IFERROR(VLOOKUP(実施計画様式!L437,―!$O$2:$P$10,2,FALSE),0)</f>
        <v>0</v>
      </c>
      <c r="AG437">
        <f>IFERROR(VLOOKUP(実施計画様式!AG437,―!$Q$2:$R$3,2,FALSE),0)</f>
        <v>0</v>
      </c>
      <c r="AH437">
        <f>IFERROR(VLOOKUP(実施計画様式!AH437,―!$S$2:$T$3,2,FALSE),0)</f>
        <v>0</v>
      </c>
      <c r="AI437" s="4">
        <f>IFERROR(VLOOKUP(実施計画様式!AI437,―!$U$2:$V$3,2,FALSE),0)</f>
        <v>0</v>
      </c>
      <c r="AJ437">
        <f>IFERROR(VLOOKUP(実施計画様式!AJ437,―!$AD$2:$AE$14,2,FALSE),0)</f>
        <v>0</v>
      </c>
      <c r="AK437">
        <f>IFERROR(VLOOKUP(実施計画様式!AK437,―!$AD$2:$AE$14,2,FALSE),0)</f>
        <v>0</v>
      </c>
      <c r="AQ437">
        <f>IFERROR(VLOOKUP(実施計画様式!AQ437,―!$AG$2:$AH$4,2,FALSE),0)</f>
        <v>0</v>
      </c>
      <c r="AS437" s="4">
        <f t="shared" si="5"/>
        <v>0</v>
      </c>
      <c r="AT437">
        <v>99</v>
      </c>
      <c r="BB437" s="601" t="str">
        <f>IF(実施計画様式!F437="","",IF(PRODUCT(D437:AQ437)=0,"error",""))</f>
        <v/>
      </c>
    </row>
    <row r="438" spans="3:54" x14ac:dyDescent="0.15">
      <c r="C438" s="4">
        <v>357</v>
      </c>
      <c r="D438" s="53">
        <f>IFERROR(VLOOKUP(実施計画様式!D438,―!A$14:B$16,2,FALSE),0)</f>
        <v>0</v>
      </c>
      <c r="E438">
        <f>IFERROR(VLOOKUP(実施計画様式!E438,―!$C$40:$D$47,2,FALSE),0)</f>
        <v>0</v>
      </c>
      <c r="F438">
        <f>IFERROR(VLOOKUP(実施計画様式!F438,―!$E$2:$F$2,2,FALSE),0)</f>
        <v>0</v>
      </c>
      <c r="G438">
        <f>IFERROR(VLOOKUP(実施計画様式!G438,―!$G$2:$H$2,2,FALSE),0)</f>
        <v>0</v>
      </c>
      <c r="H438">
        <f>IFERROR(VLOOKUP(実施計画様式!H438,―!$I$2:$J$2,2,FALSE),0)</f>
        <v>0</v>
      </c>
      <c r="J438">
        <f>IFERROR(VLOOKUP(実施計画様式!J438,―!$K$2:$L$2,2,FALSE),0)</f>
        <v>0</v>
      </c>
      <c r="K438">
        <f>IFERROR(VLOOKUP(実施計画様式!K438,―!$M$2:$N$2,2,FALSE),0)</f>
        <v>0</v>
      </c>
      <c r="L438">
        <f>IFERROR(VLOOKUP(実施計画様式!L438,―!$O$2:$P$10,2,FALSE),0)</f>
        <v>0</v>
      </c>
      <c r="AG438">
        <f>IFERROR(VLOOKUP(実施計画様式!AG438,―!$Q$2:$R$3,2,FALSE),0)</f>
        <v>0</v>
      </c>
      <c r="AH438">
        <f>IFERROR(VLOOKUP(実施計画様式!AH438,―!$S$2:$T$3,2,FALSE),0)</f>
        <v>0</v>
      </c>
      <c r="AI438" s="4">
        <f>IFERROR(VLOOKUP(実施計画様式!AI438,―!$U$2:$V$3,2,FALSE),0)</f>
        <v>0</v>
      </c>
      <c r="AJ438">
        <f>IFERROR(VLOOKUP(実施計画様式!AJ438,―!$AD$2:$AE$14,2,FALSE),0)</f>
        <v>0</v>
      </c>
      <c r="AK438">
        <f>IFERROR(VLOOKUP(実施計画様式!AK438,―!$AD$2:$AE$14,2,FALSE),0)</f>
        <v>0</v>
      </c>
      <c r="AQ438">
        <f>IFERROR(VLOOKUP(実施計画様式!AQ438,―!$AG$2:$AH$4,2,FALSE),0)</f>
        <v>0</v>
      </c>
      <c r="AS438" s="4">
        <f t="shared" si="5"/>
        <v>0</v>
      </c>
      <c r="AT438">
        <v>99</v>
      </c>
      <c r="BB438" s="601" t="str">
        <f>IF(実施計画様式!F438="","",IF(PRODUCT(D438:AQ438)=0,"error",""))</f>
        <v/>
      </c>
    </row>
    <row r="439" spans="3:54" x14ac:dyDescent="0.15">
      <c r="C439" s="4">
        <v>358</v>
      </c>
      <c r="D439" s="53">
        <f>IFERROR(VLOOKUP(実施計画様式!D439,―!A$14:B$16,2,FALSE),0)</f>
        <v>0</v>
      </c>
      <c r="E439">
        <f>IFERROR(VLOOKUP(実施計画様式!E439,―!$C$40:$D$47,2,FALSE),0)</f>
        <v>0</v>
      </c>
      <c r="F439">
        <f>IFERROR(VLOOKUP(実施計画様式!F439,―!$E$2:$F$2,2,FALSE),0)</f>
        <v>0</v>
      </c>
      <c r="G439">
        <f>IFERROR(VLOOKUP(実施計画様式!G439,―!$G$2:$H$2,2,FALSE),0)</f>
        <v>0</v>
      </c>
      <c r="H439">
        <f>IFERROR(VLOOKUP(実施計画様式!H439,―!$I$2:$J$2,2,FALSE),0)</f>
        <v>0</v>
      </c>
      <c r="J439">
        <f>IFERROR(VLOOKUP(実施計画様式!J439,―!$K$2:$L$2,2,FALSE),0)</f>
        <v>0</v>
      </c>
      <c r="K439">
        <f>IFERROR(VLOOKUP(実施計画様式!K439,―!$M$2:$N$2,2,FALSE),0)</f>
        <v>0</v>
      </c>
      <c r="L439">
        <f>IFERROR(VLOOKUP(実施計画様式!L439,―!$O$2:$P$10,2,FALSE),0)</f>
        <v>0</v>
      </c>
      <c r="AG439">
        <f>IFERROR(VLOOKUP(実施計画様式!AG439,―!$Q$2:$R$3,2,FALSE),0)</f>
        <v>0</v>
      </c>
      <c r="AH439">
        <f>IFERROR(VLOOKUP(実施計画様式!AH439,―!$S$2:$T$3,2,FALSE),0)</f>
        <v>0</v>
      </c>
      <c r="AI439" s="4">
        <f>IFERROR(VLOOKUP(実施計画様式!AI439,―!$U$2:$V$3,2,FALSE),0)</f>
        <v>0</v>
      </c>
      <c r="AJ439">
        <f>IFERROR(VLOOKUP(実施計画様式!AJ439,―!$AD$2:$AE$14,2,FALSE),0)</f>
        <v>0</v>
      </c>
      <c r="AK439">
        <f>IFERROR(VLOOKUP(実施計画様式!AK439,―!$AD$2:$AE$14,2,FALSE),0)</f>
        <v>0</v>
      </c>
      <c r="AQ439">
        <f>IFERROR(VLOOKUP(実施計画様式!AQ439,―!$AG$2:$AH$4,2,FALSE),0)</f>
        <v>0</v>
      </c>
      <c r="AS439" s="4">
        <f t="shared" si="5"/>
        <v>0</v>
      </c>
      <c r="AT439">
        <v>99</v>
      </c>
      <c r="BB439" s="601" t="str">
        <f>IF(実施計画様式!F439="","",IF(PRODUCT(D439:AQ439)=0,"error",""))</f>
        <v/>
      </c>
    </row>
    <row r="440" spans="3:54" x14ac:dyDescent="0.15">
      <c r="C440" s="4">
        <v>359</v>
      </c>
      <c r="D440" s="53">
        <f>IFERROR(VLOOKUP(実施計画様式!D440,―!A$14:B$16,2,FALSE),0)</f>
        <v>0</v>
      </c>
      <c r="E440">
        <f>IFERROR(VLOOKUP(実施計画様式!E440,―!$C$40:$D$47,2,FALSE),0)</f>
        <v>0</v>
      </c>
      <c r="F440">
        <f>IFERROR(VLOOKUP(実施計画様式!F440,―!$E$2:$F$2,2,FALSE),0)</f>
        <v>0</v>
      </c>
      <c r="G440">
        <f>IFERROR(VLOOKUP(実施計画様式!G440,―!$G$2:$H$2,2,FALSE),0)</f>
        <v>0</v>
      </c>
      <c r="H440">
        <f>IFERROR(VLOOKUP(実施計画様式!H440,―!$I$2:$J$2,2,FALSE),0)</f>
        <v>0</v>
      </c>
      <c r="J440">
        <f>IFERROR(VLOOKUP(実施計画様式!J440,―!$K$2:$L$2,2,FALSE),0)</f>
        <v>0</v>
      </c>
      <c r="K440">
        <f>IFERROR(VLOOKUP(実施計画様式!K440,―!$M$2:$N$2,2,FALSE),0)</f>
        <v>0</v>
      </c>
      <c r="L440">
        <f>IFERROR(VLOOKUP(実施計画様式!L440,―!$O$2:$P$10,2,FALSE),0)</f>
        <v>0</v>
      </c>
      <c r="AG440">
        <f>IFERROR(VLOOKUP(実施計画様式!AG440,―!$Q$2:$R$3,2,FALSE),0)</f>
        <v>0</v>
      </c>
      <c r="AH440">
        <f>IFERROR(VLOOKUP(実施計画様式!AH440,―!$S$2:$T$3,2,FALSE),0)</f>
        <v>0</v>
      </c>
      <c r="AI440" s="4">
        <f>IFERROR(VLOOKUP(実施計画様式!AI440,―!$U$2:$V$3,2,FALSE),0)</f>
        <v>0</v>
      </c>
      <c r="AJ440">
        <f>IFERROR(VLOOKUP(実施計画様式!AJ440,―!$AD$2:$AE$14,2,FALSE),0)</f>
        <v>0</v>
      </c>
      <c r="AK440">
        <f>IFERROR(VLOOKUP(実施計画様式!AK440,―!$AD$2:$AE$14,2,FALSE),0)</f>
        <v>0</v>
      </c>
      <c r="AQ440">
        <f>IFERROR(VLOOKUP(実施計画様式!AQ440,―!$AG$2:$AH$4,2,FALSE),0)</f>
        <v>0</v>
      </c>
      <c r="AS440" s="4">
        <f t="shared" si="5"/>
        <v>0</v>
      </c>
      <c r="AT440">
        <v>99</v>
      </c>
      <c r="BB440" s="601" t="str">
        <f>IF(実施計画様式!F440="","",IF(PRODUCT(D440:AQ440)=0,"error",""))</f>
        <v/>
      </c>
    </row>
    <row r="441" spans="3:54" x14ac:dyDescent="0.15">
      <c r="C441" s="4">
        <v>360</v>
      </c>
      <c r="D441" s="53">
        <f>IFERROR(VLOOKUP(実施計画様式!D441,―!A$14:B$16,2,FALSE),0)</f>
        <v>0</v>
      </c>
      <c r="E441">
        <f>IFERROR(VLOOKUP(実施計画様式!E441,―!$C$40:$D$47,2,FALSE),0)</f>
        <v>0</v>
      </c>
      <c r="F441">
        <f>IFERROR(VLOOKUP(実施計画様式!F441,―!$E$2:$F$2,2,FALSE),0)</f>
        <v>0</v>
      </c>
      <c r="G441">
        <f>IFERROR(VLOOKUP(実施計画様式!G441,―!$G$2:$H$2,2,FALSE),0)</f>
        <v>0</v>
      </c>
      <c r="H441">
        <f>IFERROR(VLOOKUP(実施計画様式!H441,―!$I$2:$J$2,2,FALSE),0)</f>
        <v>0</v>
      </c>
      <c r="J441">
        <f>IFERROR(VLOOKUP(実施計画様式!J441,―!$K$2:$L$2,2,FALSE),0)</f>
        <v>0</v>
      </c>
      <c r="K441">
        <f>IFERROR(VLOOKUP(実施計画様式!K441,―!$M$2:$N$2,2,FALSE),0)</f>
        <v>0</v>
      </c>
      <c r="L441">
        <f>IFERROR(VLOOKUP(実施計画様式!L441,―!$O$2:$P$10,2,FALSE),0)</f>
        <v>0</v>
      </c>
      <c r="AG441">
        <f>IFERROR(VLOOKUP(実施計画様式!AG441,―!$Q$2:$R$3,2,FALSE),0)</f>
        <v>0</v>
      </c>
      <c r="AH441">
        <f>IFERROR(VLOOKUP(実施計画様式!AH441,―!$S$2:$T$3,2,FALSE),0)</f>
        <v>0</v>
      </c>
      <c r="AI441" s="4">
        <f>IFERROR(VLOOKUP(実施計画様式!AI441,―!$U$2:$V$3,2,FALSE),0)</f>
        <v>0</v>
      </c>
      <c r="AJ441">
        <f>IFERROR(VLOOKUP(実施計画様式!AJ441,―!$AD$2:$AE$14,2,FALSE),0)</f>
        <v>0</v>
      </c>
      <c r="AK441">
        <f>IFERROR(VLOOKUP(実施計画様式!AK441,―!$AD$2:$AE$14,2,FALSE),0)</f>
        <v>0</v>
      </c>
      <c r="AQ441">
        <f>IFERROR(VLOOKUP(実施計画様式!AQ441,―!$AG$2:$AH$4,2,FALSE),0)</f>
        <v>0</v>
      </c>
      <c r="AS441" s="4">
        <f t="shared" si="5"/>
        <v>0</v>
      </c>
      <c r="AT441">
        <v>99</v>
      </c>
      <c r="BB441" s="601" t="str">
        <f>IF(実施計画様式!F441="","",IF(PRODUCT(D441:AQ441)=0,"error",""))</f>
        <v/>
      </c>
    </row>
    <row r="442" spans="3:54" x14ac:dyDescent="0.15">
      <c r="C442" s="4">
        <v>361</v>
      </c>
      <c r="D442" s="53">
        <f>IFERROR(VLOOKUP(実施計画様式!D442,―!A$14:B$16,2,FALSE),0)</f>
        <v>0</v>
      </c>
      <c r="E442">
        <f>IFERROR(VLOOKUP(実施計画様式!E442,―!$C$40:$D$47,2,FALSE),0)</f>
        <v>0</v>
      </c>
      <c r="F442">
        <f>IFERROR(VLOOKUP(実施計画様式!F442,―!$E$2:$F$2,2,FALSE),0)</f>
        <v>0</v>
      </c>
      <c r="G442">
        <f>IFERROR(VLOOKUP(実施計画様式!G442,―!$G$2:$H$2,2,FALSE),0)</f>
        <v>0</v>
      </c>
      <c r="H442">
        <f>IFERROR(VLOOKUP(実施計画様式!H442,―!$I$2:$J$2,2,FALSE),0)</f>
        <v>0</v>
      </c>
      <c r="J442">
        <f>IFERROR(VLOOKUP(実施計画様式!J442,―!$K$2:$L$2,2,FALSE),0)</f>
        <v>0</v>
      </c>
      <c r="K442">
        <f>IFERROR(VLOOKUP(実施計画様式!K442,―!$M$2:$N$2,2,FALSE),0)</f>
        <v>0</v>
      </c>
      <c r="L442">
        <f>IFERROR(VLOOKUP(実施計画様式!L442,―!$O$2:$P$10,2,FALSE),0)</f>
        <v>0</v>
      </c>
      <c r="AG442">
        <f>IFERROR(VLOOKUP(実施計画様式!AG442,―!$Q$2:$R$3,2,FALSE),0)</f>
        <v>0</v>
      </c>
      <c r="AH442">
        <f>IFERROR(VLOOKUP(実施計画様式!AH442,―!$S$2:$T$3,2,FALSE),0)</f>
        <v>0</v>
      </c>
      <c r="AI442" s="4">
        <f>IFERROR(VLOOKUP(実施計画様式!AI442,―!$U$2:$V$3,2,FALSE),0)</f>
        <v>0</v>
      </c>
      <c r="AJ442">
        <f>IFERROR(VLOOKUP(実施計画様式!AJ442,―!$AD$2:$AE$14,2,FALSE),0)</f>
        <v>0</v>
      </c>
      <c r="AK442">
        <f>IFERROR(VLOOKUP(実施計画様式!AK442,―!$AD$2:$AE$14,2,FALSE),0)</f>
        <v>0</v>
      </c>
      <c r="AQ442">
        <f>IFERROR(VLOOKUP(実施計画様式!AQ442,―!$AG$2:$AH$4,2,FALSE),0)</f>
        <v>0</v>
      </c>
      <c r="AS442" s="4">
        <f t="shared" si="5"/>
        <v>0</v>
      </c>
      <c r="AT442">
        <v>99</v>
      </c>
      <c r="BB442" s="601" t="str">
        <f>IF(実施計画様式!F442="","",IF(PRODUCT(D442:AQ442)=0,"error",""))</f>
        <v/>
      </c>
    </row>
    <row r="443" spans="3:54" x14ac:dyDescent="0.15">
      <c r="C443" s="4">
        <v>362</v>
      </c>
      <c r="D443" s="53">
        <f>IFERROR(VLOOKUP(実施計画様式!D443,―!A$14:B$16,2,FALSE),0)</f>
        <v>0</v>
      </c>
      <c r="E443">
        <f>IFERROR(VLOOKUP(実施計画様式!E443,―!$C$40:$D$47,2,FALSE),0)</f>
        <v>0</v>
      </c>
      <c r="F443">
        <f>IFERROR(VLOOKUP(実施計画様式!F443,―!$E$2:$F$2,2,FALSE),0)</f>
        <v>0</v>
      </c>
      <c r="G443">
        <f>IFERROR(VLOOKUP(実施計画様式!G443,―!$G$2:$H$2,2,FALSE),0)</f>
        <v>0</v>
      </c>
      <c r="H443">
        <f>IFERROR(VLOOKUP(実施計画様式!H443,―!$I$2:$J$2,2,FALSE),0)</f>
        <v>0</v>
      </c>
      <c r="J443">
        <f>IFERROR(VLOOKUP(実施計画様式!J443,―!$K$2:$L$2,2,FALSE),0)</f>
        <v>0</v>
      </c>
      <c r="K443">
        <f>IFERROR(VLOOKUP(実施計画様式!K443,―!$M$2:$N$2,2,FALSE),0)</f>
        <v>0</v>
      </c>
      <c r="L443">
        <f>IFERROR(VLOOKUP(実施計画様式!L443,―!$O$2:$P$10,2,FALSE),0)</f>
        <v>0</v>
      </c>
      <c r="AG443">
        <f>IFERROR(VLOOKUP(実施計画様式!AG443,―!$Q$2:$R$3,2,FALSE),0)</f>
        <v>0</v>
      </c>
      <c r="AH443">
        <f>IFERROR(VLOOKUP(実施計画様式!AH443,―!$S$2:$T$3,2,FALSE),0)</f>
        <v>0</v>
      </c>
      <c r="AI443" s="4">
        <f>IFERROR(VLOOKUP(実施計画様式!AI443,―!$U$2:$V$3,2,FALSE),0)</f>
        <v>0</v>
      </c>
      <c r="AJ443">
        <f>IFERROR(VLOOKUP(実施計画様式!AJ443,―!$AD$2:$AE$14,2,FALSE),0)</f>
        <v>0</v>
      </c>
      <c r="AK443">
        <f>IFERROR(VLOOKUP(実施計画様式!AK443,―!$AD$2:$AE$14,2,FALSE),0)</f>
        <v>0</v>
      </c>
      <c r="AQ443">
        <f>IFERROR(VLOOKUP(実施計画様式!AQ443,―!$AG$2:$AH$4,2,FALSE),0)</f>
        <v>0</v>
      </c>
      <c r="AS443" s="4">
        <f t="shared" si="5"/>
        <v>0</v>
      </c>
      <c r="AT443">
        <v>99</v>
      </c>
      <c r="BB443" s="601" t="str">
        <f>IF(実施計画様式!F443="","",IF(PRODUCT(D443:AQ443)=0,"error",""))</f>
        <v/>
      </c>
    </row>
    <row r="444" spans="3:54" x14ac:dyDescent="0.15">
      <c r="C444" s="4">
        <v>363</v>
      </c>
      <c r="D444" s="53">
        <f>IFERROR(VLOOKUP(実施計画様式!D444,―!A$14:B$16,2,FALSE),0)</f>
        <v>0</v>
      </c>
      <c r="E444">
        <f>IFERROR(VLOOKUP(実施計画様式!E444,―!$C$40:$D$47,2,FALSE),0)</f>
        <v>0</v>
      </c>
      <c r="F444">
        <f>IFERROR(VLOOKUP(実施計画様式!F444,―!$E$2:$F$2,2,FALSE),0)</f>
        <v>0</v>
      </c>
      <c r="G444">
        <f>IFERROR(VLOOKUP(実施計画様式!G444,―!$G$2:$H$2,2,FALSE),0)</f>
        <v>0</v>
      </c>
      <c r="H444">
        <f>IFERROR(VLOOKUP(実施計画様式!H444,―!$I$2:$J$2,2,FALSE),0)</f>
        <v>0</v>
      </c>
      <c r="J444">
        <f>IFERROR(VLOOKUP(実施計画様式!J444,―!$K$2:$L$2,2,FALSE),0)</f>
        <v>0</v>
      </c>
      <c r="K444">
        <f>IFERROR(VLOOKUP(実施計画様式!K444,―!$M$2:$N$2,2,FALSE),0)</f>
        <v>0</v>
      </c>
      <c r="L444">
        <f>IFERROR(VLOOKUP(実施計画様式!L444,―!$O$2:$P$10,2,FALSE),0)</f>
        <v>0</v>
      </c>
      <c r="AG444">
        <f>IFERROR(VLOOKUP(実施計画様式!AG444,―!$Q$2:$R$3,2,FALSE),0)</f>
        <v>0</v>
      </c>
      <c r="AH444">
        <f>IFERROR(VLOOKUP(実施計画様式!AH444,―!$S$2:$T$3,2,FALSE),0)</f>
        <v>0</v>
      </c>
      <c r="AI444" s="4">
        <f>IFERROR(VLOOKUP(実施計画様式!AI444,―!$U$2:$V$3,2,FALSE),0)</f>
        <v>0</v>
      </c>
      <c r="AJ444">
        <f>IFERROR(VLOOKUP(実施計画様式!AJ444,―!$AD$2:$AE$14,2,FALSE),0)</f>
        <v>0</v>
      </c>
      <c r="AK444">
        <f>IFERROR(VLOOKUP(実施計画様式!AK444,―!$AD$2:$AE$14,2,FALSE),0)</f>
        <v>0</v>
      </c>
      <c r="AQ444">
        <f>IFERROR(VLOOKUP(実施計画様式!AQ444,―!$AG$2:$AH$4,2,FALSE),0)</f>
        <v>0</v>
      </c>
      <c r="AS444" s="4">
        <f t="shared" si="5"/>
        <v>0</v>
      </c>
      <c r="AT444">
        <v>99</v>
      </c>
      <c r="BB444" s="601" t="str">
        <f>IF(実施計画様式!F444="","",IF(PRODUCT(D444:AQ444)=0,"error",""))</f>
        <v/>
      </c>
    </row>
    <row r="445" spans="3:54" x14ac:dyDescent="0.15">
      <c r="C445" s="4">
        <v>364</v>
      </c>
      <c r="D445" s="53">
        <f>IFERROR(VLOOKUP(実施計画様式!D445,―!A$14:B$16,2,FALSE),0)</f>
        <v>0</v>
      </c>
      <c r="E445">
        <f>IFERROR(VLOOKUP(実施計画様式!E445,―!$C$40:$D$47,2,FALSE),0)</f>
        <v>0</v>
      </c>
      <c r="F445">
        <f>IFERROR(VLOOKUP(実施計画様式!F445,―!$E$2:$F$2,2,FALSE),0)</f>
        <v>0</v>
      </c>
      <c r="G445">
        <f>IFERROR(VLOOKUP(実施計画様式!G445,―!$G$2:$H$2,2,FALSE),0)</f>
        <v>0</v>
      </c>
      <c r="H445">
        <f>IFERROR(VLOOKUP(実施計画様式!H445,―!$I$2:$J$2,2,FALSE),0)</f>
        <v>0</v>
      </c>
      <c r="J445">
        <f>IFERROR(VLOOKUP(実施計画様式!J445,―!$K$2:$L$2,2,FALSE),0)</f>
        <v>0</v>
      </c>
      <c r="K445">
        <f>IFERROR(VLOOKUP(実施計画様式!K445,―!$M$2:$N$2,2,FALSE),0)</f>
        <v>0</v>
      </c>
      <c r="L445">
        <f>IFERROR(VLOOKUP(実施計画様式!L445,―!$O$2:$P$10,2,FALSE),0)</f>
        <v>0</v>
      </c>
      <c r="AG445">
        <f>IFERROR(VLOOKUP(実施計画様式!AG445,―!$Q$2:$R$3,2,FALSE),0)</f>
        <v>0</v>
      </c>
      <c r="AH445">
        <f>IFERROR(VLOOKUP(実施計画様式!AH445,―!$S$2:$T$3,2,FALSE),0)</f>
        <v>0</v>
      </c>
      <c r="AI445" s="4">
        <f>IFERROR(VLOOKUP(実施計画様式!AI445,―!$U$2:$V$3,2,FALSE),0)</f>
        <v>0</v>
      </c>
      <c r="AJ445">
        <f>IFERROR(VLOOKUP(実施計画様式!AJ445,―!$AD$2:$AE$14,2,FALSE),0)</f>
        <v>0</v>
      </c>
      <c r="AK445">
        <f>IFERROR(VLOOKUP(実施計画様式!AK445,―!$AD$2:$AE$14,2,FALSE),0)</f>
        <v>0</v>
      </c>
      <c r="AQ445">
        <f>IFERROR(VLOOKUP(実施計画様式!AQ445,―!$AG$2:$AH$4,2,FALSE),0)</f>
        <v>0</v>
      </c>
      <c r="AS445" s="4">
        <f t="shared" si="5"/>
        <v>0</v>
      </c>
      <c r="AT445">
        <v>99</v>
      </c>
      <c r="BB445" s="601" t="str">
        <f>IF(実施計画様式!F445="","",IF(PRODUCT(D445:AQ445)=0,"error",""))</f>
        <v/>
      </c>
    </row>
    <row r="446" spans="3:54" x14ac:dyDescent="0.15">
      <c r="C446" s="4">
        <v>365</v>
      </c>
      <c r="D446" s="53">
        <f>IFERROR(VLOOKUP(実施計画様式!D446,―!A$14:B$16,2,FALSE),0)</f>
        <v>0</v>
      </c>
      <c r="E446">
        <f>IFERROR(VLOOKUP(実施計画様式!E446,―!$C$40:$D$47,2,FALSE),0)</f>
        <v>0</v>
      </c>
      <c r="F446">
        <f>IFERROR(VLOOKUP(実施計画様式!F446,―!$E$2:$F$2,2,FALSE),0)</f>
        <v>0</v>
      </c>
      <c r="G446">
        <f>IFERROR(VLOOKUP(実施計画様式!G446,―!$G$2:$H$2,2,FALSE),0)</f>
        <v>0</v>
      </c>
      <c r="H446">
        <f>IFERROR(VLOOKUP(実施計画様式!H446,―!$I$2:$J$2,2,FALSE),0)</f>
        <v>0</v>
      </c>
      <c r="J446">
        <f>IFERROR(VLOOKUP(実施計画様式!J446,―!$K$2:$L$2,2,FALSE),0)</f>
        <v>0</v>
      </c>
      <c r="K446">
        <f>IFERROR(VLOOKUP(実施計画様式!K446,―!$M$2:$N$2,2,FALSE),0)</f>
        <v>0</v>
      </c>
      <c r="L446">
        <f>IFERROR(VLOOKUP(実施計画様式!L446,―!$O$2:$P$10,2,FALSE),0)</f>
        <v>0</v>
      </c>
      <c r="AG446">
        <f>IFERROR(VLOOKUP(実施計画様式!AG446,―!$Q$2:$R$3,2,FALSE),0)</f>
        <v>0</v>
      </c>
      <c r="AH446">
        <f>IFERROR(VLOOKUP(実施計画様式!AH446,―!$S$2:$T$3,2,FALSE),0)</f>
        <v>0</v>
      </c>
      <c r="AI446" s="4">
        <f>IFERROR(VLOOKUP(実施計画様式!AI446,―!$U$2:$V$3,2,FALSE),0)</f>
        <v>0</v>
      </c>
      <c r="AJ446">
        <f>IFERROR(VLOOKUP(実施計画様式!AJ446,―!$AD$2:$AE$14,2,FALSE),0)</f>
        <v>0</v>
      </c>
      <c r="AK446">
        <f>IFERROR(VLOOKUP(実施計画様式!AK446,―!$AD$2:$AE$14,2,FALSE),0)</f>
        <v>0</v>
      </c>
      <c r="AQ446">
        <f>IFERROR(VLOOKUP(実施計画様式!AQ446,―!$AG$2:$AH$4,2,FALSE),0)</f>
        <v>0</v>
      </c>
      <c r="AS446" s="4">
        <f t="shared" si="5"/>
        <v>0</v>
      </c>
      <c r="AT446">
        <v>99</v>
      </c>
      <c r="BB446" s="601" t="str">
        <f>IF(実施計画様式!F446="","",IF(PRODUCT(D446:AQ446)=0,"error",""))</f>
        <v/>
      </c>
    </row>
    <row r="447" spans="3:54" x14ac:dyDescent="0.15">
      <c r="C447" s="4">
        <v>366</v>
      </c>
      <c r="D447" s="53">
        <f>IFERROR(VLOOKUP(実施計画様式!D447,―!A$14:B$16,2,FALSE),0)</f>
        <v>0</v>
      </c>
      <c r="E447">
        <f>IFERROR(VLOOKUP(実施計画様式!E447,―!$C$40:$D$47,2,FALSE),0)</f>
        <v>0</v>
      </c>
      <c r="F447">
        <f>IFERROR(VLOOKUP(実施計画様式!F447,―!$E$2:$F$2,2,FALSE),0)</f>
        <v>0</v>
      </c>
      <c r="G447">
        <f>IFERROR(VLOOKUP(実施計画様式!G447,―!$G$2:$H$2,2,FALSE),0)</f>
        <v>0</v>
      </c>
      <c r="H447">
        <f>IFERROR(VLOOKUP(実施計画様式!H447,―!$I$2:$J$2,2,FALSE),0)</f>
        <v>0</v>
      </c>
      <c r="J447">
        <f>IFERROR(VLOOKUP(実施計画様式!J447,―!$K$2:$L$2,2,FALSE),0)</f>
        <v>0</v>
      </c>
      <c r="K447">
        <f>IFERROR(VLOOKUP(実施計画様式!K447,―!$M$2:$N$2,2,FALSE),0)</f>
        <v>0</v>
      </c>
      <c r="L447">
        <f>IFERROR(VLOOKUP(実施計画様式!L447,―!$O$2:$P$10,2,FALSE),0)</f>
        <v>0</v>
      </c>
      <c r="AG447">
        <f>IFERROR(VLOOKUP(実施計画様式!AG447,―!$Q$2:$R$3,2,FALSE),0)</f>
        <v>0</v>
      </c>
      <c r="AH447">
        <f>IFERROR(VLOOKUP(実施計画様式!AH447,―!$S$2:$T$3,2,FALSE),0)</f>
        <v>0</v>
      </c>
      <c r="AI447" s="4">
        <f>IFERROR(VLOOKUP(実施計画様式!AI447,―!$U$2:$V$3,2,FALSE),0)</f>
        <v>0</v>
      </c>
      <c r="AJ447">
        <f>IFERROR(VLOOKUP(実施計画様式!AJ447,―!$AD$2:$AE$14,2,FALSE),0)</f>
        <v>0</v>
      </c>
      <c r="AK447">
        <f>IFERROR(VLOOKUP(実施計画様式!AK447,―!$AD$2:$AE$14,2,FALSE),0)</f>
        <v>0</v>
      </c>
      <c r="AQ447">
        <f>IFERROR(VLOOKUP(実施計画様式!AQ447,―!$AG$2:$AH$4,2,FALSE),0)</f>
        <v>0</v>
      </c>
      <c r="AS447" s="4">
        <f t="shared" si="5"/>
        <v>0</v>
      </c>
      <c r="AT447">
        <v>99</v>
      </c>
      <c r="BB447" s="601" t="str">
        <f>IF(実施計画様式!F447="","",IF(PRODUCT(D447:AQ447)=0,"error",""))</f>
        <v/>
      </c>
    </row>
    <row r="448" spans="3:54" x14ac:dyDescent="0.15">
      <c r="C448" s="4">
        <v>367</v>
      </c>
      <c r="D448" s="53">
        <f>IFERROR(VLOOKUP(実施計画様式!D448,―!A$14:B$16,2,FALSE),0)</f>
        <v>0</v>
      </c>
      <c r="E448">
        <f>IFERROR(VLOOKUP(実施計画様式!E448,―!$C$40:$D$47,2,FALSE),0)</f>
        <v>0</v>
      </c>
      <c r="F448">
        <f>IFERROR(VLOOKUP(実施計画様式!F448,―!$E$2:$F$2,2,FALSE),0)</f>
        <v>0</v>
      </c>
      <c r="G448">
        <f>IFERROR(VLOOKUP(実施計画様式!G448,―!$G$2:$H$2,2,FALSE),0)</f>
        <v>0</v>
      </c>
      <c r="H448">
        <f>IFERROR(VLOOKUP(実施計画様式!H448,―!$I$2:$J$2,2,FALSE),0)</f>
        <v>0</v>
      </c>
      <c r="J448">
        <f>IFERROR(VLOOKUP(実施計画様式!J448,―!$K$2:$L$2,2,FALSE),0)</f>
        <v>0</v>
      </c>
      <c r="K448">
        <f>IFERROR(VLOOKUP(実施計画様式!K448,―!$M$2:$N$2,2,FALSE),0)</f>
        <v>0</v>
      </c>
      <c r="L448">
        <f>IFERROR(VLOOKUP(実施計画様式!L448,―!$O$2:$P$10,2,FALSE),0)</f>
        <v>0</v>
      </c>
      <c r="AG448">
        <f>IFERROR(VLOOKUP(実施計画様式!AG448,―!$Q$2:$R$3,2,FALSE),0)</f>
        <v>0</v>
      </c>
      <c r="AH448">
        <f>IFERROR(VLOOKUP(実施計画様式!AH448,―!$S$2:$T$3,2,FALSE),0)</f>
        <v>0</v>
      </c>
      <c r="AI448" s="4">
        <f>IFERROR(VLOOKUP(実施計画様式!AI448,―!$U$2:$V$3,2,FALSE),0)</f>
        <v>0</v>
      </c>
      <c r="AJ448">
        <f>IFERROR(VLOOKUP(実施計画様式!AJ448,―!$AD$2:$AE$14,2,FALSE),0)</f>
        <v>0</v>
      </c>
      <c r="AK448">
        <f>IFERROR(VLOOKUP(実施計画様式!AK448,―!$AD$2:$AE$14,2,FALSE),0)</f>
        <v>0</v>
      </c>
      <c r="AQ448">
        <f>IFERROR(VLOOKUP(実施計画様式!AQ448,―!$AG$2:$AH$4,2,FALSE),0)</f>
        <v>0</v>
      </c>
      <c r="AS448" s="4">
        <f t="shared" si="5"/>
        <v>0</v>
      </c>
      <c r="AT448">
        <v>99</v>
      </c>
      <c r="BB448" s="601" t="str">
        <f>IF(実施計画様式!F448="","",IF(PRODUCT(D448:AQ448)=0,"error",""))</f>
        <v/>
      </c>
    </row>
    <row r="449" spans="3:54" x14ac:dyDescent="0.15">
      <c r="C449" s="4">
        <v>368</v>
      </c>
      <c r="D449" s="53">
        <f>IFERROR(VLOOKUP(実施計画様式!D449,―!A$14:B$16,2,FALSE),0)</f>
        <v>0</v>
      </c>
      <c r="E449">
        <f>IFERROR(VLOOKUP(実施計画様式!E449,―!$C$40:$D$47,2,FALSE),0)</f>
        <v>0</v>
      </c>
      <c r="F449">
        <f>IFERROR(VLOOKUP(実施計画様式!F449,―!$E$2:$F$2,2,FALSE),0)</f>
        <v>0</v>
      </c>
      <c r="G449">
        <f>IFERROR(VLOOKUP(実施計画様式!G449,―!$G$2:$H$2,2,FALSE),0)</f>
        <v>0</v>
      </c>
      <c r="H449">
        <f>IFERROR(VLOOKUP(実施計画様式!H449,―!$I$2:$J$2,2,FALSE),0)</f>
        <v>0</v>
      </c>
      <c r="J449">
        <f>IFERROR(VLOOKUP(実施計画様式!J449,―!$K$2:$L$2,2,FALSE),0)</f>
        <v>0</v>
      </c>
      <c r="K449">
        <f>IFERROR(VLOOKUP(実施計画様式!K449,―!$M$2:$N$2,2,FALSE),0)</f>
        <v>0</v>
      </c>
      <c r="L449">
        <f>IFERROR(VLOOKUP(実施計画様式!L449,―!$O$2:$P$10,2,FALSE),0)</f>
        <v>0</v>
      </c>
      <c r="AG449">
        <f>IFERROR(VLOOKUP(実施計画様式!AG449,―!$Q$2:$R$3,2,FALSE),0)</f>
        <v>0</v>
      </c>
      <c r="AH449">
        <f>IFERROR(VLOOKUP(実施計画様式!AH449,―!$S$2:$T$3,2,FALSE),0)</f>
        <v>0</v>
      </c>
      <c r="AI449" s="4">
        <f>IFERROR(VLOOKUP(実施計画様式!AI449,―!$U$2:$V$3,2,FALSE),0)</f>
        <v>0</v>
      </c>
      <c r="AJ449">
        <f>IFERROR(VLOOKUP(実施計画様式!AJ449,―!$AD$2:$AE$14,2,FALSE),0)</f>
        <v>0</v>
      </c>
      <c r="AK449">
        <f>IFERROR(VLOOKUP(実施計画様式!AK449,―!$AD$2:$AE$14,2,FALSE),0)</f>
        <v>0</v>
      </c>
      <c r="AQ449">
        <f>IFERROR(VLOOKUP(実施計画様式!AQ449,―!$AG$2:$AH$4,2,FALSE),0)</f>
        <v>0</v>
      </c>
      <c r="AS449" s="4">
        <f t="shared" si="5"/>
        <v>0</v>
      </c>
      <c r="AT449">
        <v>99</v>
      </c>
      <c r="BB449" s="601" t="str">
        <f>IF(実施計画様式!F449="","",IF(PRODUCT(D449:AQ449)=0,"error",""))</f>
        <v/>
      </c>
    </row>
    <row r="450" spans="3:54" x14ac:dyDescent="0.15">
      <c r="C450" s="4">
        <v>369</v>
      </c>
      <c r="D450" s="53">
        <f>IFERROR(VLOOKUP(実施計画様式!D450,―!A$14:B$16,2,FALSE),0)</f>
        <v>0</v>
      </c>
      <c r="E450">
        <f>IFERROR(VLOOKUP(実施計画様式!E450,―!$C$40:$D$47,2,FALSE),0)</f>
        <v>0</v>
      </c>
      <c r="F450">
        <f>IFERROR(VLOOKUP(実施計画様式!F450,―!$E$2:$F$2,2,FALSE),0)</f>
        <v>0</v>
      </c>
      <c r="G450">
        <f>IFERROR(VLOOKUP(実施計画様式!G450,―!$G$2:$H$2,2,FALSE),0)</f>
        <v>0</v>
      </c>
      <c r="H450">
        <f>IFERROR(VLOOKUP(実施計画様式!H450,―!$I$2:$J$2,2,FALSE),0)</f>
        <v>0</v>
      </c>
      <c r="J450">
        <f>IFERROR(VLOOKUP(実施計画様式!J450,―!$K$2:$L$2,2,FALSE),0)</f>
        <v>0</v>
      </c>
      <c r="K450">
        <f>IFERROR(VLOOKUP(実施計画様式!K450,―!$M$2:$N$2,2,FALSE),0)</f>
        <v>0</v>
      </c>
      <c r="L450">
        <f>IFERROR(VLOOKUP(実施計画様式!L450,―!$O$2:$P$10,2,FALSE),0)</f>
        <v>0</v>
      </c>
      <c r="AG450">
        <f>IFERROR(VLOOKUP(実施計画様式!AG450,―!$Q$2:$R$3,2,FALSE),0)</f>
        <v>0</v>
      </c>
      <c r="AH450">
        <f>IFERROR(VLOOKUP(実施計画様式!AH450,―!$S$2:$T$3,2,FALSE),0)</f>
        <v>0</v>
      </c>
      <c r="AI450" s="4">
        <f>IFERROR(VLOOKUP(実施計画様式!AI450,―!$U$2:$V$3,2,FALSE),0)</f>
        <v>0</v>
      </c>
      <c r="AJ450">
        <f>IFERROR(VLOOKUP(実施計画様式!AJ450,―!$AD$2:$AE$14,2,FALSE),0)</f>
        <v>0</v>
      </c>
      <c r="AK450">
        <f>IFERROR(VLOOKUP(実施計画様式!AK450,―!$AD$2:$AE$14,2,FALSE),0)</f>
        <v>0</v>
      </c>
      <c r="AQ450">
        <f>IFERROR(VLOOKUP(実施計画様式!AQ450,―!$AG$2:$AH$4,2,FALSE),0)</f>
        <v>0</v>
      </c>
      <c r="AS450" s="4">
        <f t="shared" si="5"/>
        <v>0</v>
      </c>
      <c r="AT450">
        <v>99</v>
      </c>
      <c r="BB450" s="601" t="str">
        <f>IF(実施計画様式!F450="","",IF(PRODUCT(D450:AQ450)=0,"error",""))</f>
        <v/>
      </c>
    </row>
    <row r="451" spans="3:54" x14ac:dyDescent="0.15">
      <c r="C451" s="4">
        <v>370</v>
      </c>
      <c r="D451" s="53">
        <f>IFERROR(VLOOKUP(実施計画様式!D451,―!A$14:B$16,2,FALSE),0)</f>
        <v>0</v>
      </c>
      <c r="E451">
        <f>IFERROR(VLOOKUP(実施計画様式!E451,―!$C$40:$D$47,2,FALSE),0)</f>
        <v>0</v>
      </c>
      <c r="F451">
        <f>IFERROR(VLOOKUP(実施計画様式!F451,―!$E$2:$F$2,2,FALSE),0)</f>
        <v>0</v>
      </c>
      <c r="G451">
        <f>IFERROR(VLOOKUP(実施計画様式!G451,―!$G$2:$H$2,2,FALSE),0)</f>
        <v>0</v>
      </c>
      <c r="H451">
        <f>IFERROR(VLOOKUP(実施計画様式!H451,―!$I$2:$J$2,2,FALSE),0)</f>
        <v>0</v>
      </c>
      <c r="J451">
        <f>IFERROR(VLOOKUP(実施計画様式!J451,―!$K$2:$L$2,2,FALSE),0)</f>
        <v>0</v>
      </c>
      <c r="K451">
        <f>IFERROR(VLOOKUP(実施計画様式!K451,―!$M$2:$N$2,2,FALSE),0)</f>
        <v>0</v>
      </c>
      <c r="L451">
        <f>IFERROR(VLOOKUP(実施計画様式!L451,―!$O$2:$P$10,2,FALSE),0)</f>
        <v>0</v>
      </c>
      <c r="AG451">
        <f>IFERROR(VLOOKUP(実施計画様式!AG451,―!$Q$2:$R$3,2,FALSE),0)</f>
        <v>0</v>
      </c>
      <c r="AH451">
        <f>IFERROR(VLOOKUP(実施計画様式!AH451,―!$S$2:$T$3,2,FALSE),0)</f>
        <v>0</v>
      </c>
      <c r="AI451" s="4">
        <f>IFERROR(VLOOKUP(実施計画様式!AI451,―!$U$2:$V$3,2,FALSE),0)</f>
        <v>0</v>
      </c>
      <c r="AJ451">
        <f>IFERROR(VLOOKUP(実施計画様式!AJ451,―!$AD$2:$AE$14,2,FALSE),0)</f>
        <v>0</v>
      </c>
      <c r="AK451">
        <f>IFERROR(VLOOKUP(実施計画様式!AK451,―!$AD$2:$AE$14,2,FALSE),0)</f>
        <v>0</v>
      </c>
      <c r="AQ451">
        <f>IFERROR(VLOOKUP(実施計画様式!AQ451,―!$AG$2:$AH$4,2,FALSE),0)</f>
        <v>0</v>
      </c>
      <c r="AS451" s="4">
        <f t="shared" si="5"/>
        <v>0</v>
      </c>
      <c r="AT451">
        <v>99</v>
      </c>
      <c r="BB451" s="601" t="str">
        <f>IF(実施計画様式!F451="","",IF(PRODUCT(D451:AQ451)=0,"error",""))</f>
        <v/>
      </c>
    </row>
    <row r="452" spans="3:54" x14ac:dyDescent="0.15">
      <c r="C452" s="4">
        <v>371</v>
      </c>
      <c r="D452" s="53">
        <f>IFERROR(VLOOKUP(実施計画様式!D452,―!A$14:B$16,2,FALSE),0)</f>
        <v>0</v>
      </c>
      <c r="E452">
        <f>IFERROR(VLOOKUP(実施計画様式!E452,―!$C$40:$D$47,2,FALSE),0)</f>
        <v>0</v>
      </c>
      <c r="F452">
        <f>IFERROR(VLOOKUP(実施計画様式!F452,―!$E$2:$F$2,2,FALSE),0)</f>
        <v>0</v>
      </c>
      <c r="G452">
        <f>IFERROR(VLOOKUP(実施計画様式!G452,―!$G$2:$H$2,2,FALSE),0)</f>
        <v>0</v>
      </c>
      <c r="H452">
        <f>IFERROR(VLOOKUP(実施計画様式!H452,―!$I$2:$J$2,2,FALSE),0)</f>
        <v>0</v>
      </c>
      <c r="J452">
        <f>IFERROR(VLOOKUP(実施計画様式!J452,―!$K$2:$L$2,2,FALSE),0)</f>
        <v>0</v>
      </c>
      <c r="K452">
        <f>IFERROR(VLOOKUP(実施計画様式!K452,―!$M$2:$N$2,2,FALSE),0)</f>
        <v>0</v>
      </c>
      <c r="L452">
        <f>IFERROR(VLOOKUP(実施計画様式!L452,―!$O$2:$P$10,2,FALSE),0)</f>
        <v>0</v>
      </c>
      <c r="AG452">
        <f>IFERROR(VLOOKUP(実施計画様式!AG452,―!$Q$2:$R$3,2,FALSE),0)</f>
        <v>0</v>
      </c>
      <c r="AH452">
        <f>IFERROR(VLOOKUP(実施計画様式!AH452,―!$S$2:$T$3,2,FALSE),0)</f>
        <v>0</v>
      </c>
      <c r="AI452" s="4">
        <f>IFERROR(VLOOKUP(実施計画様式!AI452,―!$U$2:$V$3,2,FALSE),0)</f>
        <v>0</v>
      </c>
      <c r="AJ452">
        <f>IFERROR(VLOOKUP(実施計画様式!AJ452,―!$AD$2:$AE$14,2,FALSE),0)</f>
        <v>0</v>
      </c>
      <c r="AK452">
        <f>IFERROR(VLOOKUP(実施計画様式!AK452,―!$AD$2:$AE$14,2,FALSE),0)</f>
        <v>0</v>
      </c>
      <c r="AQ452">
        <f>IFERROR(VLOOKUP(実施計画様式!AQ452,―!$AG$2:$AH$4,2,FALSE),0)</f>
        <v>0</v>
      </c>
      <c r="AS452" s="4">
        <f t="shared" si="5"/>
        <v>0</v>
      </c>
      <c r="AT452">
        <v>99</v>
      </c>
      <c r="BB452" s="601" t="str">
        <f>IF(実施計画様式!F452="","",IF(PRODUCT(D452:AQ452)=0,"error",""))</f>
        <v/>
      </c>
    </row>
    <row r="453" spans="3:54" x14ac:dyDescent="0.15">
      <c r="C453" s="4">
        <v>372</v>
      </c>
      <c r="D453" s="53">
        <f>IFERROR(VLOOKUP(実施計画様式!D453,―!A$14:B$16,2,FALSE),0)</f>
        <v>0</v>
      </c>
      <c r="E453">
        <f>IFERROR(VLOOKUP(実施計画様式!E453,―!$C$40:$D$47,2,FALSE),0)</f>
        <v>0</v>
      </c>
      <c r="F453">
        <f>IFERROR(VLOOKUP(実施計画様式!F453,―!$E$2:$F$2,2,FALSE),0)</f>
        <v>0</v>
      </c>
      <c r="G453">
        <f>IFERROR(VLOOKUP(実施計画様式!G453,―!$G$2:$H$2,2,FALSE),0)</f>
        <v>0</v>
      </c>
      <c r="H453">
        <f>IFERROR(VLOOKUP(実施計画様式!H453,―!$I$2:$J$2,2,FALSE),0)</f>
        <v>0</v>
      </c>
      <c r="J453">
        <f>IFERROR(VLOOKUP(実施計画様式!J453,―!$K$2:$L$2,2,FALSE),0)</f>
        <v>0</v>
      </c>
      <c r="K453">
        <f>IFERROR(VLOOKUP(実施計画様式!K453,―!$M$2:$N$2,2,FALSE),0)</f>
        <v>0</v>
      </c>
      <c r="L453">
        <f>IFERROR(VLOOKUP(実施計画様式!L453,―!$O$2:$P$10,2,FALSE),0)</f>
        <v>0</v>
      </c>
      <c r="AG453">
        <f>IFERROR(VLOOKUP(実施計画様式!AG453,―!$Q$2:$R$3,2,FALSE),0)</f>
        <v>0</v>
      </c>
      <c r="AH453">
        <f>IFERROR(VLOOKUP(実施計画様式!AH453,―!$S$2:$T$3,2,FALSE),0)</f>
        <v>0</v>
      </c>
      <c r="AI453" s="4">
        <f>IFERROR(VLOOKUP(実施計画様式!AI453,―!$U$2:$V$3,2,FALSE),0)</f>
        <v>0</v>
      </c>
      <c r="AJ453">
        <f>IFERROR(VLOOKUP(実施計画様式!AJ453,―!$AD$2:$AE$14,2,FALSE),0)</f>
        <v>0</v>
      </c>
      <c r="AK453">
        <f>IFERROR(VLOOKUP(実施計画様式!AK453,―!$AD$2:$AE$14,2,FALSE),0)</f>
        <v>0</v>
      </c>
      <c r="AQ453">
        <f>IFERROR(VLOOKUP(実施計画様式!AQ453,―!$AG$2:$AH$4,2,FALSE),0)</f>
        <v>0</v>
      </c>
      <c r="AS453" s="4">
        <f t="shared" si="5"/>
        <v>0</v>
      </c>
      <c r="AT453">
        <v>99</v>
      </c>
      <c r="BB453" s="601" t="str">
        <f>IF(実施計画様式!F453="","",IF(PRODUCT(D453:AQ453)=0,"error",""))</f>
        <v/>
      </c>
    </row>
    <row r="454" spans="3:54" x14ac:dyDescent="0.15">
      <c r="C454" s="4">
        <v>373</v>
      </c>
      <c r="D454" s="53">
        <f>IFERROR(VLOOKUP(実施計画様式!D454,―!A$14:B$16,2,FALSE),0)</f>
        <v>0</v>
      </c>
      <c r="E454">
        <f>IFERROR(VLOOKUP(実施計画様式!E454,―!$C$40:$D$47,2,FALSE),0)</f>
        <v>0</v>
      </c>
      <c r="F454">
        <f>IFERROR(VLOOKUP(実施計画様式!F454,―!$E$2:$F$2,2,FALSE),0)</f>
        <v>0</v>
      </c>
      <c r="G454">
        <f>IFERROR(VLOOKUP(実施計画様式!G454,―!$G$2:$H$2,2,FALSE),0)</f>
        <v>0</v>
      </c>
      <c r="H454">
        <f>IFERROR(VLOOKUP(実施計画様式!H454,―!$I$2:$J$2,2,FALSE),0)</f>
        <v>0</v>
      </c>
      <c r="J454">
        <f>IFERROR(VLOOKUP(実施計画様式!J454,―!$K$2:$L$2,2,FALSE),0)</f>
        <v>0</v>
      </c>
      <c r="K454">
        <f>IFERROR(VLOOKUP(実施計画様式!K454,―!$M$2:$N$2,2,FALSE),0)</f>
        <v>0</v>
      </c>
      <c r="L454">
        <f>IFERROR(VLOOKUP(実施計画様式!L454,―!$O$2:$P$10,2,FALSE),0)</f>
        <v>0</v>
      </c>
      <c r="AG454">
        <f>IFERROR(VLOOKUP(実施計画様式!AG454,―!$Q$2:$R$3,2,FALSE),0)</f>
        <v>0</v>
      </c>
      <c r="AH454">
        <f>IFERROR(VLOOKUP(実施計画様式!AH454,―!$S$2:$T$3,2,FALSE),0)</f>
        <v>0</v>
      </c>
      <c r="AI454" s="4">
        <f>IFERROR(VLOOKUP(実施計画様式!AI454,―!$U$2:$V$3,2,FALSE),0)</f>
        <v>0</v>
      </c>
      <c r="AJ454">
        <f>IFERROR(VLOOKUP(実施計画様式!AJ454,―!$AD$2:$AE$14,2,FALSE),0)</f>
        <v>0</v>
      </c>
      <c r="AK454">
        <f>IFERROR(VLOOKUP(実施計画様式!AK454,―!$AD$2:$AE$14,2,FALSE),0)</f>
        <v>0</v>
      </c>
      <c r="AQ454">
        <f>IFERROR(VLOOKUP(実施計画様式!AQ454,―!$AG$2:$AH$4,2,FALSE),0)</f>
        <v>0</v>
      </c>
      <c r="AS454" s="4">
        <f t="shared" si="5"/>
        <v>0</v>
      </c>
      <c r="AT454">
        <v>99</v>
      </c>
      <c r="BB454" s="601" t="str">
        <f>IF(実施計画様式!F454="","",IF(PRODUCT(D454:AQ454)=0,"error",""))</f>
        <v/>
      </c>
    </row>
    <row r="455" spans="3:54" x14ac:dyDescent="0.15">
      <c r="C455" s="4">
        <v>374</v>
      </c>
      <c r="D455" s="53">
        <f>IFERROR(VLOOKUP(実施計画様式!D455,―!A$14:B$16,2,FALSE),0)</f>
        <v>0</v>
      </c>
      <c r="E455">
        <f>IFERROR(VLOOKUP(実施計画様式!E455,―!$C$40:$D$47,2,FALSE),0)</f>
        <v>0</v>
      </c>
      <c r="F455">
        <f>IFERROR(VLOOKUP(実施計画様式!F455,―!$E$2:$F$2,2,FALSE),0)</f>
        <v>0</v>
      </c>
      <c r="G455">
        <f>IFERROR(VLOOKUP(実施計画様式!G455,―!$G$2:$H$2,2,FALSE),0)</f>
        <v>0</v>
      </c>
      <c r="H455">
        <f>IFERROR(VLOOKUP(実施計画様式!H455,―!$I$2:$J$2,2,FALSE),0)</f>
        <v>0</v>
      </c>
      <c r="J455">
        <f>IFERROR(VLOOKUP(実施計画様式!J455,―!$K$2:$L$2,2,FALSE),0)</f>
        <v>0</v>
      </c>
      <c r="K455">
        <f>IFERROR(VLOOKUP(実施計画様式!K455,―!$M$2:$N$2,2,FALSE),0)</f>
        <v>0</v>
      </c>
      <c r="L455">
        <f>IFERROR(VLOOKUP(実施計画様式!L455,―!$O$2:$P$10,2,FALSE),0)</f>
        <v>0</v>
      </c>
      <c r="AG455">
        <f>IFERROR(VLOOKUP(実施計画様式!AG455,―!$Q$2:$R$3,2,FALSE),0)</f>
        <v>0</v>
      </c>
      <c r="AH455">
        <f>IFERROR(VLOOKUP(実施計画様式!AH455,―!$S$2:$T$3,2,FALSE),0)</f>
        <v>0</v>
      </c>
      <c r="AI455" s="4">
        <f>IFERROR(VLOOKUP(実施計画様式!AI455,―!$U$2:$V$3,2,FALSE),0)</f>
        <v>0</v>
      </c>
      <c r="AJ455">
        <f>IFERROR(VLOOKUP(実施計画様式!AJ455,―!$AD$2:$AE$14,2,FALSE),0)</f>
        <v>0</v>
      </c>
      <c r="AK455">
        <f>IFERROR(VLOOKUP(実施計画様式!AK455,―!$AD$2:$AE$14,2,FALSE),0)</f>
        <v>0</v>
      </c>
      <c r="AQ455">
        <f>IFERROR(VLOOKUP(実施計画様式!AQ455,―!$AG$2:$AH$4,2,FALSE),0)</f>
        <v>0</v>
      </c>
      <c r="AS455" s="4">
        <f t="shared" si="5"/>
        <v>0</v>
      </c>
      <c r="AT455">
        <v>99</v>
      </c>
      <c r="BB455" s="601" t="str">
        <f>IF(実施計画様式!F455="","",IF(PRODUCT(D455:AQ455)=0,"error",""))</f>
        <v/>
      </c>
    </row>
    <row r="456" spans="3:54" x14ac:dyDescent="0.15">
      <c r="C456" s="4">
        <v>375</v>
      </c>
      <c r="D456" s="53">
        <f>IFERROR(VLOOKUP(実施計画様式!D456,―!A$14:B$16,2,FALSE),0)</f>
        <v>0</v>
      </c>
      <c r="E456">
        <f>IFERROR(VLOOKUP(実施計画様式!E456,―!$C$40:$D$47,2,FALSE),0)</f>
        <v>0</v>
      </c>
      <c r="F456">
        <f>IFERROR(VLOOKUP(実施計画様式!F456,―!$E$2:$F$2,2,FALSE),0)</f>
        <v>0</v>
      </c>
      <c r="G456">
        <f>IFERROR(VLOOKUP(実施計画様式!G456,―!$G$2:$H$2,2,FALSE),0)</f>
        <v>0</v>
      </c>
      <c r="H456">
        <f>IFERROR(VLOOKUP(実施計画様式!H456,―!$I$2:$J$2,2,FALSE),0)</f>
        <v>0</v>
      </c>
      <c r="J456">
        <f>IFERROR(VLOOKUP(実施計画様式!J456,―!$K$2:$L$2,2,FALSE),0)</f>
        <v>0</v>
      </c>
      <c r="K456">
        <f>IFERROR(VLOOKUP(実施計画様式!K456,―!$M$2:$N$2,2,FALSE),0)</f>
        <v>0</v>
      </c>
      <c r="L456">
        <f>IFERROR(VLOOKUP(実施計画様式!L456,―!$O$2:$P$10,2,FALSE),0)</f>
        <v>0</v>
      </c>
      <c r="AG456">
        <f>IFERROR(VLOOKUP(実施計画様式!AG456,―!$Q$2:$R$3,2,FALSE),0)</f>
        <v>0</v>
      </c>
      <c r="AH456">
        <f>IFERROR(VLOOKUP(実施計画様式!AH456,―!$S$2:$T$3,2,FALSE),0)</f>
        <v>0</v>
      </c>
      <c r="AI456" s="4">
        <f>IFERROR(VLOOKUP(実施計画様式!AI456,―!$U$2:$V$3,2,FALSE),0)</f>
        <v>0</v>
      </c>
      <c r="AJ456">
        <f>IFERROR(VLOOKUP(実施計画様式!AJ456,―!$AD$2:$AE$14,2,FALSE),0)</f>
        <v>0</v>
      </c>
      <c r="AK456">
        <f>IFERROR(VLOOKUP(実施計画様式!AK456,―!$AD$2:$AE$14,2,FALSE),0)</f>
        <v>0</v>
      </c>
      <c r="AQ456">
        <f>IFERROR(VLOOKUP(実施計画様式!AQ456,―!$AG$2:$AH$4,2,FALSE),0)</f>
        <v>0</v>
      </c>
      <c r="AS456" s="4">
        <f t="shared" si="5"/>
        <v>0</v>
      </c>
      <c r="AT456">
        <v>99</v>
      </c>
      <c r="BB456" s="601" t="str">
        <f>IF(実施計画様式!F456="","",IF(PRODUCT(D456:AQ456)=0,"error",""))</f>
        <v/>
      </c>
    </row>
    <row r="457" spans="3:54" x14ac:dyDescent="0.15">
      <c r="C457" s="4">
        <v>376</v>
      </c>
      <c r="D457" s="53">
        <f>IFERROR(VLOOKUP(実施計画様式!D457,―!A$14:B$16,2,FALSE),0)</f>
        <v>0</v>
      </c>
      <c r="E457">
        <f>IFERROR(VLOOKUP(実施計画様式!E457,―!$C$40:$D$47,2,FALSE),0)</f>
        <v>0</v>
      </c>
      <c r="F457">
        <f>IFERROR(VLOOKUP(実施計画様式!F457,―!$E$2:$F$2,2,FALSE),0)</f>
        <v>0</v>
      </c>
      <c r="G457">
        <f>IFERROR(VLOOKUP(実施計画様式!G457,―!$G$2:$H$2,2,FALSE),0)</f>
        <v>0</v>
      </c>
      <c r="H457">
        <f>IFERROR(VLOOKUP(実施計画様式!H457,―!$I$2:$J$2,2,FALSE),0)</f>
        <v>0</v>
      </c>
      <c r="J457">
        <f>IFERROR(VLOOKUP(実施計画様式!J457,―!$K$2:$L$2,2,FALSE),0)</f>
        <v>0</v>
      </c>
      <c r="K457">
        <f>IFERROR(VLOOKUP(実施計画様式!K457,―!$M$2:$N$2,2,FALSE),0)</f>
        <v>0</v>
      </c>
      <c r="L457">
        <f>IFERROR(VLOOKUP(実施計画様式!L457,―!$O$2:$P$10,2,FALSE),0)</f>
        <v>0</v>
      </c>
      <c r="AG457">
        <f>IFERROR(VLOOKUP(実施計画様式!AG457,―!$Q$2:$R$3,2,FALSE),0)</f>
        <v>0</v>
      </c>
      <c r="AH457">
        <f>IFERROR(VLOOKUP(実施計画様式!AH457,―!$S$2:$T$3,2,FALSE),0)</f>
        <v>0</v>
      </c>
      <c r="AI457" s="4">
        <f>IFERROR(VLOOKUP(実施計画様式!AI457,―!$U$2:$V$3,2,FALSE),0)</f>
        <v>0</v>
      </c>
      <c r="AJ457">
        <f>IFERROR(VLOOKUP(実施計画様式!AJ457,―!$AD$2:$AE$14,2,FALSE),0)</f>
        <v>0</v>
      </c>
      <c r="AK457">
        <f>IFERROR(VLOOKUP(実施計画様式!AK457,―!$AD$2:$AE$14,2,FALSE),0)</f>
        <v>0</v>
      </c>
      <c r="AQ457">
        <f>IFERROR(VLOOKUP(実施計画様式!AQ457,―!$AG$2:$AH$4,2,FALSE),0)</f>
        <v>0</v>
      </c>
      <c r="AS457" s="4">
        <f t="shared" si="5"/>
        <v>0</v>
      </c>
      <c r="AT457">
        <v>99</v>
      </c>
      <c r="BB457" s="601" t="str">
        <f>IF(実施計画様式!F457="","",IF(PRODUCT(D457:AQ457)=0,"error",""))</f>
        <v/>
      </c>
    </row>
    <row r="458" spans="3:54" x14ac:dyDescent="0.15">
      <c r="C458" s="4">
        <v>377</v>
      </c>
      <c r="D458" s="53">
        <f>IFERROR(VLOOKUP(実施計画様式!D458,―!A$14:B$16,2,FALSE),0)</f>
        <v>0</v>
      </c>
      <c r="E458">
        <f>IFERROR(VLOOKUP(実施計画様式!E458,―!$C$40:$D$47,2,FALSE),0)</f>
        <v>0</v>
      </c>
      <c r="F458">
        <f>IFERROR(VLOOKUP(実施計画様式!F458,―!$E$2:$F$2,2,FALSE),0)</f>
        <v>0</v>
      </c>
      <c r="G458">
        <f>IFERROR(VLOOKUP(実施計画様式!G458,―!$G$2:$H$2,2,FALSE),0)</f>
        <v>0</v>
      </c>
      <c r="H458">
        <f>IFERROR(VLOOKUP(実施計画様式!H458,―!$I$2:$J$2,2,FALSE),0)</f>
        <v>0</v>
      </c>
      <c r="J458">
        <f>IFERROR(VLOOKUP(実施計画様式!J458,―!$K$2:$L$2,2,FALSE),0)</f>
        <v>0</v>
      </c>
      <c r="K458">
        <f>IFERROR(VLOOKUP(実施計画様式!K458,―!$M$2:$N$2,2,FALSE),0)</f>
        <v>0</v>
      </c>
      <c r="L458">
        <f>IFERROR(VLOOKUP(実施計画様式!L458,―!$O$2:$P$10,2,FALSE),0)</f>
        <v>0</v>
      </c>
      <c r="AG458">
        <f>IFERROR(VLOOKUP(実施計画様式!AG458,―!$Q$2:$R$3,2,FALSE),0)</f>
        <v>0</v>
      </c>
      <c r="AH458">
        <f>IFERROR(VLOOKUP(実施計画様式!AH458,―!$S$2:$T$3,2,FALSE),0)</f>
        <v>0</v>
      </c>
      <c r="AI458" s="4">
        <f>IFERROR(VLOOKUP(実施計画様式!AI458,―!$U$2:$V$3,2,FALSE),0)</f>
        <v>0</v>
      </c>
      <c r="AJ458">
        <f>IFERROR(VLOOKUP(実施計画様式!AJ458,―!$AD$2:$AE$14,2,FALSE),0)</f>
        <v>0</v>
      </c>
      <c r="AK458">
        <f>IFERROR(VLOOKUP(実施計画様式!AK458,―!$AD$2:$AE$14,2,FALSE),0)</f>
        <v>0</v>
      </c>
      <c r="AQ458">
        <f>IFERROR(VLOOKUP(実施計画様式!AQ458,―!$AG$2:$AH$4,2,FALSE),0)</f>
        <v>0</v>
      </c>
      <c r="AS458" s="4">
        <f t="shared" si="5"/>
        <v>0</v>
      </c>
      <c r="AT458">
        <v>99</v>
      </c>
      <c r="BB458" s="601" t="str">
        <f>IF(実施計画様式!F458="","",IF(PRODUCT(D458:AQ458)=0,"error",""))</f>
        <v/>
      </c>
    </row>
    <row r="459" spans="3:54" x14ac:dyDescent="0.15">
      <c r="C459" s="4">
        <v>378</v>
      </c>
      <c r="D459" s="53">
        <f>IFERROR(VLOOKUP(実施計画様式!D459,―!A$14:B$16,2,FALSE),0)</f>
        <v>0</v>
      </c>
      <c r="E459">
        <f>IFERROR(VLOOKUP(実施計画様式!E459,―!$C$40:$D$47,2,FALSE),0)</f>
        <v>0</v>
      </c>
      <c r="F459">
        <f>IFERROR(VLOOKUP(実施計画様式!F459,―!$E$2:$F$2,2,FALSE),0)</f>
        <v>0</v>
      </c>
      <c r="G459">
        <f>IFERROR(VLOOKUP(実施計画様式!G459,―!$G$2:$H$2,2,FALSE),0)</f>
        <v>0</v>
      </c>
      <c r="H459">
        <f>IFERROR(VLOOKUP(実施計画様式!H459,―!$I$2:$J$2,2,FALSE),0)</f>
        <v>0</v>
      </c>
      <c r="J459">
        <f>IFERROR(VLOOKUP(実施計画様式!J459,―!$K$2:$L$2,2,FALSE),0)</f>
        <v>0</v>
      </c>
      <c r="K459">
        <f>IFERROR(VLOOKUP(実施計画様式!K459,―!$M$2:$N$2,2,FALSE),0)</f>
        <v>0</v>
      </c>
      <c r="L459">
        <f>IFERROR(VLOOKUP(実施計画様式!L459,―!$O$2:$P$10,2,FALSE),0)</f>
        <v>0</v>
      </c>
      <c r="AG459">
        <f>IFERROR(VLOOKUP(実施計画様式!AG459,―!$Q$2:$R$3,2,FALSE),0)</f>
        <v>0</v>
      </c>
      <c r="AH459">
        <f>IFERROR(VLOOKUP(実施計画様式!AH459,―!$S$2:$T$3,2,FALSE),0)</f>
        <v>0</v>
      </c>
      <c r="AI459" s="4">
        <f>IFERROR(VLOOKUP(実施計画様式!AI459,―!$U$2:$V$3,2,FALSE),0)</f>
        <v>0</v>
      </c>
      <c r="AJ459">
        <f>IFERROR(VLOOKUP(実施計画様式!AJ459,―!$AD$2:$AE$14,2,FALSE),0)</f>
        <v>0</v>
      </c>
      <c r="AK459">
        <f>IFERROR(VLOOKUP(実施計画様式!AK459,―!$AD$2:$AE$14,2,FALSE),0)</f>
        <v>0</v>
      </c>
      <c r="AQ459">
        <f>IFERROR(VLOOKUP(実施計画様式!AQ459,―!$AG$2:$AH$4,2,FALSE),0)</f>
        <v>0</v>
      </c>
      <c r="AS459" s="4">
        <f t="shared" si="5"/>
        <v>0</v>
      </c>
      <c r="AT459">
        <v>99</v>
      </c>
      <c r="BB459" s="601" t="str">
        <f>IF(実施計画様式!F459="","",IF(PRODUCT(D459:AQ459)=0,"error",""))</f>
        <v/>
      </c>
    </row>
    <row r="460" spans="3:54" x14ac:dyDescent="0.15">
      <c r="C460" s="4">
        <v>379</v>
      </c>
      <c r="D460" s="53">
        <f>IFERROR(VLOOKUP(実施計画様式!D460,―!A$14:B$16,2,FALSE),0)</f>
        <v>0</v>
      </c>
      <c r="E460">
        <f>IFERROR(VLOOKUP(実施計画様式!E460,―!$C$40:$D$47,2,FALSE),0)</f>
        <v>0</v>
      </c>
      <c r="F460">
        <f>IFERROR(VLOOKUP(実施計画様式!F460,―!$E$2:$F$2,2,FALSE),0)</f>
        <v>0</v>
      </c>
      <c r="G460">
        <f>IFERROR(VLOOKUP(実施計画様式!G460,―!$G$2:$H$2,2,FALSE),0)</f>
        <v>0</v>
      </c>
      <c r="H460">
        <f>IFERROR(VLOOKUP(実施計画様式!H460,―!$I$2:$J$2,2,FALSE),0)</f>
        <v>0</v>
      </c>
      <c r="J460">
        <f>IFERROR(VLOOKUP(実施計画様式!J460,―!$K$2:$L$2,2,FALSE),0)</f>
        <v>0</v>
      </c>
      <c r="K460">
        <f>IFERROR(VLOOKUP(実施計画様式!K460,―!$M$2:$N$2,2,FALSE),0)</f>
        <v>0</v>
      </c>
      <c r="L460">
        <f>IFERROR(VLOOKUP(実施計画様式!L460,―!$O$2:$P$10,2,FALSE),0)</f>
        <v>0</v>
      </c>
      <c r="AG460">
        <f>IFERROR(VLOOKUP(実施計画様式!AG460,―!$Q$2:$R$3,2,FALSE),0)</f>
        <v>0</v>
      </c>
      <c r="AH460">
        <f>IFERROR(VLOOKUP(実施計画様式!AH460,―!$S$2:$T$3,2,FALSE),0)</f>
        <v>0</v>
      </c>
      <c r="AI460" s="4">
        <f>IFERROR(VLOOKUP(実施計画様式!AI460,―!$U$2:$V$3,2,FALSE),0)</f>
        <v>0</v>
      </c>
      <c r="AJ460">
        <f>IFERROR(VLOOKUP(実施計画様式!AJ460,―!$AD$2:$AE$14,2,FALSE),0)</f>
        <v>0</v>
      </c>
      <c r="AK460">
        <f>IFERROR(VLOOKUP(実施計画様式!AK460,―!$AD$2:$AE$14,2,FALSE),0)</f>
        <v>0</v>
      </c>
      <c r="AQ460">
        <f>IFERROR(VLOOKUP(実施計画様式!AQ460,―!$AG$2:$AH$4,2,FALSE),0)</f>
        <v>0</v>
      </c>
      <c r="AS460" s="4">
        <f t="shared" si="5"/>
        <v>0</v>
      </c>
      <c r="AT460">
        <v>99</v>
      </c>
      <c r="BB460" s="601" t="str">
        <f>IF(実施計画様式!F460="","",IF(PRODUCT(D460:AQ460)=0,"error",""))</f>
        <v/>
      </c>
    </row>
    <row r="461" spans="3:54" x14ac:dyDescent="0.15">
      <c r="C461" s="4">
        <v>380</v>
      </c>
      <c r="D461" s="53">
        <f>IFERROR(VLOOKUP(実施計画様式!D461,―!A$14:B$16,2,FALSE),0)</f>
        <v>0</v>
      </c>
      <c r="E461">
        <f>IFERROR(VLOOKUP(実施計画様式!E461,―!$C$40:$D$47,2,FALSE),0)</f>
        <v>0</v>
      </c>
      <c r="F461">
        <f>IFERROR(VLOOKUP(実施計画様式!F461,―!$E$2:$F$2,2,FALSE),0)</f>
        <v>0</v>
      </c>
      <c r="G461">
        <f>IFERROR(VLOOKUP(実施計画様式!G461,―!$G$2:$H$2,2,FALSE),0)</f>
        <v>0</v>
      </c>
      <c r="H461">
        <f>IFERROR(VLOOKUP(実施計画様式!H461,―!$I$2:$J$2,2,FALSE),0)</f>
        <v>0</v>
      </c>
      <c r="J461">
        <f>IFERROR(VLOOKUP(実施計画様式!J461,―!$K$2:$L$2,2,FALSE),0)</f>
        <v>0</v>
      </c>
      <c r="K461">
        <f>IFERROR(VLOOKUP(実施計画様式!K461,―!$M$2:$N$2,2,FALSE),0)</f>
        <v>0</v>
      </c>
      <c r="L461">
        <f>IFERROR(VLOOKUP(実施計画様式!L461,―!$O$2:$P$10,2,FALSE),0)</f>
        <v>0</v>
      </c>
      <c r="AG461">
        <f>IFERROR(VLOOKUP(実施計画様式!AG461,―!$Q$2:$R$3,2,FALSE),0)</f>
        <v>0</v>
      </c>
      <c r="AH461">
        <f>IFERROR(VLOOKUP(実施計画様式!AH461,―!$S$2:$T$3,2,FALSE),0)</f>
        <v>0</v>
      </c>
      <c r="AI461" s="4">
        <f>IFERROR(VLOOKUP(実施計画様式!AI461,―!$U$2:$V$3,2,FALSE),0)</f>
        <v>0</v>
      </c>
      <c r="AJ461">
        <f>IFERROR(VLOOKUP(実施計画様式!AJ461,―!$AD$2:$AE$14,2,FALSE),0)</f>
        <v>0</v>
      </c>
      <c r="AK461">
        <f>IFERROR(VLOOKUP(実施計画様式!AK461,―!$AD$2:$AE$14,2,FALSE),0)</f>
        <v>0</v>
      </c>
      <c r="AQ461">
        <f>IFERROR(VLOOKUP(実施計画様式!AQ461,―!$AG$2:$AH$4,2,FALSE),0)</f>
        <v>0</v>
      </c>
      <c r="AS461" s="4">
        <f t="shared" si="5"/>
        <v>0</v>
      </c>
      <c r="AT461">
        <v>99</v>
      </c>
      <c r="BB461" s="601" t="str">
        <f>IF(実施計画様式!F461="","",IF(PRODUCT(D461:AQ461)=0,"error",""))</f>
        <v/>
      </c>
    </row>
    <row r="462" spans="3:54" x14ac:dyDescent="0.15">
      <c r="C462" s="4">
        <v>381</v>
      </c>
      <c r="D462" s="53">
        <f>IFERROR(VLOOKUP(実施計画様式!D462,―!A$14:B$16,2,FALSE),0)</f>
        <v>0</v>
      </c>
      <c r="E462">
        <f>IFERROR(VLOOKUP(実施計画様式!E462,―!$C$40:$D$47,2,FALSE),0)</f>
        <v>0</v>
      </c>
      <c r="F462">
        <f>IFERROR(VLOOKUP(実施計画様式!F462,―!$E$2:$F$2,2,FALSE),0)</f>
        <v>0</v>
      </c>
      <c r="G462">
        <f>IFERROR(VLOOKUP(実施計画様式!G462,―!$G$2:$H$2,2,FALSE),0)</f>
        <v>0</v>
      </c>
      <c r="H462">
        <f>IFERROR(VLOOKUP(実施計画様式!H462,―!$I$2:$J$2,2,FALSE),0)</f>
        <v>0</v>
      </c>
      <c r="J462">
        <f>IFERROR(VLOOKUP(実施計画様式!J462,―!$K$2:$L$2,2,FALSE),0)</f>
        <v>0</v>
      </c>
      <c r="K462">
        <f>IFERROR(VLOOKUP(実施計画様式!K462,―!$M$2:$N$2,2,FALSE),0)</f>
        <v>0</v>
      </c>
      <c r="L462">
        <f>IFERROR(VLOOKUP(実施計画様式!L462,―!$O$2:$P$10,2,FALSE),0)</f>
        <v>0</v>
      </c>
      <c r="AG462">
        <f>IFERROR(VLOOKUP(実施計画様式!AG462,―!$Q$2:$R$3,2,FALSE),0)</f>
        <v>0</v>
      </c>
      <c r="AH462">
        <f>IFERROR(VLOOKUP(実施計画様式!AH462,―!$S$2:$T$3,2,FALSE),0)</f>
        <v>0</v>
      </c>
      <c r="AI462" s="4">
        <f>IFERROR(VLOOKUP(実施計画様式!AI462,―!$U$2:$V$3,2,FALSE),0)</f>
        <v>0</v>
      </c>
      <c r="AJ462">
        <f>IFERROR(VLOOKUP(実施計画様式!AJ462,―!$AD$2:$AE$14,2,FALSE),0)</f>
        <v>0</v>
      </c>
      <c r="AK462">
        <f>IFERROR(VLOOKUP(実施計画様式!AK462,―!$AD$2:$AE$14,2,FALSE),0)</f>
        <v>0</v>
      </c>
      <c r="AQ462">
        <f>IFERROR(VLOOKUP(実施計画様式!AQ462,―!$AG$2:$AH$4,2,FALSE),0)</f>
        <v>0</v>
      </c>
      <c r="AS462" s="4">
        <f t="shared" si="5"/>
        <v>0</v>
      </c>
      <c r="AT462">
        <v>99</v>
      </c>
      <c r="BB462" s="601" t="str">
        <f>IF(実施計画様式!F462="","",IF(PRODUCT(D462:AQ462)=0,"error",""))</f>
        <v/>
      </c>
    </row>
    <row r="463" spans="3:54" x14ac:dyDescent="0.15">
      <c r="C463" s="4">
        <v>382</v>
      </c>
      <c r="D463" s="53">
        <f>IFERROR(VLOOKUP(実施計画様式!D463,―!A$14:B$16,2,FALSE),0)</f>
        <v>0</v>
      </c>
      <c r="E463">
        <f>IFERROR(VLOOKUP(実施計画様式!E463,―!$C$40:$D$47,2,FALSE),0)</f>
        <v>0</v>
      </c>
      <c r="F463">
        <f>IFERROR(VLOOKUP(実施計画様式!F463,―!$E$2:$F$2,2,FALSE),0)</f>
        <v>0</v>
      </c>
      <c r="G463">
        <f>IFERROR(VLOOKUP(実施計画様式!G463,―!$G$2:$H$2,2,FALSE),0)</f>
        <v>0</v>
      </c>
      <c r="H463">
        <f>IFERROR(VLOOKUP(実施計画様式!H463,―!$I$2:$J$2,2,FALSE),0)</f>
        <v>0</v>
      </c>
      <c r="J463">
        <f>IFERROR(VLOOKUP(実施計画様式!J463,―!$K$2:$L$2,2,FALSE),0)</f>
        <v>0</v>
      </c>
      <c r="K463">
        <f>IFERROR(VLOOKUP(実施計画様式!K463,―!$M$2:$N$2,2,FALSE),0)</f>
        <v>0</v>
      </c>
      <c r="L463">
        <f>IFERROR(VLOOKUP(実施計画様式!L463,―!$O$2:$P$10,2,FALSE),0)</f>
        <v>0</v>
      </c>
      <c r="AG463">
        <f>IFERROR(VLOOKUP(実施計画様式!AG463,―!$Q$2:$R$3,2,FALSE),0)</f>
        <v>0</v>
      </c>
      <c r="AH463">
        <f>IFERROR(VLOOKUP(実施計画様式!AH463,―!$S$2:$T$3,2,FALSE),0)</f>
        <v>0</v>
      </c>
      <c r="AI463" s="4">
        <f>IFERROR(VLOOKUP(実施計画様式!AI463,―!$U$2:$V$3,2,FALSE),0)</f>
        <v>0</v>
      </c>
      <c r="AJ463">
        <f>IFERROR(VLOOKUP(実施計画様式!AJ463,―!$AD$2:$AE$14,2,FALSE),0)</f>
        <v>0</v>
      </c>
      <c r="AK463">
        <f>IFERROR(VLOOKUP(実施計画様式!AK463,―!$AD$2:$AE$14,2,FALSE),0)</f>
        <v>0</v>
      </c>
      <c r="AQ463">
        <f>IFERROR(VLOOKUP(実施計画様式!AQ463,―!$AG$2:$AH$4,2,FALSE),0)</f>
        <v>0</v>
      </c>
      <c r="AS463" s="4">
        <f t="shared" si="5"/>
        <v>0</v>
      </c>
      <c r="AT463">
        <v>99</v>
      </c>
      <c r="BB463" s="601" t="str">
        <f>IF(実施計画様式!F463="","",IF(PRODUCT(D463:AQ463)=0,"error",""))</f>
        <v/>
      </c>
    </row>
    <row r="464" spans="3:54" x14ac:dyDescent="0.15">
      <c r="C464" s="4">
        <v>383</v>
      </c>
      <c r="D464" s="53">
        <f>IFERROR(VLOOKUP(実施計画様式!D464,―!A$14:B$16,2,FALSE),0)</f>
        <v>0</v>
      </c>
      <c r="E464">
        <f>IFERROR(VLOOKUP(実施計画様式!E464,―!$C$40:$D$47,2,FALSE),0)</f>
        <v>0</v>
      </c>
      <c r="F464">
        <f>IFERROR(VLOOKUP(実施計画様式!F464,―!$E$2:$F$2,2,FALSE),0)</f>
        <v>0</v>
      </c>
      <c r="G464">
        <f>IFERROR(VLOOKUP(実施計画様式!G464,―!$G$2:$H$2,2,FALSE),0)</f>
        <v>0</v>
      </c>
      <c r="H464">
        <f>IFERROR(VLOOKUP(実施計画様式!H464,―!$I$2:$J$2,2,FALSE),0)</f>
        <v>0</v>
      </c>
      <c r="J464">
        <f>IFERROR(VLOOKUP(実施計画様式!J464,―!$K$2:$L$2,2,FALSE),0)</f>
        <v>0</v>
      </c>
      <c r="K464">
        <f>IFERROR(VLOOKUP(実施計画様式!K464,―!$M$2:$N$2,2,FALSE),0)</f>
        <v>0</v>
      </c>
      <c r="L464">
        <f>IFERROR(VLOOKUP(実施計画様式!L464,―!$O$2:$P$10,2,FALSE),0)</f>
        <v>0</v>
      </c>
      <c r="AG464">
        <f>IFERROR(VLOOKUP(実施計画様式!AG464,―!$Q$2:$R$3,2,FALSE),0)</f>
        <v>0</v>
      </c>
      <c r="AH464">
        <f>IFERROR(VLOOKUP(実施計画様式!AH464,―!$S$2:$T$3,2,FALSE),0)</f>
        <v>0</v>
      </c>
      <c r="AI464" s="4">
        <f>IFERROR(VLOOKUP(実施計画様式!AI464,―!$U$2:$V$3,2,FALSE),0)</f>
        <v>0</v>
      </c>
      <c r="AJ464">
        <f>IFERROR(VLOOKUP(実施計画様式!AJ464,―!$AD$2:$AE$14,2,FALSE),0)</f>
        <v>0</v>
      </c>
      <c r="AK464">
        <f>IFERROR(VLOOKUP(実施計画様式!AK464,―!$AD$2:$AE$14,2,FALSE),0)</f>
        <v>0</v>
      </c>
      <c r="AQ464">
        <f>IFERROR(VLOOKUP(実施計画様式!AQ464,―!$AG$2:$AH$4,2,FALSE),0)</f>
        <v>0</v>
      </c>
      <c r="AS464" s="4">
        <f t="shared" si="5"/>
        <v>0</v>
      </c>
      <c r="AT464">
        <v>99</v>
      </c>
      <c r="BB464" s="601" t="str">
        <f>IF(実施計画様式!F464="","",IF(PRODUCT(D464:AQ464)=0,"error",""))</f>
        <v/>
      </c>
    </row>
    <row r="465" spans="3:54" x14ac:dyDescent="0.15">
      <c r="C465" s="4">
        <v>384</v>
      </c>
      <c r="D465" s="53">
        <f>IFERROR(VLOOKUP(実施計画様式!D465,―!A$14:B$16,2,FALSE),0)</f>
        <v>0</v>
      </c>
      <c r="E465">
        <f>IFERROR(VLOOKUP(実施計画様式!E465,―!$C$40:$D$47,2,FALSE),0)</f>
        <v>0</v>
      </c>
      <c r="F465">
        <f>IFERROR(VLOOKUP(実施計画様式!F465,―!$E$2:$F$2,2,FALSE),0)</f>
        <v>0</v>
      </c>
      <c r="G465">
        <f>IFERROR(VLOOKUP(実施計画様式!G465,―!$G$2:$H$2,2,FALSE),0)</f>
        <v>0</v>
      </c>
      <c r="H465">
        <f>IFERROR(VLOOKUP(実施計画様式!H465,―!$I$2:$J$2,2,FALSE),0)</f>
        <v>0</v>
      </c>
      <c r="J465">
        <f>IFERROR(VLOOKUP(実施計画様式!J465,―!$K$2:$L$2,2,FALSE),0)</f>
        <v>0</v>
      </c>
      <c r="K465">
        <f>IFERROR(VLOOKUP(実施計画様式!K465,―!$M$2:$N$2,2,FALSE),0)</f>
        <v>0</v>
      </c>
      <c r="L465">
        <f>IFERROR(VLOOKUP(実施計画様式!L465,―!$O$2:$P$10,2,FALSE),0)</f>
        <v>0</v>
      </c>
      <c r="AG465">
        <f>IFERROR(VLOOKUP(実施計画様式!AG465,―!$Q$2:$R$3,2,FALSE),0)</f>
        <v>0</v>
      </c>
      <c r="AH465">
        <f>IFERROR(VLOOKUP(実施計画様式!AH465,―!$S$2:$T$3,2,FALSE),0)</f>
        <v>0</v>
      </c>
      <c r="AI465" s="4">
        <f>IFERROR(VLOOKUP(実施計画様式!AI465,―!$U$2:$V$3,2,FALSE),0)</f>
        <v>0</v>
      </c>
      <c r="AJ465">
        <f>IFERROR(VLOOKUP(実施計画様式!AJ465,―!$AD$2:$AE$14,2,FALSE),0)</f>
        <v>0</v>
      </c>
      <c r="AK465">
        <f>IFERROR(VLOOKUP(実施計画様式!AK465,―!$AD$2:$AE$14,2,FALSE),0)</f>
        <v>0</v>
      </c>
      <c r="AQ465">
        <f>IFERROR(VLOOKUP(実施計画様式!AQ465,―!$AG$2:$AH$4,2,FALSE),0)</f>
        <v>0</v>
      </c>
      <c r="AS465" s="4">
        <f t="shared" si="5"/>
        <v>0</v>
      </c>
      <c r="AT465">
        <v>99</v>
      </c>
      <c r="BB465" s="601" t="str">
        <f>IF(実施計画様式!F465="","",IF(PRODUCT(D465:AQ465)=0,"error",""))</f>
        <v/>
      </c>
    </row>
    <row r="466" spans="3:54" x14ac:dyDescent="0.15">
      <c r="C466" s="4">
        <v>385</v>
      </c>
      <c r="D466" s="53">
        <f>IFERROR(VLOOKUP(実施計画様式!D466,―!A$14:B$16,2,FALSE),0)</f>
        <v>0</v>
      </c>
      <c r="E466">
        <f>IFERROR(VLOOKUP(実施計画様式!E466,―!$C$40:$D$47,2,FALSE),0)</f>
        <v>0</v>
      </c>
      <c r="F466">
        <f>IFERROR(VLOOKUP(実施計画様式!F466,―!$E$2:$F$2,2,FALSE),0)</f>
        <v>0</v>
      </c>
      <c r="G466">
        <f>IFERROR(VLOOKUP(実施計画様式!G466,―!$G$2:$H$2,2,FALSE),0)</f>
        <v>0</v>
      </c>
      <c r="H466">
        <f>IFERROR(VLOOKUP(実施計画様式!H466,―!$I$2:$J$2,2,FALSE),0)</f>
        <v>0</v>
      </c>
      <c r="J466">
        <f>IFERROR(VLOOKUP(実施計画様式!J466,―!$K$2:$L$2,2,FALSE),0)</f>
        <v>0</v>
      </c>
      <c r="K466">
        <f>IFERROR(VLOOKUP(実施計画様式!K466,―!$M$2:$N$2,2,FALSE),0)</f>
        <v>0</v>
      </c>
      <c r="L466">
        <f>IFERROR(VLOOKUP(実施計画様式!L466,―!$O$2:$P$10,2,FALSE),0)</f>
        <v>0</v>
      </c>
      <c r="AG466">
        <f>IFERROR(VLOOKUP(実施計画様式!AG466,―!$Q$2:$R$3,2,FALSE),0)</f>
        <v>0</v>
      </c>
      <c r="AH466">
        <f>IFERROR(VLOOKUP(実施計画様式!AH466,―!$S$2:$T$3,2,FALSE),0)</f>
        <v>0</v>
      </c>
      <c r="AI466" s="4">
        <f>IFERROR(VLOOKUP(実施計画様式!AI466,―!$U$2:$V$3,2,FALSE),0)</f>
        <v>0</v>
      </c>
      <c r="AJ466">
        <f>IFERROR(VLOOKUP(実施計画様式!AJ466,―!$AD$2:$AE$14,2,FALSE),0)</f>
        <v>0</v>
      </c>
      <c r="AK466">
        <f>IFERROR(VLOOKUP(実施計画様式!AK466,―!$AD$2:$AE$14,2,FALSE),0)</f>
        <v>0</v>
      </c>
      <c r="AQ466">
        <f>IFERROR(VLOOKUP(実施計画様式!AQ466,―!$AG$2:$AH$4,2,FALSE),0)</f>
        <v>0</v>
      </c>
      <c r="AS466" s="4">
        <f t="shared" si="5"/>
        <v>0</v>
      </c>
      <c r="AT466">
        <v>99</v>
      </c>
      <c r="BB466" s="601" t="str">
        <f>IF(実施計画様式!F466="","",IF(PRODUCT(D466:AQ466)=0,"error",""))</f>
        <v/>
      </c>
    </row>
    <row r="467" spans="3:54" x14ac:dyDescent="0.15">
      <c r="C467" s="4">
        <v>386</v>
      </c>
      <c r="D467" s="53">
        <f>IFERROR(VLOOKUP(実施計画様式!D467,―!A$14:B$16,2,FALSE),0)</f>
        <v>0</v>
      </c>
      <c r="E467">
        <f>IFERROR(VLOOKUP(実施計画様式!E467,―!$C$40:$D$47,2,FALSE),0)</f>
        <v>0</v>
      </c>
      <c r="F467">
        <f>IFERROR(VLOOKUP(実施計画様式!F467,―!$E$2:$F$2,2,FALSE),0)</f>
        <v>0</v>
      </c>
      <c r="G467">
        <f>IFERROR(VLOOKUP(実施計画様式!G467,―!$G$2:$H$2,2,FALSE),0)</f>
        <v>0</v>
      </c>
      <c r="H467">
        <f>IFERROR(VLOOKUP(実施計画様式!H467,―!$I$2:$J$2,2,FALSE),0)</f>
        <v>0</v>
      </c>
      <c r="J467">
        <f>IFERROR(VLOOKUP(実施計画様式!J467,―!$K$2:$L$2,2,FALSE),0)</f>
        <v>0</v>
      </c>
      <c r="K467">
        <f>IFERROR(VLOOKUP(実施計画様式!K467,―!$M$2:$N$2,2,FALSE),0)</f>
        <v>0</v>
      </c>
      <c r="L467">
        <f>IFERROR(VLOOKUP(実施計画様式!L467,―!$O$2:$P$10,2,FALSE),0)</f>
        <v>0</v>
      </c>
      <c r="AG467">
        <f>IFERROR(VLOOKUP(実施計画様式!AG467,―!$Q$2:$R$3,2,FALSE),0)</f>
        <v>0</v>
      </c>
      <c r="AH467">
        <f>IFERROR(VLOOKUP(実施計画様式!AH467,―!$S$2:$T$3,2,FALSE),0)</f>
        <v>0</v>
      </c>
      <c r="AI467" s="4">
        <f>IFERROR(VLOOKUP(実施計画様式!AI467,―!$U$2:$V$3,2,FALSE),0)</f>
        <v>0</v>
      </c>
      <c r="AJ467">
        <f>IFERROR(VLOOKUP(実施計画様式!AJ467,―!$AD$2:$AE$14,2,FALSE),0)</f>
        <v>0</v>
      </c>
      <c r="AK467">
        <f>IFERROR(VLOOKUP(実施計画様式!AK467,―!$AD$2:$AE$14,2,FALSE),0)</f>
        <v>0</v>
      </c>
      <c r="AQ467">
        <f>IFERROR(VLOOKUP(実施計画様式!AQ467,―!$AG$2:$AH$4,2,FALSE),0)</f>
        <v>0</v>
      </c>
      <c r="AS467" s="4">
        <f t="shared" si="5"/>
        <v>0</v>
      </c>
      <c r="AT467">
        <v>99</v>
      </c>
      <c r="BB467" s="601" t="str">
        <f>IF(実施計画様式!F467="","",IF(PRODUCT(D467:AQ467)=0,"error",""))</f>
        <v/>
      </c>
    </row>
    <row r="468" spans="3:54" x14ac:dyDescent="0.15">
      <c r="C468" s="4">
        <v>387</v>
      </c>
      <c r="D468" s="53">
        <f>IFERROR(VLOOKUP(実施計画様式!D468,―!A$14:B$16,2,FALSE),0)</f>
        <v>0</v>
      </c>
      <c r="E468">
        <f>IFERROR(VLOOKUP(実施計画様式!E468,―!$C$40:$D$47,2,FALSE),0)</f>
        <v>0</v>
      </c>
      <c r="F468">
        <f>IFERROR(VLOOKUP(実施計画様式!F468,―!$E$2:$F$2,2,FALSE),0)</f>
        <v>0</v>
      </c>
      <c r="G468">
        <f>IFERROR(VLOOKUP(実施計画様式!G468,―!$G$2:$H$2,2,FALSE),0)</f>
        <v>0</v>
      </c>
      <c r="H468">
        <f>IFERROR(VLOOKUP(実施計画様式!H468,―!$I$2:$J$2,2,FALSE),0)</f>
        <v>0</v>
      </c>
      <c r="J468">
        <f>IFERROR(VLOOKUP(実施計画様式!J468,―!$K$2:$L$2,2,FALSE),0)</f>
        <v>0</v>
      </c>
      <c r="K468">
        <f>IFERROR(VLOOKUP(実施計画様式!K468,―!$M$2:$N$2,2,FALSE),0)</f>
        <v>0</v>
      </c>
      <c r="L468">
        <f>IFERROR(VLOOKUP(実施計画様式!L468,―!$O$2:$P$10,2,FALSE),0)</f>
        <v>0</v>
      </c>
      <c r="AG468">
        <f>IFERROR(VLOOKUP(実施計画様式!AG468,―!$Q$2:$R$3,2,FALSE),0)</f>
        <v>0</v>
      </c>
      <c r="AH468">
        <f>IFERROR(VLOOKUP(実施計画様式!AH468,―!$S$2:$T$3,2,FALSE),0)</f>
        <v>0</v>
      </c>
      <c r="AI468" s="4">
        <f>IFERROR(VLOOKUP(実施計画様式!AI468,―!$U$2:$V$3,2,FALSE),0)</f>
        <v>0</v>
      </c>
      <c r="AJ468">
        <f>IFERROR(VLOOKUP(実施計画様式!AJ468,―!$AD$2:$AE$14,2,FALSE),0)</f>
        <v>0</v>
      </c>
      <c r="AK468">
        <f>IFERROR(VLOOKUP(実施計画様式!AK468,―!$AD$2:$AE$14,2,FALSE),0)</f>
        <v>0</v>
      </c>
      <c r="AQ468">
        <f>IFERROR(VLOOKUP(実施計画様式!AQ468,―!$AG$2:$AH$4,2,FALSE),0)</f>
        <v>0</v>
      </c>
      <c r="AS468" s="4">
        <f t="shared" si="5"/>
        <v>0</v>
      </c>
      <c r="AT468">
        <v>99</v>
      </c>
      <c r="BB468" s="601" t="str">
        <f>IF(実施計画様式!F468="","",IF(PRODUCT(D468:AQ468)=0,"error",""))</f>
        <v/>
      </c>
    </row>
    <row r="469" spans="3:54" x14ac:dyDescent="0.15">
      <c r="C469" s="4">
        <v>388</v>
      </c>
      <c r="D469" s="53">
        <f>IFERROR(VLOOKUP(実施計画様式!D469,―!A$14:B$16,2,FALSE),0)</f>
        <v>0</v>
      </c>
      <c r="E469">
        <f>IFERROR(VLOOKUP(実施計画様式!E469,―!$C$40:$D$47,2,FALSE),0)</f>
        <v>0</v>
      </c>
      <c r="F469">
        <f>IFERROR(VLOOKUP(実施計画様式!F469,―!$E$2:$F$2,2,FALSE),0)</f>
        <v>0</v>
      </c>
      <c r="G469">
        <f>IFERROR(VLOOKUP(実施計画様式!G469,―!$G$2:$H$2,2,FALSE),0)</f>
        <v>0</v>
      </c>
      <c r="H469">
        <f>IFERROR(VLOOKUP(実施計画様式!H469,―!$I$2:$J$2,2,FALSE),0)</f>
        <v>0</v>
      </c>
      <c r="J469">
        <f>IFERROR(VLOOKUP(実施計画様式!J469,―!$K$2:$L$2,2,FALSE),0)</f>
        <v>0</v>
      </c>
      <c r="K469">
        <f>IFERROR(VLOOKUP(実施計画様式!K469,―!$M$2:$N$2,2,FALSE),0)</f>
        <v>0</v>
      </c>
      <c r="L469">
        <f>IFERROR(VLOOKUP(実施計画様式!L469,―!$O$2:$P$10,2,FALSE),0)</f>
        <v>0</v>
      </c>
      <c r="AG469">
        <f>IFERROR(VLOOKUP(実施計画様式!AG469,―!$Q$2:$R$3,2,FALSE),0)</f>
        <v>0</v>
      </c>
      <c r="AH469">
        <f>IFERROR(VLOOKUP(実施計画様式!AH469,―!$S$2:$T$3,2,FALSE),0)</f>
        <v>0</v>
      </c>
      <c r="AI469" s="4">
        <f>IFERROR(VLOOKUP(実施計画様式!AI469,―!$U$2:$V$3,2,FALSE),0)</f>
        <v>0</v>
      </c>
      <c r="AJ469">
        <f>IFERROR(VLOOKUP(実施計画様式!AJ469,―!$AD$2:$AE$14,2,FALSE),0)</f>
        <v>0</v>
      </c>
      <c r="AK469">
        <f>IFERROR(VLOOKUP(実施計画様式!AK469,―!$AD$2:$AE$14,2,FALSE),0)</f>
        <v>0</v>
      </c>
      <c r="AQ469">
        <f>IFERROR(VLOOKUP(実施計画様式!AQ469,―!$AG$2:$AH$4,2,FALSE),0)</f>
        <v>0</v>
      </c>
      <c r="AS469" s="4">
        <f t="shared" si="5"/>
        <v>0</v>
      </c>
      <c r="AT469">
        <v>99</v>
      </c>
      <c r="BB469" s="601" t="str">
        <f>IF(実施計画様式!F469="","",IF(PRODUCT(D469:AQ469)=0,"error",""))</f>
        <v/>
      </c>
    </row>
    <row r="470" spans="3:54" x14ac:dyDescent="0.15">
      <c r="C470" s="4">
        <v>389</v>
      </c>
      <c r="D470" s="53">
        <f>IFERROR(VLOOKUP(実施計画様式!D470,―!A$14:B$16,2,FALSE),0)</f>
        <v>0</v>
      </c>
      <c r="E470">
        <f>IFERROR(VLOOKUP(実施計画様式!E470,―!$C$40:$D$47,2,FALSE),0)</f>
        <v>0</v>
      </c>
      <c r="F470">
        <f>IFERROR(VLOOKUP(実施計画様式!F470,―!$E$2:$F$2,2,FALSE),0)</f>
        <v>0</v>
      </c>
      <c r="G470">
        <f>IFERROR(VLOOKUP(実施計画様式!G470,―!$G$2:$H$2,2,FALSE),0)</f>
        <v>0</v>
      </c>
      <c r="H470">
        <f>IFERROR(VLOOKUP(実施計画様式!H470,―!$I$2:$J$2,2,FALSE),0)</f>
        <v>0</v>
      </c>
      <c r="J470">
        <f>IFERROR(VLOOKUP(実施計画様式!J470,―!$K$2:$L$2,2,FALSE),0)</f>
        <v>0</v>
      </c>
      <c r="K470">
        <f>IFERROR(VLOOKUP(実施計画様式!K470,―!$M$2:$N$2,2,FALSE),0)</f>
        <v>0</v>
      </c>
      <c r="L470">
        <f>IFERROR(VLOOKUP(実施計画様式!L470,―!$O$2:$P$10,2,FALSE),0)</f>
        <v>0</v>
      </c>
      <c r="AG470">
        <f>IFERROR(VLOOKUP(実施計画様式!AG470,―!$Q$2:$R$3,2,FALSE),0)</f>
        <v>0</v>
      </c>
      <c r="AH470">
        <f>IFERROR(VLOOKUP(実施計画様式!AH470,―!$S$2:$T$3,2,FALSE),0)</f>
        <v>0</v>
      </c>
      <c r="AI470" s="4">
        <f>IFERROR(VLOOKUP(実施計画様式!AI470,―!$U$2:$V$3,2,FALSE),0)</f>
        <v>0</v>
      </c>
      <c r="AJ470">
        <f>IFERROR(VLOOKUP(実施計画様式!AJ470,―!$AD$2:$AE$14,2,FALSE),0)</f>
        <v>0</v>
      </c>
      <c r="AK470">
        <f>IFERROR(VLOOKUP(実施計画様式!AK470,―!$AD$2:$AE$14,2,FALSE),0)</f>
        <v>0</v>
      </c>
      <c r="AQ470">
        <f>IFERROR(VLOOKUP(実施計画様式!AQ470,―!$AG$2:$AH$4,2,FALSE),0)</f>
        <v>0</v>
      </c>
      <c r="AS470" s="4">
        <f t="shared" si="5"/>
        <v>0</v>
      </c>
      <c r="AT470">
        <v>99</v>
      </c>
      <c r="BB470" s="601" t="str">
        <f>IF(実施計画様式!F470="","",IF(PRODUCT(D470:AQ470)=0,"error",""))</f>
        <v/>
      </c>
    </row>
    <row r="471" spans="3:54" x14ac:dyDescent="0.15">
      <c r="C471" s="4">
        <v>390</v>
      </c>
      <c r="D471" s="53">
        <f>IFERROR(VLOOKUP(実施計画様式!D471,―!A$14:B$16,2,FALSE),0)</f>
        <v>0</v>
      </c>
      <c r="E471">
        <f>IFERROR(VLOOKUP(実施計画様式!E471,―!$C$40:$D$47,2,FALSE),0)</f>
        <v>0</v>
      </c>
      <c r="F471">
        <f>IFERROR(VLOOKUP(実施計画様式!F471,―!$E$2:$F$2,2,FALSE),0)</f>
        <v>0</v>
      </c>
      <c r="G471">
        <f>IFERROR(VLOOKUP(実施計画様式!G471,―!$G$2:$H$2,2,FALSE),0)</f>
        <v>0</v>
      </c>
      <c r="H471">
        <f>IFERROR(VLOOKUP(実施計画様式!H471,―!$I$2:$J$2,2,FALSE),0)</f>
        <v>0</v>
      </c>
      <c r="J471">
        <f>IFERROR(VLOOKUP(実施計画様式!J471,―!$K$2:$L$2,2,FALSE),0)</f>
        <v>0</v>
      </c>
      <c r="K471">
        <f>IFERROR(VLOOKUP(実施計画様式!K471,―!$M$2:$N$2,2,FALSE),0)</f>
        <v>0</v>
      </c>
      <c r="L471">
        <f>IFERROR(VLOOKUP(実施計画様式!L471,―!$O$2:$P$10,2,FALSE),0)</f>
        <v>0</v>
      </c>
      <c r="AG471">
        <f>IFERROR(VLOOKUP(実施計画様式!AG471,―!$Q$2:$R$3,2,FALSE),0)</f>
        <v>0</v>
      </c>
      <c r="AH471">
        <f>IFERROR(VLOOKUP(実施計画様式!AH471,―!$S$2:$T$3,2,FALSE),0)</f>
        <v>0</v>
      </c>
      <c r="AI471" s="4">
        <f>IFERROR(VLOOKUP(実施計画様式!AI471,―!$U$2:$V$3,2,FALSE),0)</f>
        <v>0</v>
      </c>
      <c r="AJ471">
        <f>IFERROR(VLOOKUP(実施計画様式!AJ471,―!$AD$2:$AE$14,2,FALSE),0)</f>
        <v>0</v>
      </c>
      <c r="AK471">
        <f>IFERROR(VLOOKUP(実施計画様式!AK471,―!$AD$2:$AE$14,2,FALSE),0)</f>
        <v>0</v>
      </c>
      <c r="AQ471">
        <f>IFERROR(VLOOKUP(実施計画様式!AQ471,―!$AG$2:$AH$4,2,FALSE),0)</f>
        <v>0</v>
      </c>
      <c r="AS471" s="4">
        <f t="shared" si="5"/>
        <v>0</v>
      </c>
      <c r="AT471">
        <v>99</v>
      </c>
      <c r="BB471" s="601" t="str">
        <f>IF(実施計画様式!F471="","",IF(PRODUCT(D471:AQ471)=0,"error",""))</f>
        <v/>
      </c>
    </row>
    <row r="472" spans="3:54" x14ac:dyDescent="0.15">
      <c r="C472" s="4">
        <v>391</v>
      </c>
      <c r="D472" s="53">
        <f>IFERROR(VLOOKUP(実施計画様式!D472,―!A$14:B$16,2,FALSE),0)</f>
        <v>0</v>
      </c>
      <c r="E472">
        <f>IFERROR(VLOOKUP(実施計画様式!E472,―!$C$40:$D$47,2,FALSE),0)</f>
        <v>0</v>
      </c>
      <c r="F472">
        <f>IFERROR(VLOOKUP(実施計画様式!F472,―!$E$2:$F$2,2,FALSE),0)</f>
        <v>0</v>
      </c>
      <c r="G472">
        <f>IFERROR(VLOOKUP(実施計画様式!G472,―!$G$2:$H$2,2,FALSE),0)</f>
        <v>0</v>
      </c>
      <c r="H472">
        <f>IFERROR(VLOOKUP(実施計画様式!H472,―!$I$2:$J$2,2,FALSE),0)</f>
        <v>0</v>
      </c>
      <c r="J472">
        <f>IFERROR(VLOOKUP(実施計画様式!J472,―!$K$2:$L$2,2,FALSE),0)</f>
        <v>0</v>
      </c>
      <c r="K472">
        <f>IFERROR(VLOOKUP(実施計画様式!K472,―!$M$2:$N$2,2,FALSE),0)</f>
        <v>0</v>
      </c>
      <c r="L472">
        <f>IFERROR(VLOOKUP(実施計画様式!L472,―!$O$2:$P$10,2,FALSE),0)</f>
        <v>0</v>
      </c>
      <c r="AG472">
        <f>IFERROR(VLOOKUP(実施計画様式!AG472,―!$Q$2:$R$3,2,FALSE),0)</f>
        <v>0</v>
      </c>
      <c r="AH472">
        <f>IFERROR(VLOOKUP(実施計画様式!AH472,―!$S$2:$T$3,2,FALSE),0)</f>
        <v>0</v>
      </c>
      <c r="AI472" s="4">
        <f>IFERROR(VLOOKUP(実施計画様式!AI472,―!$U$2:$V$3,2,FALSE),0)</f>
        <v>0</v>
      </c>
      <c r="AJ472">
        <f>IFERROR(VLOOKUP(実施計画様式!AJ472,―!$AD$2:$AE$14,2,FALSE),0)</f>
        <v>0</v>
      </c>
      <c r="AK472">
        <f>IFERROR(VLOOKUP(実施計画様式!AK472,―!$AD$2:$AE$14,2,FALSE),0)</f>
        <v>0</v>
      </c>
      <c r="AQ472">
        <f>IFERROR(VLOOKUP(実施計画様式!AQ472,―!$AG$2:$AH$4,2,FALSE),0)</f>
        <v>0</v>
      </c>
      <c r="AS472" s="4">
        <f t="shared" si="5"/>
        <v>0</v>
      </c>
      <c r="AT472">
        <v>99</v>
      </c>
      <c r="BB472" s="601" t="str">
        <f>IF(実施計画様式!F472="","",IF(PRODUCT(D472:AQ472)=0,"error",""))</f>
        <v/>
      </c>
    </row>
    <row r="473" spans="3:54" x14ac:dyDescent="0.15">
      <c r="C473" s="4">
        <v>392</v>
      </c>
      <c r="D473" s="53">
        <f>IFERROR(VLOOKUP(実施計画様式!D473,―!A$14:B$16,2,FALSE),0)</f>
        <v>0</v>
      </c>
      <c r="E473">
        <f>IFERROR(VLOOKUP(実施計画様式!E473,―!$C$40:$D$47,2,FALSE),0)</f>
        <v>0</v>
      </c>
      <c r="F473">
        <f>IFERROR(VLOOKUP(実施計画様式!F473,―!$E$2:$F$2,2,FALSE),0)</f>
        <v>0</v>
      </c>
      <c r="G473">
        <f>IFERROR(VLOOKUP(実施計画様式!G473,―!$G$2:$H$2,2,FALSE),0)</f>
        <v>0</v>
      </c>
      <c r="H473">
        <f>IFERROR(VLOOKUP(実施計画様式!H473,―!$I$2:$J$2,2,FALSE),0)</f>
        <v>0</v>
      </c>
      <c r="J473">
        <f>IFERROR(VLOOKUP(実施計画様式!J473,―!$K$2:$L$2,2,FALSE),0)</f>
        <v>0</v>
      </c>
      <c r="K473">
        <f>IFERROR(VLOOKUP(実施計画様式!K473,―!$M$2:$N$2,2,FALSE),0)</f>
        <v>0</v>
      </c>
      <c r="L473">
        <f>IFERROR(VLOOKUP(実施計画様式!L473,―!$O$2:$P$10,2,FALSE),0)</f>
        <v>0</v>
      </c>
      <c r="AG473">
        <f>IFERROR(VLOOKUP(実施計画様式!AG473,―!$Q$2:$R$3,2,FALSE),0)</f>
        <v>0</v>
      </c>
      <c r="AH473">
        <f>IFERROR(VLOOKUP(実施計画様式!AH473,―!$S$2:$T$3,2,FALSE),0)</f>
        <v>0</v>
      </c>
      <c r="AI473" s="4">
        <f>IFERROR(VLOOKUP(実施計画様式!AI473,―!$U$2:$V$3,2,FALSE),0)</f>
        <v>0</v>
      </c>
      <c r="AJ473">
        <f>IFERROR(VLOOKUP(実施計画様式!AJ473,―!$AD$2:$AE$14,2,FALSE),0)</f>
        <v>0</v>
      </c>
      <c r="AK473">
        <f>IFERROR(VLOOKUP(実施計画様式!AK473,―!$AD$2:$AE$14,2,FALSE),0)</f>
        <v>0</v>
      </c>
      <c r="AQ473">
        <f>IFERROR(VLOOKUP(実施計画様式!AQ473,―!$AG$2:$AH$4,2,FALSE),0)</f>
        <v>0</v>
      </c>
      <c r="AS473" s="4">
        <f t="shared" si="5"/>
        <v>0</v>
      </c>
      <c r="AT473">
        <v>99</v>
      </c>
      <c r="BB473" s="601" t="str">
        <f>IF(実施計画様式!F473="","",IF(PRODUCT(D473:AQ473)=0,"error",""))</f>
        <v/>
      </c>
    </row>
    <row r="474" spans="3:54" x14ac:dyDescent="0.15">
      <c r="C474" s="4">
        <v>393</v>
      </c>
      <c r="D474" s="53">
        <f>IFERROR(VLOOKUP(実施計画様式!D474,―!A$14:B$16,2,FALSE),0)</f>
        <v>0</v>
      </c>
      <c r="E474">
        <f>IFERROR(VLOOKUP(実施計画様式!E474,―!$C$40:$D$47,2,FALSE),0)</f>
        <v>0</v>
      </c>
      <c r="F474">
        <f>IFERROR(VLOOKUP(実施計画様式!F474,―!$E$2:$F$2,2,FALSE),0)</f>
        <v>0</v>
      </c>
      <c r="G474">
        <f>IFERROR(VLOOKUP(実施計画様式!G474,―!$G$2:$H$2,2,FALSE),0)</f>
        <v>0</v>
      </c>
      <c r="H474">
        <f>IFERROR(VLOOKUP(実施計画様式!H474,―!$I$2:$J$2,2,FALSE),0)</f>
        <v>0</v>
      </c>
      <c r="J474">
        <f>IFERROR(VLOOKUP(実施計画様式!J474,―!$K$2:$L$2,2,FALSE),0)</f>
        <v>0</v>
      </c>
      <c r="K474">
        <f>IFERROR(VLOOKUP(実施計画様式!K474,―!$M$2:$N$2,2,FALSE),0)</f>
        <v>0</v>
      </c>
      <c r="L474">
        <f>IFERROR(VLOOKUP(実施計画様式!L474,―!$O$2:$P$10,2,FALSE),0)</f>
        <v>0</v>
      </c>
      <c r="AG474">
        <f>IFERROR(VLOOKUP(実施計画様式!AG474,―!$Q$2:$R$3,2,FALSE),0)</f>
        <v>0</v>
      </c>
      <c r="AH474">
        <f>IFERROR(VLOOKUP(実施計画様式!AH474,―!$S$2:$T$3,2,FALSE),0)</f>
        <v>0</v>
      </c>
      <c r="AI474" s="4">
        <f>IFERROR(VLOOKUP(実施計画様式!AI474,―!$U$2:$V$3,2,FALSE),0)</f>
        <v>0</v>
      </c>
      <c r="AJ474">
        <f>IFERROR(VLOOKUP(実施計画様式!AJ474,―!$AD$2:$AE$14,2,FALSE),0)</f>
        <v>0</v>
      </c>
      <c r="AK474">
        <f>IFERROR(VLOOKUP(実施計画様式!AK474,―!$AD$2:$AE$14,2,FALSE),0)</f>
        <v>0</v>
      </c>
      <c r="AQ474">
        <f>IFERROR(VLOOKUP(実施計画様式!AQ474,―!$AG$2:$AH$4,2,FALSE),0)</f>
        <v>0</v>
      </c>
      <c r="AS474" s="4">
        <f t="shared" ref="AS474:AS481" si="6">IF(AI474=1,"事業終期_通常",IF(AI474=2,"事業終期_基金",0))</f>
        <v>0</v>
      </c>
      <c r="AT474">
        <v>99</v>
      </c>
      <c r="BB474" s="601" t="str">
        <f>IF(実施計画様式!F474="","",IF(PRODUCT(D474:AQ474)=0,"error",""))</f>
        <v/>
      </c>
    </row>
    <row r="475" spans="3:54" x14ac:dyDescent="0.15">
      <c r="C475" s="4">
        <v>394</v>
      </c>
      <c r="D475" s="53">
        <f>IFERROR(VLOOKUP(実施計画様式!D475,―!A$14:B$16,2,FALSE),0)</f>
        <v>0</v>
      </c>
      <c r="E475">
        <f>IFERROR(VLOOKUP(実施計画様式!E475,―!$C$40:$D$47,2,FALSE),0)</f>
        <v>0</v>
      </c>
      <c r="F475">
        <f>IFERROR(VLOOKUP(実施計画様式!F475,―!$E$2:$F$2,2,FALSE),0)</f>
        <v>0</v>
      </c>
      <c r="G475">
        <f>IFERROR(VLOOKUP(実施計画様式!G475,―!$G$2:$H$2,2,FALSE),0)</f>
        <v>0</v>
      </c>
      <c r="H475">
        <f>IFERROR(VLOOKUP(実施計画様式!H475,―!$I$2:$J$2,2,FALSE),0)</f>
        <v>0</v>
      </c>
      <c r="J475">
        <f>IFERROR(VLOOKUP(実施計画様式!J475,―!$K$2:$L$2,2,FALSE),0)</f>
        <v>0</v>
      </c>
      <c r="K475">
        <f>IFERROR(VLOOKUP(実施計画様式!K475,―!$M$2:$N$2,2,FALSE),0)</f>
        <v>0</v>
      </c>
      <c r="L475">
        <f>IFERROR(VLOOKUP(実施計画様式!L475,―!$O$2:$P$10,2,FALSE),0)</f>
        <v>0</v>
      </c>
      <c r="AG475">
        <f>IFERROR(VLOOKUP(実施計画様式!AG475,―!$Q$2:$R$3,2,FALSE),0)</f>
        <v>0</v>
      </c>
      <c r="AH475">
        <f>IFERROR(VLOOKUP(実施計画様式!AH475,―!$S$2:$T$3,2,FALSE),0)</f>
        <v>0</v>
      </c>
      <c r="AI475" s="4">
        <f>IFERROR(VLOOKUP(実施計画様式!AI475,―!$U$2:$V$3,2,FALSE),0)</f>
        <v>0</v>
      </c>
      <c r="AJ475">
        <f>IFERROR(VLOOKUP(実施計画様式!AJ475,―!$AD$2:$AE$14,2,FALSE),0)</f>
        <v>0</v>
      </c>
      <c r="AK475">
        <f>IFERROR(VLOOKUP(実施計画様式!AK475,―!$AD$2:$AE$14,2,FALSE),0)</f>
        <v>0</v>
      </c>
      <c r="AQ475">
        <f>IFERROR(VLOOKUP(実施計画様式!AQ475,―!$AG$2:$AH$4,2,FALSE),0)</f>
        <v>0</v>
      </c>
      <c r="AS475" s="4">
        <f t="shared" si="6"/>
        <v>0</v>
      </c>
      <c r="AT475">
        <v>99</v>
      </c>
      <c r="BB475" s="601" t="str">
        <f>IF(実施計画様式!F475="","",IF(PRODUCT(D475:AQ475)=0,"error",""))</f>
        <v/>
      </c>
    </row>
    <row r="476" spans="3:54" x14ac:dyDescent="0.15">
      <c r="C476" s="4">
        <v>395</v>
      </c>
      <c r="D476" s="53">
        <f>IFERROR(VLOOKUP(実施計画様式!D476,―!A$14:B$16,2,FALSE),0)</f>
        <v>0</v>
      </c>
      <c r="E476">
        <f>IFERROR(VLOOKUP(実施計画様式!E476,―!$C$40:$D$47,2,FALSE),0)</f>
        <v>0</v>
      </c>
      <c r="F476">
        <f>IFERROR(VLOOKUP(実施計画様式!F476,―!$E$2:$F$2,2,FALSE),0)</f>
        <v>0</v>
      </c>
      <c r="G476">
        <f>IFERROR(VLOOKUP(実施計画様式!G476,―!$G$2:$H$2,2,FALSE),0)</f>
        <v>0</v>
      </c>
      <c r="H476">
        <f>IFERROR(VLOOKUP(実施計画様式!H476,―!$I$2:$J$2,2,FALSE),0)</f>
        <v>0</v>
      </c>
      <c r="J476">
        <f>IFERROR(VLOOKUP(実施計画様式!J476,―!$K$2:$L$2,2,FALSE),0)</f>
        <v>0</v>
      </c>
      <c r="K476">
        <f>IFERROR(VLOOKUP(実施計画様式!K476,―!$M$2:$N$2,2,FALSE),0)</f>
        <v>0</v>
      </c>
      <c r="L476">
        <f>IFERROR(VLOOKUP(実施計画様式!L476,―!$O$2:$P$10,2,FALSE),0)</f>
        <v>0</v>
      </c>
      <c r="AG476">
        <f>IFERROR(VLOOKUP(実施計画様式!AG476,―!$Q$2:$R$3,2,FALSE),0)</f>
        <v>0</v>
      </c>
      <c r="AH476">
        <f>IFERROR(VLOOKUP(実施計画様式!AH476,―!$S$2:$T$3,2,FALSE),0)</f>
        <v>0</v>
      </c>
      <c r="AI476" s="4">
        <f>IFERROR(VLOOKUP(実施計画様式!AI476,―!$U$2:$V$3,2,FALSE),0)</f>
        <v>0</v>
      </c>
      <c r="AJ476">
        <f>IFERROR(VLOOKUP(実施計画様式!AJ476,―!$AD$2:$AE$14,2,FALSE),0)</f>
        <v>0</v>
      </c>
      <c r="AK476">
        <f>IFERROR(VLOOKUP(実施計画様式!AK476,―!$AD$2:$AE$14,2,FALSE),0)</f>
        <v>0</v>
      </c>
      <c r="AQ476">
        <f>IFERROR(VLOOKUP(実施計画様式!AQ476,―!$AG$2:$AH$4,2,FALSE),0)</f>
        <v>0</v>
      </c>
      <c r="AS476" s="4">
        <f t="shared" si="6"/>
        <v>0</v>
      </c>
      <c r="AT476">
        <v>99</v>
      </c>
      <c r="BB476" s="601" t="str">
        <f>IF(実施計画様式!F476="","",IF(PRODUCT(D476:AQ476)=0,"error",""))</f>
        <v/>
      </c>
    </row>
    <row r="477" spans="3:54" x14ac:dyDescent="0.15">
      <c r="C477" s="4">
        <v>396</v>
      </c>
      <c r="D477" s="53">
        <f>IFERROR(VLOOKUP(実施計画様式!D477,―!A$14:B$16,2,FALSE),0)</f>
        <v>0</v>
      </c>
      <c r="E477">
        <f>IFERROR(VLOOKUP(実施計画様式!E477,―!$C$40:$D$47,2,FALSE),0)</f>
        <v>0</v>
      </c>
      <c r="F477">
        <f>IFERROR(VLOOKUP(実施計画様式!F477,―!$E$2:$F$2,2,FALSE),0)</f>
        <v>0</v>
      </c>
      <c r="G477">
        <f>IFERROR(VLOOKUP(実施計画様式!G477,―!$G$2:$H$2,2,FALSE),0)</f>
        <v>0</v>
      </c>
      <c r="H477">
        <f>IFERROR(VLOOKUP(実施計画様式!H477,―!$I$2:$J$2,2,FALSE),0)</f>
        <v>0</v>
      </c>
      <c r="J477">
        <f>IFERROR(VLOOKUP(実施計画様式!J477,―!$K$2:$L$2,2,FALSE),0)</f>
        <v>0</v>
      </c>
      <c r="K477">
        <f>IFERROR(VLOOKUP(実施計画様式!K477,―!$M$2:$N$2,2,FALSE),0)</f>
        <v>0</v>
      </c>
      <c r="L477">
        <f>IFERROR(VLOOKUP(実施計画様式!L477,―!$O$2:$P$10,2,FALSE),0)</f>
        <v>0</v>
      </c>
      <c r="AG477">
        <f>IFERROR(VLOOKUP(実施計画様式!AG477,―!$Q$2:$R$3,2,FALSE),0)</f>
        <v>0</v>
      </c>
      <c r="AH477">
        <f>IFERROR(VLOOKUP(実施計画様式!AH477,―!$S$2:$T$3,2,FALSE),0)</f>
        <v>0</v>
      </c>
      <c r="AI477" s="4">
        <f>IFERROR(VLOOKUP(実施計画様式!AI477,―!$U$2:$V$3,2,FALSE),0)</f>
        <v>0</v>
      </c>
      <c r="AJ477">
        <f>IFERROR(VLOOKUP(実施計画様式!AJ477,―!$AD$2:$AE$14,2,FALSE),0)</f>
        <v>0</v>
      </c>
      <c r="AK477">
        <f>IFERROR(VLOOKUP(実施計画様式!AK477,―!$AD$2:$AE$14,2,FALSE),0)</f>
        <v>0</v>
      </c>
      <c r="AQ477">
        <f>IFERROR(VLOOKUP(実施計画様式!AQ477,―!$AG$2:$AH$4,2,FALSE),0)</f>
        <v>0</v>
      </c>
      <c r="AS477" s="4">
        <f t="shared" si="6"/>
        <v>0</v>
      </c>
      <c r="AT477">
        <v>99</v>
      </c>
      <c r="BB477" s="601" t="str">
        <f>IF(実施計画様式!F477="","",IF(PRODUCT(D477:AQ477)=0,"error",""))</f>
        <v/>
      </c>
    </row>
    <row r="478" spans="3:54" x14ac:dyDescent="0.15">
      <c r="C478" s="4">
        <v>397</v>
      </c>
      <c r="D478" s="53">
        <f>IFERROR(VLOOKUP(実施計画様式!D478,―!A$14:B$16,2,FALSE),0)</f>
        <v>0</v>
      </c>
      <c r="E478">
        <f>IFERROR(VLOOKUP(実施計画様式!E478,―!$C$40:$D$47,2,FALSE),0)</f>
        <v>0</v>
      </c>
      <c r="F478">
        <f>IFERROR(VLOOKUP(実施計画様式!F478,―!$E$2:$F$2,2,FALSE),0)</f>
        <v>0</v>
      </c>
      <c r="G478">
        <f>IFERROR(VLOOKUP(実施計画様式!G478,―!$G$2:$H$2,2,FALSE),0)</f>
        <v>0</v>
      </c>
      <c r="H478">
        <f>IFERROR(VLOOKUP(実施計画様式!H478,―!$I$2:$J$2,2,FALSE),0)</f>
        <v>0</v>
      </c>
      <c r="J478">
        <f>IFERROR(VLOOKUP(実施計画様式!J478,―!$K$2:$L$2,2,FALSE),0)</f>
        <v>0</v>
      </c>
      <c r="K478">
        <f>IFERROR(VLOOKUP(実施計画様式!K478,―!$M$2:$N$2,2,FALSE),0)</f>
        <v>0</v>
      </c>
      <c r="L478">
        <f>IFERROR(VLOOKUP(実施計画様式!L478,―!$O$2:$P$10,2,FALSE),0)</f>
        <v>0</v>
      </c>
      <c r="AG478">
        <f>IFERROR(VLOOKUP(実施計画様式!AG478,―!$Q$2:$R$3,2,FALSE),0)</f>
        <v>0</v>
      </c>
      <c r="AH478">
        <f>IFERROR(VLOOKUP(実施計画様式!AH478,―!$S$2:$T$3,2,FALSE),0)</f>
        <v>0</v>
      </c>
      <c r="AI478" s="4">
        <f>IFERROR(VLOOKUP(実施計画様式!AI478,―!$U$2:$V$3,2,FALSE),0)</f>
        <v>0</v>
      </c>
      <c r="AJ478">
        <f>IFERROR(VLOOKUP(実施計画様式!AJ478,―!$AD$2:$AE$14,2,FALSE),0)</f>
        <v>0</v>
      </c>
      <c r="AK478">
        <f>IFERROR(VLOOKUP(実施計画様式!AK478,―!$AD$2:$AE$14,2,FALSE),0)</f>
        <v>0</v>
      </c>
      <c r="AQ478">
        <f>IFERROR(VLOOKUP(実施計画様式!AQ478,―!$AG$2:$AH$4,2,FALSE),0)</f>
        <v>0</v>
      </c>
      <c r="AS478" s="4">
        <f t="shared" si="6"/>
        <v>0</v>
      </c>
      <c r="AT478">
        <v>99</v>
      </c>
      <c r="BB478" s="601" t="str">
        <f>IF(実施計画様式!F478="","",IF(PRODUCT(D478:AQ478)=0,"error",""))</f>
        <v/>
      </c>
    </row>
    <row r="479" spans="3:54" x14ac:dyDescent="0.15">
      <c r="C479" s="4">
        <v>398</v>
      </c>
      <c r="D479" s="53">
        <f>IFERROR(VLOOKUP(実施計画様式!D479,―!A$14:B$16,2,FALSE),0)</f>
        <v>0</v>
      </c>
      <c r="E479">
        <f>IFERROR(VLOOKUP(実施計画様式!E479,―!$C$40:$D$47,2,FALSE),0)</f>
        <v>0</v>
      </c>
      <c r="F479">
        <f>IFERROR(VLOOKUP(実施計画様式!F479,―!$E$2:$F$2,2,FALSE),0)</f>
        <v>0</v>
      </c>
      <c r="G479">
        <f>IFERROR(VLOOKUP(実施計画様式!G479,―!$G$2:$H$2,2,FALSE),0)</f>
        <v>0</v>
      </c>
      <c r="H479">
        <f>IFERROR(VLOOKUP(実施計画様式!H479,―!$I$2:$J$2,2,FALSE),0)</f>
        <v>0</v>
      </c>
      <c r="J479">
        <f>IFERROR(VLOOKUP(実施計画様式!J479,―!$K$2:$L$2,2,FALSE),0)</f>
        <v>0</v>
      </c>
      <c r="K479">
        <f>IFERROR(VLOOKUP(実施計画様式!K479,―!$M$2:$N$2,2,FALSE),0)</f>
        <v>0</v>
      </c>
      <c r="L479">
        <f>IFERROR(VLOOKUP(実施計画様式!L479,―!$O$2:$P$10,2,FALSE),0)</f>
        <v>0</v>
      </c>
      <c r="AG479">
        <f>IFERROR(VLOOKUP(実施計画様式!AG479,―!$Q$2:$R$3,2,FALSE),0)</f>
        <v>0</v>
      </c>
      <c r="AH479">
        <f>IFERROR(VLOOKUP(実施計画様式!AH479,―!$S$2:$T$3,2,FALSE),0)</f>
        <v>0</v>
      </c>
      <c r="AI479" s="4">
        <f>IFERROR(VLOOKUP(実施計画様式!AI479,―!$U$2:$V$3,2,FALSE),0)</f>
        <v>0</v>
      </c>
      <c r="AJ479">
        <f>IFERROR(VLOOKUP(実施計画様式!AJ479,―!$AD$2:$AE$14,2,FALSE),0)</f>
        <v>0</v>
      </c>
      <c r="AK479">
        <f>IFERROR(VLOOKUP(実施計画様式!AK479,―!$AD$2:$AE$14,2,FALSE),0)</f>
        <v>0</v>
      </c>
      <c r="AQ479">
        <f>IFERROR(VLOOKUP(実施計画様式!AQ479,―!$AG$2:$AH$4,2,FALSE),0)</f>
        <v>0</v>
      </c>
      <c r="AS479" s="4">
        <f t="shared" si="6"/>
        <v>0</v>
      </c>
      <c r="AT479">
        <v>99</v>
      </c>
      <c r="BB479" s="601" t="str">
        <f>IF(実施計画様式!F479="","",IF(PRODUCT(D479:AQ479)=0,"error",""))</f>
        <v/>
      </c>
    </row>
    <row r="480" spans="3:54" x14ac:dyDescent="0.15">
      <c r="C480" s="4">
        <v>399</v>
      </c>
      <c r="D480" s="53">
        <f>IFERROR(VLOOKUP(実施計画様式!D480,―!A$14:B$16,2,FALSE),0)</f>
        <v>0</v>
      </c>
      <c r="E480">
        <f>IFERROR(VLOOKUP(実施計画様式!E480,―!$C$40:$D$47,2,FALSE),0)</f>
        <v>0</v>
      </c>
      <c r="F480">
        <f>IFERROR(VLOOKUP(実施計画様式!F480,―!$E$2:$F$2,2,FALSE),0)</f>
        <v>0</v>
      </c>
      <c r="G480">
        <f>IFERROR(VLOOKUP(実施計画様式!G480,―!$G$2:$H$2,2,FALSE),0)</f>
        <v>0</v>
      </c>
      <c r="H480">
        <f>IFERROR(VLOOKUP(実施計画様式!H480,―!$I$2:$J$2,2,FALSE),0)</f>
        <v>0</v>
      </c>
      <c r="J480">
        <f>IFERROR(VLOOKUP(実施計画様式!J480,―!$K$2:$L$2,2,FALSE),0)</f>
        <v>0</v>
      </c>
      <c r="K480">
        <f>IFERROR(VLOOKUP(実施計画様式!K480,―!$M$2:$N$2,2,FALSE),0)</f>
        <v>0</v>
      </c>
      <c r="L480">
        <f>IFERROR(VLOOKUP(実施計画様式!L480,―!$O$2:$P$10,2,FALSE),0)</f>
        <v>0</v>
      </c>
      <c r="AG480">
        <f>IFERROR(VLOOKUP(実施計画様式!AG480,―!$Q$2:$R$3,2,FALSE),0)</f>
        <v>0</v>
      </c>
      <c r="AH480">
        <f>IFERROR(VLOOKUP(実施計画様式!AH480,―!$S$2:$T$3,2,FALSE),0)</f>
        <v>0</v>
      </c>
      <c r="AI480" s="4">
        <f>IFERROR(VLOOKUP(実施計画様式!AI480,―!$U$2:$V$3,2,FALSE),0)</f>
        <v>0</v>
      </c>
      <c r="AJ480">
        <f>IFERROR(VLOOKUP(実施計画様式!AJ480,―!$AD$2:$AE$14,2,FALSE),0)</f>
        <v>0</v>
      </c>
      <c r="AK480">
        <f>IFERROR(VLOOKUP(実施計画様式!AK480,―!$AD$2:$AE$14,2,FALSE),0)</f>
        <v>0</v>
      </c>
      <c r="AQ480">
        <f>IFERROR(VLOOKUP(実施計画様式!AQ480,―!$AG$2:$AH$4,2,FALSE),0)</f>
        <v>0</v>
      </c>
      <c r="AS480" s="4">
        <f t="shared" si="6"/>
        <v>0</v>
      </c>
      <c r="AT480">
        <v>99</v>
      </c>
      <c r="BB480" s="601" t="str">
        <f>IF(実施計画様式!F480="","",IF(PRODUCT(D480:AQ480)=0,"error",""))</f>
        <v/>
      </c>
    </row>
    <row r="481" spans="3:54" x14ac:dyDescent="0.15">
      <c r="C481" s="4">
        <v>400</v>
      </c>
      <c r="D481" s="53">
        <f>IFERROR(VLOOKUP(実施計画様式!D481,―!A$14:B$16,2,FALSE),0)</f>
        <v>0</v>
      </c>
      <c r="E481">
        <f>IFERROR(VLOOKUP(実施計画様式!E481,―!$C$40:$D$47,2,FALSE),0)</f>
        <v>0</v>
      </c>
      <c r="F481">
        <f>IFERROR(VLOOKUP(実施計画様式!F481,―!$E$2:$F$2,2,FALSE),0)</f>
        <v>0</v>
      </c>
      <c r="G481">
        <f>IFERROR(VLOOKUP(実施計画様式!G481,―!$G$2:$H$2,2,FALSE),0)</f>
        <v>0</v>
      </c>
      <c r="H481">
        <f>IFERROR(VLOOKUP(実施計画様式!H481,―!$I$2:$J$2,2,FALSE),0)</f>
        <v>0</v>
      </c>
      <c r="J481">
        <f>IFERROR(VLOOKUP(実施計画様式!J481,―!$K$2:$L$2,2,FALSE),0)</f>
        <v>0</v>
      </c>
      <c r="K481">
        <f>IFERROR(VLOOKUP(実施計画様式!K481,―!$M$2:$N$2,2,FALSE),0)</f>
        <v>0</v>
      </c>
      <c r="L481">
        <f>IFERROR(VLOOKUP(実施計画様式!L481,―!$O$2:$P$10,2,FALSE),0)</f>
        <v>0</v>
      </c>
      <c r="AG481">
        <f>IFERROR(VLOOKUP(実施計画様式!AG481,―!$Q$2:$R$3,2,FALSE),0)</f>
        <v>0</v>
      </c>
      <c r="AH481">
        <f>IFERROR(VLOOKUP(実施計画様式!AH481,―!$S$2:$T$3,2,FALSE),0)</f>
        <v>0</v>
      </c>
      <c r="AI481" s="4">
        <f>IFERROR(VLOOKUP(実施計画様式!AI481,―!$U$2:$V$3,2,FALSE),0)</f>
        <v>0</v>
      </c>
      <c r="AJ481">
        <f>IFERROR(VLOOKUP(実施計画様式!AJ481,―!$AD$2:$AE$14,2,FALSE),0)</f>
        <v>0</v>
      </c>
      <c r="AK481">
        <f>IFERROR(VLOOKUP(実施計画様式!AK481,―!$AD$2:$AE$14,2,FALSE),0)</f>
        <v>0</v>
      </c>
      <c r="AQ481">
        <f>IFERROR(VLOOKUP(実施計画様式!AQ481,―!$AG$2:$AH$4,2,FALSE),0)</f>
        <v>0</v>
      </c>
      <c r="AS481" s="4">
        <f t="shared" si="6"/>
        <v>0</v>
      </c>
      <c r="AT481">
        <v>99</v>
      </c>
      <c r="BB481" s="601" t="str">
        <f>IF(実施計画様式!F481="","",IF(PRODUCT(D481:AQ481)=0,"error",""))</f>
        <v/>
      </c>
    </row>
    <row r="482" spans="3:54" x14ac:dyDescent="0.15">
      <c r="AS482" s="4"/>
    </row>
  </sheetData>
  <mergeCells count="29">
    <mergeCell ref="AP69:AP72"/>
    <mergeCell ref="AQ69:AQ72"/>
    <mergeCell ref="N70:N72"/>
    <mergeCell ref="AI69:AI72"/>
    <mergeCell ref="AJ69:AJ72"/>
    <mergeCell ref="AK69:AK72"/>
    <mergeCell ref="AL69:AL72"/>
    <mergeCell ref="AM69:AM72"/>
    <mergeCell ref="AO69:AO72"/>
    <mergeCell ref="AG69:AG72"/>
    <mergeCell ref="AH69:AH72"/>
    <mergeCell ref="AN69:AN72"/>
    <mergeCell ref="AE70:AE71"/>
    <mergeCell ref="U69:W72"/>
    <mergeCell ref="C69:C72"/>
    <mergeCell ref="AF69:AF72"/>
    <mergeCell ref="M70:M72"/>
    <mergeCell ref="O70:O71"/>
    <mergeCell ref="Q71:R71"/>
    <mergeCell ref="J69:J72"/>
    <mergeCell ref="K69:K72"/>
    <mergeCell ref="L69:L72"/>
    <mergeCell ref="D69:D72"/>
    <mergeCell ref="E69:E72"/>
    <mergeCell ref="F69:F72"/>
    <mergeCell ref="G69:G72"/>
    <mergeCell ref="H69:H72"/>
    <mergeCell ref="I69:I72"/>
    <mergeCell ref="S71:T71"/>
  </mergeCells>
  <phoneticPr fontId="30"/>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76"/>
  <sheetViews>
    <sheetView view="pageBreakPreview" topLeftCell="A46" zoomScale="74" zoomScaleNormal="100" zoomScaleSheetLayoutView="74" workbookViewId="0">
      <selection activeCell="A57" sqref="A57:E59"/>
    </sheetView>
  </sheetViews>
  <sheetFormatPr defaultColWidth="9" defaultRowHeight="13.5" x14ac:dyDescent="0.15"/>
  <cols>
    <col min="1" max="1" width="38" style="245" customWidth="1"/>
    <col min="2" max="2" width="40.875" style="245" customWidth="1"/>
    <col min="3" max="3" width="31" style="245" customWidth="1"/>
    <col min="4" max="4" width="4.625" style="245" customWidth="1"/>
    <col min="5" max="5" width="29" style="245" customWidth="1"/>
    <col min="6" max="6" width="24" style="245" customWidth="1"/>
    <col min="7" max="7" width="9" style="245"/>
    <col min="8" max="8" width="39.25" style="245" customWidth="1"/>
    <col min="9" max="9" width="32.5" style="245" customWidth="1"/>
    <col min="10" max="10" width="7.125" style="245" hidden="1" customWidth="1"/>
    <col min="11" max="11" width="9" style="245"/>
    <col min="12" max="12" width="32.5" style="245" customWidth="1"/>
    <col min="13" max="13" width="27.25" style="245" customWidth="1"/>
    <col min="14" max="16384" width="9" style="245"/>
  </cols>
  <sheetData>
    <row r="1" spans="1:10" ht="33" customHeight="1" x14ac:dyDescent="0.15">
      <c r="A1" s="1136" t="s">
        <v>7350</v>
      </c>
      <c r="B1" s="1136"/>
      <c r="C1" s="1136"/>
      <c r="D1" s="1136"/>
      <c r="E1" s="1136"/>
      <c r="F1" s="1136"/>
      <c r="H1" s="298" t="s">
        <v>7389</v>
      </c>
      <c r="I1" s="303" t="str">
        <f>IF(AND(I20="○",M20="○",I19="未入力"),"可",IF(AND(J16=0,M20&lt;&gt;"一部記入しているのに「提出できない理由」が記載されています。"),"可","不可"))</f>
        <v>不可</v>
      </c>
    </row>
    <row r="2" spans="1:10" ht="13.5" customHeight="1" x14ac:dyDescent="0.15">
      <c r="A2" s="212"/>
      <c r="B2" s="212"/>
      <c r="C2" s="212"/>
      <c r="D2" s="212"/>
      <c r="E2" s="212"/>
      <c r="F2" s="213"/>
    </row>
    <row r="3" spans="1:10" ht="13.5" customHeight="1" thickBot="1" x14ac:dyDescent="0.2">
      <c r="A3" s="214"/>
      <c r="B3" s="212"/>
      <c r="C3" s="214"/>
      <c r="D3" s="212"/>
      <c r="E3" s="212"/>
      <c r="F3" s="213"/>
      <c r="H3" s="1135" t="s">
        <v>7299</v>
      </c>
      <c r="I3" s="1135"/>
    </row>
    <row r="4" spans="1:10" ht="18" customHeight="1" thickBot="1" x14ac:dyDescent="0.2">
      <c r="A4" s="223" t="s">
        <v>12</v>
      </c>
      <c r="B4" s="224" t="str">
        <f>IF(実施計画様式!I3=0,"",実施計画様式!I3)</f>
        <v>兵庫県</v>
      </c>
      <c r="C4" s="225" t="s">
        <v>29</v>
      </c>
      <c r="D4" s="1140" t="str">
        <f>IF(実施計画様式!I4=0,"",実施計画様式!I4)</f>
        <v>多可町</v>
      </c>
      <c r="E4" s="1141"/>
      <c r="F4" s="220"/>
      <c r="H4" s="301" t="s">
        <v>7303</v>
      </c>
      <c r="I4" s="301" t="s">
        <v>7300</v>
      </c>
    </row>
    <row r="5" spans="1:10" ht="18" customHeight="1" thickTop="1" thickBot="1" x14ac:dyDescent="0.2">
      <c r="A5" s="226" t="s">
        <v>7220</v>
      </c>
      <c r="B5" s="227" t="str">
        <f>IF(実施計画様式!I5=0,"",実施計画様式!I5)</f>
        <v>28365</v>
      </c>
      <c r="C5" s="228" t="s">
        <v>7106</v>
      </c>
      <c r="D5" s="1142" t="str">
        <f>IF(実施計画様式!I6=0,"",実施計画様式!I6)</f>
        <v/>
      </c>
      <c r="E5" s="1143"/>
      <c r="F5" s="220"/>
      <c r="H5" s="300" t="s">
        <v>7310</v>
      </c>
      <c r="I5" s="302" t="str">
        <f>IF(A9&lt;&gt;"","○","")</f>
        <v>○</v>
      </c>
      <c r="J5" s="245">
        <f>IF(I5="○",0,1)</f>
        <v>0</v>
      </c>
    </row>
    <row r="6" spans="1:10" ht="18" customHeight="1" x14ac:dyDescent="0.15">
      <c r="A6" s="215"/>
      <c r="B6" s="216"/>
      <c r="C6" s="217"/>
      <c r="D6" s="218"/>
      <c r="E6" s="219"/>
      <c r="F6" s="220"/>
      <c r="H6" s="298" t="s">
        <v>7309</v>
      </c>
      <c r="I6" s="303" t="str">
        <f>IF(AND(B9="○",C9="○",D9="○",F9="○"),"○","")</f>
        <v>○</v>
      </c>
      <c r="J6" s="245">
        <f t="shared" ref="J6:J13" si="0">IF(I6="○",0,1)</f>
        <v>0</v>
      </c>
    </row>
    <row r="7" spans="1:10" ht="15" thickBot="1" x14ac:dyDescent="0.2">
      <c r="A7" s="221"/>
      <c r="B7" s="222"/>
      <c r="C7" s="218"/>
      <c r="D7" s="218"/>
      <c r="E7" s="219"/>
      <c r="F7" s="220"/>
      <c r="G7" s="220"/>
      <c r="H7" s="298" t="s">
        <v>7308</v>
      </c>
      <c r="I7" s="303" t="str">
        <f>IF(AND(B11&lt;&gt;"",D11&lt;&gt;"",B12&lt;&gt;""),"○","")</f>
        <v>○</v>
      </c>
      <c r="J7" s="245">
        <f t="shared" si="0"/>
        <v>0</v>
      </c>
    </row>
    <row r="8" spans="1:10" ht="46.5" customHeight="1" x14ac:dyDescent="0.15">
      <c r="A8" s="229" t="s">
        <v>7196</v>
      </c>
      <c r="B8" s="230" t="s">
        <v>7385</v>
      </c>
      <c r="C8" s="230" t="s">
        <v>7235</v>
      </c>
      <c r="D8" s="1144" t="s">
        <v>7232</v>
      </c>
      <c r="E8" s="1145"/>
      <c r="F8" s="231" t="s">
        <v>7234</v>
      </c>
      <c r="G8" s="257"/>
      <c r="H8" s="298" t="s">
        <v>7302</v>
      </c>
      <c r="I8" s="303" t="str">
        <f>IFERROR(IF(VLOOKUP(B11,―!AD$2:AE$14,2,FALSE)&lt;=VLOOKUP('別表１（住民税均等割非課税世帯）'!D11,―!AD$2:AE$14,2,FALSE),"○",""),"")</f>
        <v>○</v>
      </c>
      <c r="J8" s="245">
        <f t="shared" si="0"/>
        <v>0</v>
      </c>
    </row>
    <row r="9" spans="1:10" ht="24.75" customHeight="1" thickBot="1" x14ac:dyDescent="0.2">
      <c r="A9" s="259" t="s">
        <v>7690</v>
      </c>
      <c r="B9" s="260" t="s">
        <v>7192</v>
      </c>
      <c r="C9" s="260" t="s">
        <v>7192</v>
      </c>
      <c r="D9" s="1146" t="s">
        <v>7192</v>
      </c>
      <c r="E9" s="1147"/>
      <c r="F9" s="261" t="s">
        <v>7192</v>
      </c>
      <c r="G9" s="258"/>
      <c r="H9" s="299" t="s">
        <v>7410</v>
      </c>
      <c r="I9" s="303" t="str">
        <f>IF(B24&gt;0,"○","")</f>
        <v>○</v>
      </c>
      <c r="J9" s="245">
        <f t="shared" si="0"/>
        <v>0</v>
      </c>
    </row>
    <row r="10" spans="1:10" ht="25.5" customHeight="1" thickBot="1" x14ac:dyDescent="0.2">
      <c r="A10" s="219"/>
      <c r="B10" s="218"/>
      <c r="C10" s="218"/>
      <c r="D10" s="218"/>
      <c r="E10" s="219"/>
      <c r="F10" s="232"/>
      <c r="H10" s="299" t="s">
        <v>7306</v>
      </c>
      <c r="I10" s="303" t="str">
        <f>IF(B24&lt;&gt;"",F25,"")</f>
        <v>○</v>
      </c>
      <c r="J10" s="245">
        <f t="shared" si="0"/>
        <v>0</v>
      </c>
    </row>
    <row r="11" spans="1:10" ht="25.5" customHeight="1" thickBot="1" x14ac:dyDescent="0.2">
      <c r="A11" s="233" t="s">
        <v>7203</v>
      </c>
      <c r="B11" s="263" t="s">
        <v>7230</v>
      </c>
      <c r="C11" s="233" t="s">
        <v>7204</v>
      </c>
      <c r="D11" s="1148" t="s">
        <v>7175</v>
      </c>
      <c r="E11" s="1149"/>
      <c r="F11" s="220"/>
      <c r="H11" s="298" t="s">
        <v>7468</v>
      </c>
      <c r="I11" s="303" t="str">
        <f>IF(B41&lt;&gt;"",IF(C53&gt;=0,"○",""),"")</f>
        <v>○</v>
      </c>
      <c r="J11" s="245">
        <f t="shared" si="0"/>
        <v>0</v>
      </c>
    </row>
    <row r="12" spans="1:10" ht="26.25" customHeight="1" thickBot="1" x14ac:dyDescent="0.2">
      <c r="A12" s="234" t="s">
        <v>7233</v>
      </c>
      <c r="B12" s="262" t="s">
        <v>7182</v>
      </c>
      <c r="C12" s="218"/>
      <c r="D12" s="218"/>
      <c r="E12" s="218"/>
      <c r="F12" s="220"/>
      <c r="H12" s="299" t="s">
        <v>7301</v>
      </c>
      <c r="I12" s="303" t="str">
        <f>IF(OR(B41&lt;&gt;"",B45&lt;&gt;"",B49&lt;&gt;""),F46,"")</f>
        <v>○</v>
      </c>
      <c r="J12" s="245">
        <f t="shared" si="0"/>
        <v>0</v>
      </c>
    </row>
    <row r="13" spans="1:10" ht="16.5" customHeight="1" x14ac:dyDescent="0.15">
      <c r="A13" s="218"/>
      <c r="B13" s="218"/>
      <c r="C13" s="218"/>
      <c r="D13" s="218"/>
      <c r="E13" s="218"/>
      <c r="F13" s="220"/>
      <c r="H13" s="299" t="s">
        <v>7307</v>
      </c>
      <c r="I13" s="303" t="str">
        <f>IF(A57&lt;&gt;"","○","")</f>
        <v>○</v>
      </c>
      <c r="J13" s="245">
        <f t="shared" si="0"/>
        <v>0</v>
      </c>
    </row>
    <row r="14" spans="1:10" ht="17.25" customHeight="1" x14ac:dyDescent="0.15">
      <c r="A14" s="1139"/>
      <c r="B14" s="1139"/>
      <c r="C14" s="1139"/>
      <c r="D14" s="1139"/>
      <c r="E14" s="1139"/>
      <c r="F14" s="220"/>
      <c r="H14" s="299" t="s">
        <v>7395</v>
      </c>
      <c r="I14" s="303" t="str">
        <f>IF(A63&lt;&gt;"","○","")</f>
        <v>○</v>
      </c>
      <c r="J14" s="245">
        <f>IF(I14="○",0,1)</f>
        <v>0</v>
      </c>
    </row>
    <row r="15" spans="1:10" ht="27" customHeight="1" x14ac:dyDescent="0.15">
      <c r="A15" s="441"/>
      <c r="B15" s="235"/>
      <c r="C15" s="235"/>
      <c r="D15" s="235"/>
      <c r="E15" s="235"/>
      <c r="F15" s="220"/>
      <c r="H15" s="425" t="s">
        <v>7388</v>
      </c>
      <c r="I15" s="375" t="str">
        <f>IF(OR(実施計画様式!AR9="error",実施計画様式!AS9="error",実施計画様式!AT9="error",実施計画様式!AU9="error"),"","○")</f>
        <v/>
      </c>
      <c r="J15" s="245">
        <f>IF(I15="○",0,1)</f>
        <v>1</v>
      </c>
    </row>
    <row r="16" spans="1:10" ht="20.25" customHeight="1" thickBot="1" x14ac:dyDescent="0.2">
      <c r="A16" s="1138" t="s">
        <v>7462</v>
      </c>
      <c r="B16" s="1138"/>
      <c r="C16" s="1138"/>
      <c r="D16" s="1138"/>
      <c r="E16" s="1138"/>
      <c r="F16" s="220"/>
      <c r="H16" s="304"/>
      <c r="I16" s="305"/>
      <c r="J16" s="245">
        <f>SUM(J5:J15)</f>
        <v>1</v>
      </c>
    </row>
    <row r="17" spans="1:13" ht="20.25" customHeight="1" thickBot="1" x14ac:dyDescent="0.2">
      <c r="A17" s="409" t="s">
        <v>7428</v>
      </c>
      <c r="B17" s="422">
        <f>実施計画様式!AN6</f>
        <v>131110</v>
      </c>
      <c r="C17" s="442" t="s">
        <v>7429</v>
      </c>
      <c r="D17" s="443"/>
      <c r="E17" s="443"/>
      <c r="F17" s="220"/>
      <c r="H17" s="304"/>
      <c r="I17" s="305"/>
    </row>
    <row r="18" spans="1:13" ht="18.75" customHeight="1" x14ac:dyDescent="0.15">
      <c r="A18" s="407" t="s">
        <v>7198</v>
      </c>
      <c r="B18" s="410">
        <v>70</v>
      </c>
      <c r="C18" s="408" t="s">
        <v>7197</v>
      </c>
      <c r="D18" s="219"/>
      <c r="E18" s="1150" t="s">
        <v>7304</v>
      </c>
      <c r="F18" s="1141"/>
    </row>
    <row r="19" spans="1:13" ht="21.75" customHeight="1" thickBot="1" x14ac:dyDescent="0.2">
      <c r="A19" s="424" t="s">
        <v>7382</v>
      </c>
      <c r="B19" s="391">
        <f>実施計画様式!AN6/70</f>
        <v>1873</v>
      </c>
      <c r="C19" s="236" t="s">
        <v>7199</v>
      </c>
      <c r="D19" s="219"/>
      <c r="E19" s="275"/>
      <c r="F19" s="276" t="s">
        <v>7417</v>
      </c>
      <c r="H19" s="298" t="s">
        <v>7318</v>
      </c>
      <c r="I19" s="303" t="str">
        <f>IF(OR(A9&lt;&gt;"",B9&lt;&gt;"",C9&lt;&gt;"",D9&lt;&gt;"",F9&lt;&gt;"",B11&lt;&gt;"",D11&lt;&gt;"",B12&lt;&gt;"",B41&lt;&gt;"",B45&lt;&gt;"",B49&lt;&gt;"",A57&lt;&gt;"",A63&lt;&gt;"",B24&lt;&gt;""),"","未入力")</f>
        <v/>
      </c>
    </row>
    <row r="20" spans="1:13" ht="33" customHeight="1" thickTop="1" x14ac:dyDescent="0.15">
      <c r="A20" s="1156" t="s">
        <v>7384</v>
      </c>
      <c r="B20" s="1156"/>
      <c r="C20" s="1156"/>
      <c r="D20" s="219"/>
      <c r="E20" s="270" t="s">
        <v>7252</v>
      </c>
      <c r="F20" s="296">
        <f>F24-F21-F22-F23</f>
        <v>70000</v>
      </c>
      <c r="H20" s="299" t="s">
        <v>7320</v>
      </c>
      <c r="I20" s="306" t="str">
        <f>IF(I19="未入力",IF(A69&lt;&gt;"","○","提出できない理由を記載ください。"),"")</f>
        <v/>
      </c>
      <c r="L20" s="299" t="s">
        <v>7319</v>
      </c>
      <c r="M20" s="306" t="str">
        <f>IF(AND(A69&lt;&gt;"",OR(A9&lt;&gt;"",B9&lt;&gt;"",C9&lt;&gt;"",D9&lt;&gt;"",F9&lt;&gt;"",B11&lt;&gt;"",D11&lt;&gt;"",B12&lt;&gt;"",F21&lt;&gt;"",F22&lt;&gt;"",F23&lt;&gt;"",B41&lt;&gt;"",B45&lt;&gt;"",B49&lt;&gt;"",F39&lt;&gt;"",F40&lt;&gt;"",F41&lt;&gt;"",F42&lt;&gt;"",F43&lt;&gt;"",F44&lt;&gt;"",A57&lt;&gt;"",A63&lt;&gt;"",B24&lt;&gt;"")),"一部記入しているのに「提出できない理由」が記載されています。","○")</f>
        <v>○</v>
      </c>
    </row>
    <row r="21" spans="1:13" ht="18" customHeight="1" x14ac:dyDescent="0.15">
      <c r="A21" s="363" t="s">
        <v>7383</v>
      </c>
      <c r="B21" s="238"/>
      <c r="C21" s="238"/>
      <c r="D21" s="219"/>
      <c r="E21" s="271" t="s">
        <v>7253</v>
      </c>
      <c r="F21" s="247"/>
    </row>
    <row r="22" spans="1:13" ht="18" customHeight="1" x14ac:dyDescent="0.15">
      <c r="A22" s="237"/>
      <c r="B22" s="239"/>
      <c r="C22" s="239"/>
      <c r="D22" s="218"/>
      <c r="E22" s="272" t="s">
        <v>7305</v>
      </c>
      <c r="F22" s="247"/>
    </row>
    <row r="23" spans="1:13" ht="46.5" customHeight="1" thickBot="1" x14ac:dyDescent="0.2">
      <c r="A23" s="440" t="s">
        <v>7463</v>
      </c>
      <c r="B23" s="423"/>
      <c r="C23" s="239"/>
      <c r="D23" s="218"/>
      <c r="E23" s="273" t="s">
        <v>7254</v>
      </c>
      <c r="F23" s="279"/>
    </row>
    <row r="24" spans="1:13" ht="34.5" customHeight="1" thickTop="1" thickBot="1" x14ac:dyDescent="0.2">
      <c r="A24" s="388" t="s">
        <v>7487</v>
      </c>
      <c r="B24" s="389">
        <v>2020</v>
      </c>
      <c r="C24" s="390" t="s">
        <v>7199</v>
      </c>
      <c r="D24" s="218"/>
      <c r="E24" s="274" t="s">
        <v>7255</v>
      </c>
      <c r="F24" s="296">
        <f>70000</f>
        <v>70000</v>
      </c>
    </row>
    <row r="25" spans="1:13" ht="29.25" thickBot="1" x14ac:dyDescent="0.2">
      <c r="A25" s="376" t="s">
        <v>7402</v>
      </c>
      <c r="B25" s="377">
        <f>MAX(B19-B24,0)</f>
        <v>0</v>
      </c>
      <c r="C25" s="378" t="s">
        <v>7199</v>
      </c>
      <c r="D25" s="218"/>
      <c r="E25" s="1151" t="s">
        <v>7387</v>
      </c>
      <c r="F25" s="1154" t="str">
        <f>IF(AND(F20&gt;=0,F20&lt;=70000),"○","合計が70,000円以内になるよう修正してください。")</f>
        <v>○</v>
      </c>
    </row>
    <row r="26" spans="1:13" ht="9" customHeight="1" x14ac:dyDescent="0.15">
      <c r="A26" s="240"/>
      <c r="B26" s="239"/>
      <c r="C26" s="239"/>
      <c r="D26" s="218"/>
      <c r="E26" s="1152"/>
      <c r="F26" s="1154"/>
    </row>
    <row r="27" spans="1:13" ht="7.5" customHeight="1" thickBot="1" x14ac:dyDescent="0.2">
      <c r="A27" s="237"/>
      <c r="B27" s="238"/>
      <c r="C27" s="238"/>
      <c r="D27" s="218"/>
      <c r="E27" s="1153"/>
      <c r="F27" s="1155"/>
    </row>
    <row r="28" spans="1:13" ht="19.5" customHeight="1" x14ac:dyDescent="0.15">
      <c r="A28" s="237"/>
      <c r="B28" s="239"/>
      <c r="C28" s="239"/>
      <c r="D28" s="218"/>
      <c r="E28" s="218"/>
      <c r="F28" s="220"/>
    </row>
    <row r="29" spans="1:13" ht="16.5" customHeight="1" x14ac:dyDescent="0.15">
      <c r="A29" s="241"/>
      <c r="B29" s="241" t="s">
        <v>7409</v>
      </c>
      <c r="C29" s="242">
        <f>B18*B24</f>
        <v>141400</v>
      </c>
      <c r="D29" s="243" t="s">
        <v>7200</v>
      </c>
      <c r="E29" s="218"/>
      <c r="F29" s="220"/>
    </row>
    <row r="30" spans="1:13" ht="19.5" customHeight="1" x14ac:dyDescent="0.15">
      <c r="A30" s="241"/>
      <c r="B30" s="218"/>
      <c r="C30" s="218"/>
      <c r="D30" s="218"/>
      <c r="E30" s="218"/>
      <c r="F30" s="220"/>
    </row>
    <row r="31" spans="1:13" ht="48.75" customHeight="1" x14ac:dyDescent="0.15">
      <c r="A31" s="218"/>
      <c r="B31" s="443" t="s">
        <v>7461</v>
      </c>
      <c r="C31" s="242">
        <f>実施計画様式!AN30</f>
        <v>0</v>
      </c>
      <c r="D31" s="243" t="s">
        <v>7200</v>
      </c>
      <c r="E31" s="218"/>
      <c r="F31" s="220"/>
    </row>
    <row r="32" spans="1:13" ht="17.25" customHeight="1" x14ac:dyDescent="0.15">
      <c r="A32" s="218"/>
      <c r="B32" s="218"/>
      <c r="C32" s="218"/>
      <c r="D32" s="218"/>
      <c r="E32" s="218"/>
      <c r="F32" s="220"/>
    </row>
    <row r="33" spans="1:6" ht="14.25" x14ac:dyDescent="0.15">
      <c r="A33" s="1139" t="s">
        <v>7201</v>
      </c>
      <c r="B33" s="1139"/>
      <c r="C33" s="1139"/>
      <c r="D33" s="1139"/>
      <c r="E33" s="1139"/>
      <c r="F33" s="220"/>
    </row>
    <row r="34" spans="1:6" ht="19.5" customHeight="1" x14ac:dyDescent="0.15">
      <c r="A34" s="235"/>
      <c r="B34" s="235"/>
      <c r="C34" s="235"/>
      <c r="D34" s="235"/>
      <c r="E34" s="235"/>
      <c r="F34" s="220"/>
    </row>
    <row r="35" spans="1:6" ht="13.5" customHeight="1" x14ac:dyDescent="0.15">
      <c r="A35" s="1138" t="s">
        <v>7488</v>
      </c>
      <c r="B35" s="1138"/>
      <c r="C35" s="1138"/>
      <c r="D35" s="1138"/>
      <c r="E35" s="1138"/>
      <c r="F35" s="220"/>
    </row>
    <row r="36" spans="1:6" ht="26.45" customHeight="1" thickBot="1" x14ac:dyDescent="0.2">
      <c r="A36" s="1157" t="s">
        <v>7668</v>
      </c>
      <c r="B36" s="1157"/>
      <c r="C36" s="1157"/>
      <c r="D36" s="443"/>
      <c r="E36" s="443"/>
      <c r="F36" s="220"/>
    </row>
    <row r="37" spans="1:6" ht="15" thickBot="1" x14ac:dyDescent="0.2">
      <c r="A37" s="237"/>
      <c r="B37" s="244"/>
      <c r="C37" s="238"/>
      <c r="D37" s="219"/>
      <c r="E37" s="1167" t="s">
        <v>7208</v>
      </c>
      <c r="F37" s="1168"/>
    </row>
    <row r="38" spans="1:6" ht="18" customHeight="1" thickBot="1" x14ac:dyDescent="0.2">
      <c r="A38" s="237"/>
      <c r="B38" s="238"/>
      <c r="C38" s="238"/>
      <c r="D38" s="219"/>
      <c r="E38" s="277" t="s">
        <v>7210</v>
      </c>
      <c r="F38" s="278" t="s">
        <v>7209</v>
      </c>
    </row>
    <row r="39" spans="1:6" ht="18" customHeight="1" thickTop="1" x14ac:dyDescent="0.15">
      <c r="A39" s="237"/>
      <c r="B39" s="239"/>
      <c r="C39" s="239"/>
      <c r="D39" s="218"/>
      <c r="E39" s="264" t="s">
        <v>7211</v>
      </c>
      <c r="F39" s="246">
        <v>860</v>
      </c>
    </row>
    <row r="40" spans="1:6" ht="18.75" customHeight="1" thickBot="1" x14ac:dyDescent="0.2">
      <c r="A40" s="219"/>
      <c r="D40" s="219"/>
      <c r="E40" s="265" t="s">
        <v>7212</v>
      </c>
      <c r="F40" s="247">
        <v>820</v>
      </c>
    </row>
    <row r="41" spans="1:6" ht="18.75" customHeight="1" thickBot="1" x14ac:dyDescent="0.2">
      <c r="A41" s="218"/>
      <c r="B41" s="248">
        <v>5150</v>
      </c>
      <c r="C41" s="253" t="s">
        <v>7200</v>
      </c>
      <c r="D41" s="218"/>
      <c r="E41" s="265" t="s">
        <v>7213</v>
      </c>
      <c r="F41" s="247">
        <v>0</v>
      </c>
    </row>
    <row r="42" spans="1:6" ht="18.75" customHeight="1" x14ac:dyDescent="0.15">
      <c r="D42" s="249"/>
      <c r="E42" s="266" t="s">
        <v>7214</v>
      </c>
      <c r="F42" s="247">
        <v>0</v>
      </c>
    </row>
    <row r="43" spans="1:6" ht="18.75" customHeight="1" x14ac:dyDescent="0.15">
      <c r="A43" s="364" t="s">
        <v>7464</v>
      </c>
      <c r="B43" s="364"/>
      <c r="C43" s="364"/>
      <c r="D43" s="250"/>
      <c r="E43" s="267" t="s">
        <v>7215</v>
      </c>
      <c r="F43" s="247">
        <v>2355</v>
      </c>
    </row>
    <row r="44" spans="1:6" ht="18.75" customHeight="1" thickBot="1" x14ac:dyDescent="0.2">
      <c r="A44" s="238"/>
      <c r="B44" s="284"/>
      <c r="C44" s="284"/>
      <c r="D44" s="219"/>
      <c r="E44" s="268" t="s">
        <v>7217</v>
      </c>
      <c r="F44" s="251">
        <v>1115</v>
      </c>
    </row>
    <row r="45" spans="1:6" ht="18" customHeight="1" thickTop="1" thickBot="1" x14ac:dyDescent="0.2">
      <c r="A45" s="238"/>
      <c r="B45" s="252">
        <v>0</v>
      </c>
      <c r="C45" s="253" t="s">
        <v>7200</v>
      </c>
      <c r="D45" s="218"/>
      <c r="E45" s="269" t="s">
        <v>7218</v>
      </c>
      <c r="F45" s="297">
        <f>SUM(F39:F44)</f>
        <v>5150</v>
      </c>
    </row>
    <row r="46" spans="1:6" ht="18.75" customHeight="1" x14ac:dyDescent="0.15">
      <c r="D46" s="254"/>
      <c r="E46" s="1152" t="s">
        <v>7219</v>
      </c>
      <c r="F46" s="1187" t="str">
        <f>IF(F45=C51,"○","事務費と事務費の内訳における合計が一致していません。")</f>
        <v>○</v>
      </c>
    </row>
    <row r="47" spans="1:6" ht="18" customHeight="1" x14ac:dyDescent="0.15">
      <c r="A47" s="1139" t="s">
        <v>7466</v>
      </c>
      <c r="B47" s="1139"/>
      <c r="C47" s="1139"/>
      <c r="D47" s="235"/>
      <c r="E47" s="1152"/>
      <c r="F47" s="1188"/>
    </row>
    <row r="48" spans="1:6" ht="18.75" customHeight="1" thickBot="1" x14ac:dyDescent="0.2">
      <c r="A48" s="219"/>
      <c r="D48" s="219"/>
      <c r="E48" s="1153"/>
      <c r="F48" s="1189"/>
    </row>
    <row r="49" spans="1:6" ht="18" customHeight="1" thickBot="1" x14ac:dyDescent="0.2">
      <c r="A49" s="219"/>
      <c r="B49" s="252">
        <v>0</v>
      </c>
      <c r="C49" s="253" t="s">
        <v>7200</v>
      </c>
      <c r="D49" s="218"/>
      <c r="E49" s="1137" t="s">
        <v>7216</v>
      </c>
      <c r="F49" s="1137"/>
    </row>
    <row r="50" spans="1:6" ht="14.25" x14ac:dyDescent="0.15">
      <c r="A50" s="219"/>
      <c r="B50" s="218"/>
      <c r="C50" s="218"/>
      <c r="D50" s="218"/>
      <c r="E50" s="219"/>
      <c r="F50" s="220"/>
    </row>
    <row r="51" spans="1:6" ht="18.75" customHeight="1" x14ac:dyDescent="0.15">
      <c r="A51" s="219"/>
      <c r="B51" s="241" t="s">
        <v>7409</v>
      </c>
      <c r="C51" s="242">
        <f>SUM(B41+B45+B49)</f>
        <v>5150</v>
      </c>
      <c r="D51" s="243" t="s">
        <v>7200</v>
      </c>
      <c r="E51" s="219"/>
      <c r="F51" s="220"/>
    </row>
    <row r="52" spans="1:6" ht="14.25" x14ac:dyDescent="0.15">
      <c r="A52" s="219"/>
      <c r="B52" s="218"/>
      <c r="C52" s="218"/>
      <c r="D52" s="218"/>
      <c r="E52" s="219"/>
      <c r="F52" s="220"/>
    </row>
    <row r="53" spans="1:6" ht="48" customHeight="1" x14ac:dyDescent="0.15">
      <c r="A53" s="218"/>
      <c r="B53" s="443" t="s">
        <v>7489</v>
      </c>
      <c r="C53" s="242">
        <f>実施計画様式!AN31</f>
        <v>0</v>
      </c>
      <c r="D53" s="243" t="s">
        <v>7200</v>
      </c>
      <c r="F53" s="220"/>
    </row>
    <row r="54" spans="1:6" ht="14.25" x14ac:dyDescent="0.15">
      <c r="A54" s="255"/>
      <c r="B54" s="256"/>
      <c r="C54" s="256"/>
      <c r="D54" s="256"/>
      <c r="E54" s="256"/>
      <c r="F54" s="220"/>
    </row>
    <row r="55" spans="1:6" ht="14.25" x14ac:dyDescent="0.15">
      <c r="A55" s="1139" t="s">
        <v>7202</v>
      </c>
      <c r="B55" s="1139"/>
      <c r="C55" s="1139"/>
      <c r="D55" s="1139"/>
      <c r="E55" s="1139"/>
      <c r="F55" s="220"/>
    </row>
    <row r="56" spans="1:6" ht="15" thickBot="1" x14ac:dyDescent="0.2">
      <c r="A56" s="218"/>
      <c r="B56" s="218"/>
      <c r="C56" s="218"/>
      <c r="D56" s="218"/>
      <c r="E56" s="218"/>
      <c r="F56" s="220"/>
    </row>
    <row r="57" spans="1:6" ht="14.25" customHeight="1" x14ac:dyDescent="0.15">
      <c r="A57" s="1178" t="s">
        <v>7289</v>
      </c>
      <c r="B57" s="1179"/>
      <c r="C57" s="1179"/>
      <c r="D57" s="1179"/>
      <c r="E57" s="1180"/>
      <c r="F57" s="220"/>
    </row>
    <row r="58" spans="1:6" ht="14.25" customHeight="1" x14ac:dyDescent="0.15">
      <c r="A58" s="1181"/>
      <c r="B58" s="1182"/>
      <c r="C58" s="1182"/>
      <c r="D58" s="1182"/>
      <c r="E58" s="1183"/>
      <c r="F58" s="220"/>
    </row>
    <row r="59" spans="1:6" ht="14.25" thickBot="1" x14ac:dyDescent="0.2">
      <c r="A59" s="1184"/>
      <c r="B59" s="1185"/>
      <c r="C59" s="1185"/>
      <c r="D59" s="1185"/>
      <c r="E59" s="1186"/>
      <c r="F59" s="220"/>
    </row>
    <row r="60" spans="1:6" ht="14.25" x14ac:dyDescent="0.15">
      <c r="A60" s="218"/>
      <c r="B60" s="218"/>
      <c r="C60" s="218"/>
      <c r="D60" s="218"/>
      <c r="E60" s="218"/>
      <c r="F60" s="220"/>
    </row>
    <row r="61" spans="1:6" ht="14.25" x14ac:dyDescent="0.15">
      <c r="A61" s="218" t="s">
        <v>7394</v>
      </c>
      <c r="B61" s="218"/>
      <c r="C61" s="218"/>
      <c r="D61" s="218"/>
      <c r="E61" s="219"/>
      <c r="F61" s="220"/>
    </row>
    <row r="62" spans="1:6" ht="14.25" thickBot="1" x14ac:dyDescent="0.2">
      <c r="A62" s="220"/>
      <c r="B62" s="220"/>
      <c r="C62" s="220"/>
      <c r="D62" s="220"/>
      <c r="E62" s="220"/>
      <c r="F62" s="220"/>
    </row>
    <row r="63" spans="1:6" x14ac:dyDescent="0.15">
      <c r="A63" s="1169" t="s">
        <v>7298</v>
      </c>
      <c r="B63" s="1170"/>
      <c r="C63" s="1170"/>
      <c r="D63" s="1170"/>
      <c r="E63" s="1171"/>
      <c r="F63" s="220"/>
    </row>
    <row r="64" spans="1:6" x14ac:dyDescent="0.15">
      <c r="A64" s="1172"/>
      <c r="B64" s="1173"/>
      <c r="C64" s="1173"/>
      <c r="D64" s="1173"/>
      <c r="E64" s="1174"/>
      <c r="F64" s="220"/>
    </row>
    <row r="65" spans="1:6" ht="14.25" thickBot="1" x14ac:dyDescent="0.2">
      <c r="A65" s="1175"/>
      <c r="B65" s="1176"/>
      <c r="C65" s="1176"/>
      <c r="D65" s="1176"/>
      <c r="E65" s="1177"/>
      <c r="F65" s="220"/>
    </row>
    <row r="66" spans="1:6" x14ac:dyDescent="0.15">
      <c r="A66" s="220"/>
      <c r="B66" s="220"/>
      <c r="C66" s="220"/>
      <c r="D66" s="220"/>
      <c r="E66" s="220"/>
      <c r="F66" s="220"/>
    </row>
    <row r="67" spans="1:6" x14ac:dyDescent="0.15">
      <c r="A67" s="220" t="s">
        <v>7207</v>
      </c>
      <c r="B67" s="220"/>
      <c r="C67" s="220"/>
      <c r="D67" s="220"/>
      <c r="E67" s="220"/>
      <c r="F67" s="220"/>
    </row>
    <row r="68" spans="1:6" ht="14.25" thickBot="1" x14ac:dyDescent="0.2">
      <c r="F68" s="220"/>
    </row>
    <row r="69" spans="1:6" x14ac:dyDescent="0.15">
      <c r="A69" s="1158"/>
      <c r="B69" s="1159"/>
      <c r="C69" s="1159"/>
      <c r="D69" s="1159"/>
      <c r="E69" s="1160"/>
      <c r="F69" s="220"/>
    </row>
    <row r="70" spans="1:6" x14ac:dyDescent="0.15">
      <c r="A70" s="1161"/>
      <c r="B70" s="1162"/>
      <c r="C70" s="1162"/>
      <c r="D70" s="1162"/>
      <c r="E70" s="1163"/>
      <c r="F70" s="220"/>
    </row>
    <row r="71" spans="1:6" ht="14.25" thickBot="1" x14ac:dyDescent="0.2">
      <c r="A71" s="1164"/>
      <c r="B71" s="1165"/>
      <c r="C71" s="1165"/>
      <c r="D71" s="1165"/>
      <c r="E71" s="1166"/>
      <c r="F71" s="220"/>
    </row>
    <row r="72" spans="1:6" x14ac:dyDescent="0.15">
      <c r="F72" s="220"/>
    </row>
    <row r="73" spans="1:6" x14ac:dyDescent="0.15">
      <c r="F73" s="220"/>
    </row>
    <row r="74" spans="1:6" x14ac:dyDescent="0.15">
      <c r="F74" s="220"/>
    </row>
    <row r="75" spans="1:6" x14ac:dyDescent="0.15">
      <c r="F75" s="220"/>
    </row>
    <row r="76" spans="1:6" x14ac:dyDescent="0.15">
      <c r="F76" s="220"/>
    </row>
  </sheetData>
  <sheetProtection algorithmName="SHA-512" hashValue="2S7PpKJjrNeJUjcaDV6Wcav8/Xruv/Cuax+cXCI7n6aevci0+rA7dZd0Yg2WSutsnCkKSbA08wOOuS0KOTZfxQ==" saltValue="SE5CSZZiW4a70r9GSVB3Mg==" spinCount="100000" sheet="1" objects="1" scenarios="1"/>
  <mergeCells count="25">
    <mergeCell ref="A36:C36"/>
    <mergeCell ref="A69:E71"/>
    <mergeCell ref="E37:F37"/>
    <mergeCell ref="A47:C47"/>
    <mergeCell ref="A63:E65"/>
    <mergeCell ref="A57:E59"/>
    <mergeCell ref="F46:F48"/>
    <mergeCell ref="E46:E48"/>
    <mergeCell ref="A55:E55"/>
    <mergeCell ref="H3:I3"/>
    <mergeCell ref="A1:F1"/>
    <mergeCell ref="E49:F49"/>
    <mergeCell ref="A35:E35"/>
    <mergeCell ref="A16:E16"/>
    <mergeCell ref="A14:E14"/>
    <mergeCell ref="A33:E33"/>
    <mergeCell ref="D4:E4"/>
    <mergeCell ref="D5:E5"/>
    <mergeCell ref="D8:E8"/>
    <mergeCell ref="D9:E9"/>
    <mergeCell ref="D11:E11"/>
    <mergeCell ref="E18:F18"/>
    <mergeCell ref="E25:E27"/>
    <mergeCell ref="F25:F27"/>
    <mergeCell ref="A20:C20"/>
  </mergeCells>
  <phoneticPr fontId="30"/>
  <dataValidations count="13">
    <dataValidation type="list" allowBlank="1" showInputMessage="1" showErrorMessage="1" sqref="B9" xr:uid="{00000000-0002-0000-0100-000000000000}">
      <formula1>臨時の措置であることが分かる名称</formula1>
    </dataValidation>
    <dataValidation type="list" allowBlank="1" showInputMessage="1" showErrorMessage="1" sqref="C9" xr:uid="{00000000-0002-0000-0100-000001000000}">
      <formula1>住民税均等割非課税世帯への給付のための費用以外には使用していない</formula1>
    </dataValidation>
    <dataValidation type="list" allowBlank="1" showInputMessage="1" showErrorMessage="1" sqref="D9:E9" xr:uid="{00000000-0002-0000-0100-000002000000}">
      <formula1>エネルギー・食料品価格等の物価高騰の影響を受けた生活者等に対して事業の効果が直接及ぶ</formula1>
    </dataValidation>
    <dataValidation type="list" allowBlank="1" showInputMessage="1" showErrorMessage="1" sqref="F9" xr:uid="{00000000-0002-0000-0100-000003000000}">
      <formula1>対象外経費に臨時交付金を充当していない</formula1>
    </dataValidation>
    <dataValidation type="list" allowBlank="1" showInputMessage="1" showErrorMessage="1" sqref="B11" xr:uid="{00000000-0002-0000-0100-000004000000}">
      <formula1>事業始期_通常</formula1>
    </dataValidation>
    <dataValidation type="list" allowBlank="1" showInputMessage="1" showErrorMessage="1" sqref="D11:E11" xr:uid="{00000000-0002-0000-0100-000005000000}">
      <formula1>事業終期_通常</formula1>
    </dataValidation>
    <dataValidation type="list" allowBlank="1" showInputMessage="1" showErrorMessage="1" sqref="B12" xr:uid="{00000000-0002-0000-0100-000006000000}">
      <formula1>予算区分_通常</formula1>
    </dataValidation>
    <dataValidation type="list" allowBlank="1" showInputMessage="1" showErrorMessage="1" sqref="A57:E59" xr:uid="{00000000-0002-0000-0100-000007000000}">
      <formula1>低所得世帯支援_目標</formula1>
    </dataValidation>
    <dataValidation type="list" allowBlank="1" showInputMessage="1" showErrorMessage="1" sqref="A63:E65" xr:uid="{00000000-0002-0000-0100-000008000000}">
      <formula1>低所得世帯支援_周知方法</formula1>
    </dataValidation>
    <dataValidation type="whole" allowBlank="1" showInputMessage="1" showErrorMessage="1" sqref="B41" xr:uid="{00000000-0002-0000-0100-000009000000}">
      <formula1>1</formula1>
      <formula2>5000000000</formula2>
    </dataValidation>
    <dataValidation type="whole" allowBlank="1" showInputMessage="1" showErrorMessage="1" sqref="B45 B49 F39:F44" xr:uid="{00000000-0002-0000-0100-00000A000000}">
      <formula1>0</formula1>
      <formula2>5000000000</formula2>
    </dataValidation>
    <dataValidation type="whole" allowBlank="1" showInputMessage="1" showErrorMessage="1" sqref="F21:F23" xr:uid="{00000000-0002-0000-0100-00000B000000}">
      <formula1>0</formula1>
      <formula2>70000</formula2>
    </dataValidation>
    <dataValidation type="whole" allowBlank="1" showInputMessage="1" showErrorMessage="1" sqref="B23:B24" xr:uid="{00000000-0002-0000-0100-00000C000000}">
      <formula1>0</formula1>
      <formula2>200000000</formula2>
    </dataValidation>
  </dataValidations>
  <pageMargins left="0.7" right="0.7" top="0.75" bottom="0.75" header="0.3" footer="0.3"/>
  <pageSetup paperSize="9" scale="53"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B01272-6338-430A-B68E-46048CE03CA6}">
  <sheetPr>
    <pageSetUpPr fitToPage="1"/>
  </sheetPr>
  <dimension ref="A1:T76"/>
  <sheetViews>
    <sheetView view="pageBreakPreview" zoomScale="62" zoomScaleNormal="100" zoomScaleSheetLayoutView="62" workbookViewId="0">
      <selection activeCell="A19" sqref="A19:B19"/>
    </sheetView>
  </sheetViews>
  <sheetFormatPr defaultColWidth="9" defaultRowHeight="13.5" x14ac:dyDescent="0.15"/>
  <cols>
    <col min="1" max="1" width="43.625" style="245" customWidth="1"/>
    <col min="2" max="2" width="40.875" style="245" customWidth="1"/>
    <col min="3" max="3" width="34.5" style="245" customWidth="1"/>
    <col min="4" max="4" width="11.25" style="245" customWidth="1"/>
    <col min="5" max="5" width="29" style="245" customWidth="1"/>
    <col min="6" max="6" width="24" style="245" customWidth="1"/>
    <col min="7" max="7" width="9" style="245"/>
    <col min="8" max="8" width="46.25" style="245" bestFit="1" customWidth="1"/>
    <col min="9" max="9" width="31.5" style="245" customWidth="1"/>
    <col min="10" max="10" width="7.125" style="245" customWidth="1"/>
    <col min="11" max="11" width="9" style="245"/>
    <col min="12" max="15" width="12.5" style="245" customWidth="1"/>
    <col min="16" max="16" width="16.125" style="245" bestFit="1" customWidth="1"/>
    <col min="17" max="17" width="15.875" style="245" bestFit="1" customWidth="1"/>
    <col min="18" max="18" width="14.125" style="245" bestFit="1" customWidth="1"/>
    <col min="19" max="22" width="12.5" style="245" customWidth="1"/>
    <col min="23" max="16384" width="9" style="245"/>
  </cols>
  <sheetData>
    <row r="1" spans="1:20" ht="33" customHeight="1" x14ac:dyDescent="0.15">
      <c r="A1" s="1136" t="s">
        <v>7450</v>
      </c>
      <c r="B1" s="1136"/>
      <c r="C1" s="1136"/>
      <c r="D1" s="1136"/>
      <c r="E1" s="1136"/>
      <c r="F1" s="1136"/>
      <c r="H1" s="298" t="s">
        <v>7554</v>
      </c>
      <c r="I1" s="303" t="str">
        <f>IF(OR(N17="○",O17="○",P17="○",Q17="○",R17="○",S17="○",T17="○",M17="○"),"可","不可")</f>
        <v>可</v>
      </c>
    </row>
    <row r="2" spans="1:20" ht="13.5" customHeight="1" x14ac:dyDescent="0.15">
      <c r="A2" s="212"/>
      <c r="B2" s="212"/>
      <c r="C2" s="212"/>
      <c r="D2" s="212"/>
      <c r="E2" s="212"/>
      <c r="F2" s="213"/>
    </row>
    <row r="3" spans="1:20" ht="13.5" customHeight="1" thickBot="1" x14ac:dyDescent="0.2">
      <c r="A3" s="214"/>
      <c r="B3" s="212"/>
      <c r="C3" s="214"/>
      <c r="D3" s="212"/>
      <c r="E3" s="212"/>
      <c r="F3" s="213"/>
      <c r="H3" s="1190" t="s">
        <v>7539</v>
      </c>
      <c r="I3" s="1190"/>
    </row>
    <row r="4" spans="1:20" ht="18" customHeight="1" thickBot="1" x14ac:dyDescent="0.2">
      <c r="A4" s="223" t="s">
        <v>12</v>
      </c>
      <c r="B4" s="224" t="str">
        <f>IF(実施計画様式!I3=0,"",実施計画様式!I3)</f>
        <v>兵庫県</v>
      </c>
      <c r="C4" s="225" t="s">
        <v>29</v>
      </c>
      <c r="D4" s="1140" t="str">
        <f>IF(実施計画様式!I4=0,"",実施計画様式!I4)</f>
        <v>多可町</v>
      </c>
      <c r="E4" s="1141"/>
      <c r="F4" s="220"/>
      <c r="H4" s="706" t="s">
        <v>7303</v>
      </c>
      <c r="I4" s="706" t="s">
        <v>7300</v>
      </c>
    </row>
    <row r="5" spans="1:20" ht="18" customHeight="1" thickTop="1" thickBot="1" x14ac:dyDescent="0.2">
      <c r="A5" s="226" t="s">
        <v>7220</v>
      </c>
      <c r="B5" s="227" t="str">
        <f>IF(実施計画様式!I5=0,"",実施計画様式!I5)</f>
        <v>28365</v>
      </c>
      <c r="C5" s="228" t="s">
        <v>7106</v>
      </c>
      <c r="D5" s="1142" t="str">
        <f>IF(実施計画様式!I6=0,"",実施計画様式!I6)</f>
        <v/>
      </c>
      <c r="E5" s="1143"/>
      <c r="F5" s="220"/>
      <c r="H5" s="745" t="s">
        <v>7310</v>
      </c>
      <c r="I5" s="746" t="str">
        <f>IF(A9&lt;&gt;"","○","")</f>
        <v>○</v>
      </c>
      <c r="J5" s="245">
        <f>IF(I5="○",0,1)</f>
        <v>0</v>
      </c>
    </row>
    <row r="6" spans="1:20" ht="17.45" customHeight="1" x14ac:dyDescent="0.15">
      <c r="A6" s="215"/>
      <c r="B6" s="216"/>
      <c r="C6" s="217"/>
      <c r="D6" s="218"/>
      <c r="E6" s="219"/>
      <c r="F6" s="220"/>
      <c r="H6" s="747" t="s">
        <v>7309</v>
      </c>
      <c r="I6" s="712" t="str">
        <f>IF(AND(B9="○",C9="○",D9="○",F9="○"),"○","")</f>
        <v>○</v>
      </c>
      <c r="J6" s="245">
        <f>IF(I6="○",0,1)</f>
        <v>0</v>
      </c>
    </row>
    <row r="7" spans="1:20" ht="15" thickBot="1" x14ac:dyDescent="0.2">
      <c r="A7" s="221"/>
      <c r="B7" s="222"/>
      <c r="C7" s="218"/>
      <c r="D7" s="218"/>
      <c r="E7" s="219"/>
      <c r="F7" s="220"/>
      <c r="G7" s="220"/>
      <c r="H7" s="747" t="s">
        <v>7308</v>
      </c>
      <c r="I7" s="712" t="str">
        <f>IF(AND(B11&lt;&gt;"",D11&lt;&gt;"",B12&lt;&gt;""),"○","")</f>
        <v>○</v>
      </c>
      <c r="J7" s="245">
        <f>IF(I7="○",0,1)</f>
        <v>0</v>
      </c>
    </row>
    <row r="8" spans="1:20" ht="46.5" customHeight="1" x14ac:dyDescent="0.15">
      <c r="A8" s="229" t="s">
        <v>7196</v>
      </c>
      <c r="B8" s="230" t="s">
        <v>7385</v>
      </c>
      <c r="C8" s="230" t="s">
        <v>7398</v>
      </c>
      <c r="D8" s="1144" t="s">
        <v>7232</v>
      </c>
      <c r="E8" s="1145"/>
      <c r="F8" s="455" t="s">
        <v>7234</v>
      </c>
      <c r="G8" s="711"/>
      <c r="H8" s="747" t="s">
        <v>7302</v>
      </c>
      <c r="I8" s="712" t="str">
        <f>IFERROR(IF(VLOOKUP(B11,―!AD$2:AE$14,2,FALSE)&lt;=VLOOKUP('別表２（住民税均等割のみ課税世帯）'!D11,―!AD$2:AE$14,2,FALSE),"○",""),"")</f>
        <v>○</v>
      </c>
      <c r="J8" s="245">
        <f>IF(I8="○",0,1)</f>
        <v>0</v>
      </c>
      <c r="L8" s="713"/>
      <c r="M8" s="713" t="s">
        <v>7565</v>
      </c>
      <c r="N8" s="713" t="s">
        <v>7566</v>
      </c>
      <c r="O8" s="713" t="s">
        <v>7549</v>
      </c>
      <c r="P8" s="713" t="s">
        <v>7567</v>
      </c>
      <c r="Q8" s="713" t="s">
        <v>7568</v>
      </c>
      <c r="R8" s="713" t="s">
        <v>7569</v>
      </c>
      <c r="S8" s="713" t="s">
        <v>7550</v>
      </c>
      <c r="T8" s="713" t="s">
        <v>7552</v>
      </c>
    </row>
    <row r="9" spans="1:20" ht="24.75" customHeight="1" thickBot="1" x14ac:dyDescent="0.2">
      <c r="A9" s="259" t="s">
        <v>7691</v>
      </c>
      <c r="B9" s="260" t="s">
        <v>7192</v>
      </c>
      <c r="C9" s="260" t="s">
        <v>7192</v>
      </c>
      <c r="D9" s="1146" t="s">
        <v>7192</v>
      </c>
      <c r="E9" s="1147"/>
      <c r="F9" s="261" t="s">
        <v>7192</v>
      </c>
      <c r="G9" s="258"/>
      <c r="H9" s="748" t="s">
        <v>7528</v>
      </c>
      <c r="I9" s="749" t="str">
        <f>IF(AND(A62&lt;&gt;"",A68&lt;&gt;""),"○","")</f>
        <v>○</v>
      </c>
      <c r="J9" s="245">
        <f>IF(I9="○",0,1)</f>
        <v>0</v>
      </c>
      <c r="L9" s="767"/>
      <c r="M9" s="768" t="str">
        <f>$I$10</f>
        <v>○</v>
      </c>
      <c r="N9" s="769" t="str">
        <f t="shared" ref="N9:T9" si="0">$I$10</f>
        <v>○</v>
      </c>
      <c r="O9" s="769" t="str">
        <f t="shared" si="0"/>
        <v>○</v>
      </c>
      <c r="P9" s="769" t="str">
        <f t="shared" si="0"/>
        <v>○</v>
      </c>
      <c r="Q9" s="769" t="str">
        <f t="shared" si="0"/>
        <v>○</v>
      </c>
      <c r="R9" s="769" t="str">
        <f t="shared" si="0"/>
        <v>○</v>
      </c>
      <c r="S9" s="769" t="str">
        <f t="shared" si="0"/>
        <v>○</v>
      </c>
      <c r="T9" s="714" t="str">
        <f t="shared" si="0"/>
        <v>○</v>
      </c>
    </row>
    <row r="10" spans="1:20" ht="25.5" customHeight="1" thickBot="1" x14ac:dyDescent="0.2">
      <c r="A10" s="219"/>
      <c r="B10" s="218"/>
      <c r="C10" s="218"/>
      <c r="D10" s="218"/>
      <c r="E10" s="219"/>
      <c r="F10" s="232"/>
      <c r="H10" s="750"/>
      <c r="I10" s="746" t="str">
        <f>IF(J10=0,"○","")</f>
        <v>○</v>
      </c>
      <c r="J10" s="245">
        <f>SUM(J5:J9)</f>
        <v>0</v>
      </c>
      <c r="L10" s="770"/>
      <c r="M10" s="768" t="str">
        <f>$I$16</f>
        <v>○</v>
      </c>
      <c r="N10" s="714" t="str">
        <f t="shared" ref="N10:T10" si="1">$I$16</f>
        <v>○</v>
      </c>
      <c r="O10" s="768" t="str">
        <f t="shared" si="1"/>
        <v>○</v>
      </c>
      <c r="P10" s="768" t="str">
        <f t="shared" si="1"/>
        <v>○</v>
      </c>
      <c r="Q10" s="714" t="str">
        <f t="shared" si="1"/>
        <v>○</v>
      </c>
      <c r="R10" s="768" t="str">
        <f t="shared" si="1"/>
        <v>○</v>
      </c>
      <c r="S10" s="714" t="str">
        <f t="shared" si="1"/>
        <v>○</v>
      </c>
      <c r="T10" s="714" t="str">
        <f t="shared" si="1"/>
        <v>○</v>
      </c>
    </row>
    <row r="11" spans="1:20" ht="25.5" customHeight="1" thickBot="1" x14ac:dyDescent="0.2">
      <c r="A11" s="233" t="s">
        <v>7519</v>
      </c>
      <c r="B11" s="263" t="s">
        <v>7230</v>
      </c>
      <c r="C11" s="233" t="s">
        <v>7520</v>
      </c>
      <c r="D11" s="1148" t="s">
        <v>7175</v>
      </c>
      <c r="E11" s="1149"/>
      <c r="F11" s="220"/>
      <c r="H11" s="220"/>
      <c r="I11" s="305"/>
      <c r="L11" s="771"/>
      <c r="M11" s="714" t="str">
        <f>$I$17</f>
        <v/>
      </c>
      <c r="N11" s="768" t="str">
        <f t="shared" ref="N11:T11" si="2">$I$17</f>
        <v/>
      </c>
      <c r="O11" s="714" t="str">
        <f t="shared" si="2"/>
        <v/>
      </c>
      <c r="P11" s="714" t="str">
        <f t="shared" si="2"/>
        <v/>
      </c>
      <c r="Q11" s="768" t="str">
        <f t="shared" si="2"/>
        <v/>
      </c>
      <c r="R11" s="714" t="str">
        <f t="shared" si="2"/>
        <v/>
      </c>
      <c r="S11" s="768" t="str">
        <f t="shared" si="2"/>
        <v/>
      </c>
      <c r="T11" s="768" t="str">
        <f t="shared" si="2"/>
        <v/>
      </c>
    </row>
    <row r="12" spans="1:20" ht="27.6" customHeight="1" thickBot="1" x14ac:dyDescent="0.2">
      <c r="A12" s="234" t="s">
        <v>7233</v>
      </c>
      <c r="B12" s="262" t="s">
        <v>7182</v>
      </c>
      <c r="C12" s="218"/>
      <c r="D12" s="218"/>
      <c r="E12" s="218"/>
      <c r="F12" s="220"/>
      <c r="H12" s="1190" t="s">
        <v>7555</v>
      </c>
      <c r="I12" s="1190"/>
      <c r="L12" s="772"/>
      <c r="M12" s="714" t="str">
        <f>$I$24</f>
        <v/>
      </c>
      <c r="N12" s="768" t="str">
        <f t="shared" ref="N12:T12" si="3">$I$24</f>
        <v/>
      </c>
      <c r="O12" s="768" t="str">
        <f t="shared" si="3"/>
        <v/>
      </c>
      <c r="P12" s="714" t="str">
        <f t="shared" si="3"/>
        <v/>
      </c>
      <c r="Q12" s="768" t="str">
        <f t="shared" si="3"/>
        <v/>
      </c>
      <c r="R12" s="768" t="str">
        <f t="shared" si="3"/>
        <v/>
      </c>
      <c r="S12" s="714" t="str">
        <f t="shared" si="3"/>
        <v/>
      </c>
      <c r="T12" s="714" t="str">
        <f t="shared" si="3"/>
        <v/>
      </c>
    </row>
    <row r="13" spans="1:20" ht="34.15" customHeight="1" thickTop="1" thickBot="1" x14ac:dyDescent="0.2">
      <c r="A13" s="1194" t="s">
        <v>7538</v>
      </c>
      <c r="B13" s="1194"/>
      <c r="C13" s="1194"/>
      <c r="D13" s="1194"/>
      <c r="E13" s="1194"/>
      <c r="F13" s="220"/>
      <c r="H13" s="720" t="s">
        <v>7303</v>
      </c>
      <c r="I13" s="720" t="s">
        <v>7300</v>
      </c>
      <c r="L13" s="773"/>
      <c r="M13" s="768" t="str">
        <f>$I$25</f>
        <v>○</v>
      </c>
      <c r="N13" s="714" t="str">
        <f t="shared" ref="N13:T13" si="4">$I$25</f>
        <v>○</v>
      </c>
      <c r="O13" s="714" t="str">
        <f t="shared" si="4"/>
        <v>○</v>
      </c>
      <c r="P13" s="768" t="str">
        <f t="shared" si="4"/>
        <v>○</v>
      </c>
      <c r="Q13" s="714" t="str">
        <f t="shared" si="4"/>
        <v>○</v>
      </c>
      <c r="R13" s="714" t="str">
        <f t="shared" si="4"/>
        <v>○</v>
      </c>
      <c r="S13" s="768" t="str">
        <f t="shared" si="4"/>
        <v>○</v>
      </c>
      <c r="T13" s="768" t="str">
        <f t="shared" si="4"/>
        <v>○</v>
      </c>
    </row>
    <row r="14" spans="1:20" ht="17.45" customHeight="1" thickTop="1" x14ac:dyDescent="0.15">
      <c r="A14" s="1139"/>
      <c r="B14" s="1139"/>
      <c r="C14" s="1139"/>
      <c r="D14" s="1139"/>
      <c r="E14" s="1139"/>
      <c r="F14" s="220"/>
      <c r="H14" s="721" t="s">
        <v>7557</v>
      </c>
      <c r="I14" s="727" t="str">
        <f>IF(B21&lt;&gt;"","○","")</f>
        <v>○</v>
      </c>
      <c r="J14" s="245">
        <f>IF(I14="○",0,1)</f>
        <v>0</v>
      </c>
      <c r="L14" s="774"/>
      <c r="M14" s="714" t="str">
        <f>$I$33</f>
        <v>○</v>
      </c>
      <c r="N14" s="714" t="str">
        <f t="shared" ref="N14:T14" si="5">$I$33</f>
        <v>○</v>
      </c>
      <c r="O14" s="714" t="str">
        <f t="shared" si="5"/>
        <v>○</v>
      </c>
      <c r="P14" s="768" t="str">
        <f t="shared" si="5"/>
        <v>○</v>
      </c>
      <c r="Q14" s="768" t="str">
        <f t="shared" si="5"/>
        <v>○</v>
      </c>
      <c r="R14" s="768" t="str">
        <f t="shared" si="5"/>
        <v>○</v>
      </c>
      <c r="S14" s="769" t="str">
        <f t="shared" si="5"/>
        <v>○</v>
      </c>
      <c r="T14" s="714" t="str">
        <f t="shared" si="5"/>
        <v>○</v>
      </c>
    </row>
    <row r="15" spans="1:20" ht="19.899999999999999" customHeight="1" thickBot="1" x14ac:dyDescent="0.2">
      <c r="A15" s="364"/>
      <c r="B15" s="411"/>
      <c r="C15" s="411"/>
      <c r="D15" s="235"/>
      <c r="E15" s="235"/>
      <c r="F15" s="220"/>
      <c r="H15" s="722" t="s">
        <v>7558</v>
      </c>
      <c r="I15" s="728" t="str">
        <f>IF(B21&lt;&gt;"",F23,"")</f>
        <v>○</v>
      </c>
      <c r="J15" s="245">
        <f>IF(I15="○",0,1)</f>
        <v>0</v>
      </c>
      <c r="L15" s="775"/>
      <c r="M15" s="768" t="str">
        <f>$I$43</f>
        <v/>
      </c>
      <c r="N15" s="769" t="str">
        <f t="shared" ref="N15:T15" si="6">$I$43</f>
        <v/>
      </c>
      <c r="O15" s="769" t="str">
        <f t="shared" si="6"/>
        <v/>
      </c>
      <c r="P15" s="714" t="str">
        <f t="shared" si="6"/>
        <v/>
      </c>
      <c r="Q15" s="714" t="str">
        <f t="shared" si="6"/>
        <v/>
      </c>
      <c r="R15" s="714" t="str">
        <f t="shared" si="6"/>
        <v/>
      </c>
      <c r="S15" s="714" t="str">
        <f t="shared" si="6"/>
        <v/>
      </c>
      <c r="T15" s="768" t="str">
        <f t="shared" si="6"/>
        <v/>
      </c>
    </row>
    <row r="16" spans="1:20" ht="28.9" customHeight="1" thickTop="1" thickBot="1" x14ac:dyDescent="0.2">
      <c r="A16" s="699" t="s">
        <v>7676</v>
      </c>
      <c r="B16" s="630">
        <v>490</v>
      </c>
      <c r="C16" s="627" t="s">
        <v>7517</v>
      </c>
      <c r="D16" s="411"/>
      <c r="E16" s="1150" t="s">
        <v>7470</v>
      </c>
      <c r="F16" s="1141"/>
      <c r="H16" s="755"/>
      <c r="I16" s="756" t="str">
        <f>IF(J16=0,"○","")</f>
        <v>○</v>
      </c>
      <c r="J16" s="245">
        <f>SUM(J14:J15)</f>
        <v>0</v>
      </c>
      <c r="L16" s="776"/>
      <c r="M16" s="714" t="str">
        <f>$I$46</f>
        <v/>
      </c>
      <c r="N16" s="714" t="str">
        <f t="shared" ref="N16:T16" si="7">$I$46</f>
        <v/>
      </c>
      <c r="O16" s="714" t="str">
        <f t="shared" si="7"/>
        <v/>
      </c>
      <c r="P16" s="714" t="str">
        <f t="shared" si="7"/>
        <v/>
      </c>
      <c r="Q16" s="714" t="str">
        <f t="shared" si="7"/>
        <v/>
      </c>
      <c r="R16" s="714" t="str">
        <f t="shared" si="7"/>
        <v/>
      </c>
      <c r="S16" s="714" t="str">
        <f t="shared" si="7"/>
        <v/>
      </c>
      <c r="T16" s="768" t="str">
        <f t="shared" si="7"/>
        <v/>
      </c>
    </row>
    <row r="17" spans="1:20" ht="28.9" customHeight="1" thickTop="1" thickBot="1" x14ac:dyDescent="0.2">
      <c r="A17" s="700" t="s">
        <v>7677</v>
      </c>
      <c r="B17" s="458">
        <v>100</v>
      </c>
      <c r="C17" s="628" t="s">
        <v>7421</v>
      </c>
      <c r="D17" s="622"/>
      <c r="E17" s="275"/>
      <c r="F17" s="276" t="s">
        <v>7417</v>
      </c>
      <c r="H17" s="759" t="s">
        <v>7559</v>
      </c>
      <c r="I17" s="760" t="str">
        <f>IF(AND(F19="",F20="",F21="",B21=""),"○","")</f>
        <v/>
      </c>
      <c r="L17" s="713"/>
      <c r="M17" s="714" t="str">
        <f>IF(AND(M9="○",M10="○",M13="○",M15="○"),"○","")</f>
        <v/>
      </c>
      <c r="N17" s="714" t="str">
        <f>IF(AND(N9="○",N11="○",N12="○",N15="○"),"○","")</f>
        <v/>
      </c>
      <c r="O17" s="714" t="str">
        <f>IF(AND(O9="○",O10="○",O12="○",O15="○"),"○","")</f>
        <v/>
      </c>
      <c r="P17" s="714" t="str">
        <f>IF(AND(P9="○",P10="○",P13="○",P14="○"),"○","")</f>
        <v>○</v>
      </c>
      <c r="Q17" s="714" t="str">
        <f>IF(AND(Q9="○",Q11="○",Q12="○",Q14="○"),"○","")</f>
        <v/>
      </c>
      <c r="R17" s="714" t="str">
        <f>IF(AND(R9="○",R10="○",R12="○",R14="○"),"○","")</f>
        <v/>
      </c>
      <c r="S17" s="714" t="str">
        <f>IF(AND(S9="○",S11="○",S13="○",S14="○"),"○","")</f>
        <v/>
      </c>
      <c r="T17" s="714" t="str">
        <f>IF(AND(T11="○",T13="○",T16="○"),"○","")</f>
        <v/>
      </c>
    </row>
    <row r="18" spans="1:20" ht="33" customHeight="1" thickTop="1" thickBot="1" x14ac:dyDescent="0.2">
      <c r="A18" s="424" t="s">
        <v>7525</v>
      </c>
      <c r="B18" s="457">
        <f>B16*B17</f>
        <v>49000</v>
      </c>
      <c r="C18" s="629" t="s">
        <v>7537</v>
      </c>
      <c r="D18" s="219"/>
      <c r="E18" s="270" t="s">
        <v>7252</v>
      </c>
      <c r="F18" s="296">
        <f>F22-F19-F20-F21</f>
        <v>100000</v>
      </c>
      <c r="H18" s="220"/>
      <c r="I18" s="220"/>
      <c r="J18" s="220"/>
      <c r="K18" s="220"/>
      <c r="L18" s="220"/>
      <c r="M18" s="220"/>
    </row>
    <row r="19" spans="1:20" ht="66.599999999999994" customHeight="1" x14ac:dyDescent="0.15">
      <c r="A19" s="1191" t="s">
        <v>7535</v>
      </c>
      <c r="B19" s="1192"/>
      <c r="D19" s="219"/>
      <c r="E19" s="271" t="s">
        <v>7253</v>
      </c>
      <c r="F19" s="247"/>
      <c r="H19" s="220"/>
      <c r="I19" s="305"/>
      <c r="J19" s="220"/>
      <c r="K19" s="220"/>
      <c r="L19" s="220"/>
      <c r="M19" s="220"/>
    </row>
    <row r="20" spans="1:20" ht="27" customHeight="1" thickBot="1" x14ac:dyDescent="0.2">
      <c r="A20" s="450" t="s">
        <v>7469</v>
      </c>
      <c r="B20" s="448"/>
      <c r="C20" s="449"/>
      <c r="D20" s="219"/>
      <c r="E20" s="272" t="s">
        <v>7305</v>
      </c>
      <c r="F20" s="247"/>
      <c r="H20" s="1190" t="s">
        <v>7556</v>
      </c>
      <c r="I20" s="1190"/>
      <c r="J20" s="220"/>
      <c r="K20" s="220"/>
      <c r="L20" s="213"/>
      <c r="M20" s="212"/>
    </row>
    <row r="21" spans="1:20" ht="33" customHeight="1" thickTop="1" thickBot="1" x14ac:dyDescent="0.2">
      <c r="A21" s="445" t="s">
        <v>7452</v>
      </c>
      <c r="B21" s="446">
        <v>490</v>
      </c>
      <c r="C21" s="447" t="s">
        <v>7199</v>
      </c>
      <c r="D21" s="219"/>
      <c r="E21" s="273" t="s">
        <v>7254</v>
      </c>
      <c r="F21" s="279"/>
      <c r="H21" s="720" t="s">
        <v>7303</v>
      </c>
      <c r="I21" s="720" t="s">
        <v>7300</v>
      </c>
      <c r="J21" s="220"/>
      <c r="K21" s="220"/>
      <c r="L21" s="220"/>
      <c r="M21" s="220"/>
    </row>
    <row r="22" spans="1:20" ht="25.15" customHeight="1" thickTop="1" x14ac:dyDescent="0.15">
      <c r="A22" s="438"/>
      <c r="B22" s="451"/>
      <c r="C22" s="451"/>
      <c r="D22" s="218"/>
      <c r="E22" s="274" t="s">
        <v>7218</v>
      </c>
      <c r="F22" s="296">
        <f>100000</f>
        <v>100000</v>
      </c>
      <c r="H22" s="751" t="s">
        <v>7560</v>
      </c>
      <c r="I22" s="752" t="str">
        <f>IF(AND(B27&lt;&gt;"",B28&lt;&gt;""),"○","")</f>
        <v/>
      </c>
      <c r="J22" s="245">
        <f>IF(I22="○",0,1)</f>
        <v>1</v>
      </c>
      <c r="K22" s="220"/>
      <c r="L22" s="220"/>
      <c r="M22" s="220"/>
    </row>
    <row r="23" spans="1:20" ht="22.15" customHeight="1" thickBot="1" x14ac:dyDescent="0.2">
      <c r="A23" s="237"/>
      <c r="B23" s="436"/>
      <c r="C23" s="239"/>
      <c r="D23" s="218"/>
      <c r="E23" s="1197" t="s">
        <v>7387</v>
      </c>
      <c r="F23" s="1195" t="str">
        <f>IF(AND(F18&gt;=0,F18&lt;=100000),"○","合計が100,000円以内になるよう修正してください。")</f>
        <v>○</v>
      </c>
      <c r="H23" s="753" t="s">
        <v>7561</v>
      </c>
      <c r="I23" s="754" t="str">
        <f>IF(AND(B27&lt;&gt;"",B28&lt;&gt;""),F33,"")</f>
        <v/>
      </c>
      <c r="J23" s="245">
        <f>IF(I23="○",0,1)</f>
        <v>1</v>
      </c>
    </row>
    <row r="24" spans="1:20" ht="33" customHeight="1" thickTop="1" thickBot="1" x14ac:dyDescent="0.2">
      <c r="A24" s="420"/>
      <c r="B24" s="241" t="s">
        <v>7455</v>
      </c>
      <c r="C24" s="702">
        <f>B17*B21</f>
        <v>49000</v>
      </c>
      <c r="D24" s="703" t="s">
        <v>7200</v>
      </c>
      <c r="E24" s="1198"/>
      <c r="F24" s="1196"/>
      <c r="H24" s="757"/>
      <c r="I24" s="758" t="str">
        <f>IF(J24=0,"○","")</f>
        <v/>
      </c>
      <c r="J24" s="245">
        <f>SUM(J22:J23)</f>
        <v>2</v>
      </c>
    </row>
    <row r="25" spans="1:20" ht="46.9" customHeight="1" thickBot="1" x14ac:dyDescent="0.2">
      <c r="A25" s="1193" t="s">
        <v>7518</v>
      </c>
      <c r="B25" s="1193"/>
      <c r="C25" s="1193"/>
      <c r="D25" s="218"/>
      <c r="H25" s="761" t="s">
        <v>7562</v>
      </c>
      <c r="I25" s="765" t="str">
        <f>IF(AND(F29="",F30="",F31="",B27="",B28=""),"○","")</f>
        <v>○</v>
      </c>
    </row>
    <row r="26" spans="1:20" ht="25.9" customHeight="1" thickBot="1" x14ac:dyDescent="0.2">
      <c r="A26" s="438" t="s">
        <v>7471</v>
      </c>
      <c r="D26" s="437"/>
      <c r="E26" s="1150" t="s">
        <v>7472</v>
      </c>
      <c r="F26" s="1141"/>
    </row>
    <row r="27" spans="1:20" ht="40.15" customHeight="1" thickBot="1" x14ac:dyDescent="0.2">
      <c r="A27" s="229" t="s">
        <v>7198</v>
      </c>
      <c r="B27" s="459"/>
      <c r="C27" s="224" t="s">
        <v>7454</v>
      </c>
      <c r="D27" s="218"/>
      <c r="E27" s="275"/>
      <c r="F27" s="276" t="s">
        <v>7417</v>
      </c>
      <c r="H27" s="284"/>
      <c r="I27" s="284"/>
      <c r="J27" s="284"/>
      <c r="K27" s="284"/>
      <c r="L27" s="284"/>
      <c r="M27" s="284"/>
    </row>
    <row r="28" spans="1:20" ht="31.15" customHeight="1" thickTop="1" thickBot="1" x14ac:dyDescent="0.2">
      <c r="A28" s="424" t="s">
        <v>7453</v>
      </c>
      <c r="B28" s="439"/>
      <c r="C28" s="236" t="s">
        <v>7199</v>
      </c>
      <c r="D28" s="218"/>
      <c r="E28" s="270" t="s">
        <v>7252</v>
      </c>
      <c r="F28" s="296">
        <f>F32-F29-F30-F31</f>
        <v>0</v>
      </c>
      <c r="H28" s="1190" t="s">
        <v>7541</v>
      </c>
      <c r="I28" s="1190"/>
      <c r="J28" s="239"/>
      <c r="K28" s="284"/>
      <c r="L28" s="284"/>
      <c r="M28" s="284"/>
    </row>
    <row r="29" spans="1:20" ht="34.9" customHeight="1" thickTop="1" thickBot="1" x14ac:dyDescent="0.2">
      <c r="A29" s="704"/>
      <c r="B29" s="704"/>
      <c r="C29" s="704"/>
      <c r="D29" s="218"/>
      <c r="E29" s="271" t="s">
        <v>7253</v>
      </c>
      <c r="F29" s="247"/>
      <c r="H29" s="720" t="s">
        <v>7303</v>
      </c>
      <c r="I29" s="720" t="s">
        <v>7300</v>
      </c>
      <c r="J29" s="238"/>
      <c r="K29" s="284"/>
      <c r="L29" s="284"/>
      <c r="M29" s="284"/>
    </row>
    <row r="30" spans="1:20" ht="27.6" customHeight="1" thickTop="1" x14ac:dyDescent="0.15">
      <c r="A30" s="620"/>
      <c r="B30" s="240"/>
      <c r="C30" s="423"/>
      <c r="D30" s="701"/>
      <c r="E30" s="272" t="s">
        <v>7305</v>
      </c>
      <c r="F30" s="247"/>
      <c r="H30" s="726" t="s">
        <v>7564</v>
      </c>
      <c r="I30" s="729" t="str">
        <f>IF(B39="有り","○","")</f>
        <v>○</v>
      </c>
      <c r="J30" s="245">
        <f>IF(I30="○",0,1)</f>
        <v>0</v>
      </c>
      <c r="K30" s="284"/>
      <c r="L30" s="284"/>
      <c r="M30" s="284"/>
    </row>
    <row r="31" spans="1:20" ht="27.6" customHeight="1" thickBot="1" x14ac:dyDescent="0.2">
      <c r="A31" s="363"/>
      <c r="B31" s="241" t="s">
        <v>7456</v>
      </c>
      <c r="C31" s="242">
        <f>B27*B28/1000</f>
        <v>0</v>
      </c>
      <c r="D31" s="243" t="s">
        <v>7200</v>
      </c>
      <c r="E31" s="273" t="s">
        <v>7254</v>
      </c>
      <c r="F31" s="279"/>
      <c r="H31" s="724" t="s">
        <v>7543</v>
      </c>
      <c r="I31" s="730" t="str">
        <f>IF(OR(B47&lt;&gt;"",B51&lt;&gt;"",B55&lt;&gt;""),"○","")</f>
        <v>○</v>
      </c>
      <c r="J31" s="245">
        <f>IF(I31="○",0,1)</f>
        <v>0</v>
      </c>
      <c r="K31" s="284"/>
      <c r="L31" s="284"/>
      <c r="M31" s="284"/>
    </row>
    <row r="32" spans="1:20" ht="27.6" customHeight="1" thickTop="1" thickBot="1" x14ac:dyDescent="0.2">
      <c r="D32" s="218"/>
      <c r="E32" s="274" t="s">
        <v>7218</v>
      </c>
      <c r="F32" s="296">
        <f>B27</f>
        <v>0</v>
      </c>
      <c r="H32" s="725" t="s">
        <v>7563</v>
      </c>
      <c r="I32" s="731" t="str">
        <f>IF(B39="有り",F52,"")</f>
        <v>○</v>
      </c>
      <c r="J32" s="245">
        <f>IF(I32="○",0,1)</f>
        <v>0</v>
      </c>
      <c r="K32" s="284"/>
      <c r="L32" s="284"/>
      <c r="M32" s="284"/>
    </row>
    <row r="33" spans="1:10" ht="27" customHeight="1" thickTop="1" x14ac:dyDescent="0.15">
      <c r="B33" s="241" t="s">
        <v>7457</v>
      </c>
      <c r="C33" s="242">
        <f>C24+C31</f>
        <v>49000</v>
      </c>
      <c r="D33" s="243" t="s">
        <v>7200</v>
      </c>
      <c r="E33" s="1197" t="s">
        <v>7387</v>
      </c>
      <c r="F33" s="1195" t="str">
        <f>IF(AND(F28&gt;=0,F28&lt;=B27),"○","合計が"&amp;B27&amp;"円以内になるよう修正してください。")</f>
        <v>○</v>
      </c>
      <c r="H33" s="726"/>
      <c r="I33" s="729" t="str">
        <f>IF(J33=0,"○","")</f>
        <v>○</v>
      </c>
      <c r="J33" s="245">
        <f>SUM(J30:J32)</f>
        <v>0</v>
      </c>
    </row>
    <row r="34" spans="1:10" ht="4.9000000000000004" customHeight="1" x14ac:dyDescent="0.15">
      <c r="A34" s="237"/>
      <c r="B34" s="218"/>
      <c r="C34" s="218"/>
      <c r="D34" s="218"/>
      <c r="E34" s="1203"/>
      <c r="F34" s="1204"/>
    </row>
    <row r="35" spans="1:10" ht="10.15" customHeight="1" thickBot="1" x14ac:dyDescent="0.2">
      <c r="A35" s="241"/>
      <c r="E35" s="1198"/>
      <c r="F35" s="1196"/>
    </row>
    <row r="36" spans="1:10" ht="4.9000000000000004" customHeight="1" x14ac:dyDescent="0.15">
      <c r="A36" s="218"/>
      <c r="B36" s="622"/>
      <c r="C36" s="423"/>
      <c r="D36" s="218"/>
      <c r="E36" s="218"/>
      <c r="F36" s="220"/>
    </row>
    <row r="37" spans="1:10" ht="6" customHeight="1" x14ac:dyDescent="0.15">
      <c r="A37" s="218"/>
      <c r="B37" s="218"/>
      <c r="C37" s="218"/>
      <c r="D37" s="218"/>
      <c r="E37" s="218"/>
      <c r="F37" s="220"/>
    </row>
    <row r="38" spans="1:10" ht="14.45" customHeight="1" thickBot="1" x14ac:dyDescent="0.2">
      <c r="A38" s="218"/>
      <c r="B38" s="218"/>
      <c r="C38" s="218"/>
      <c r="D38" s="454"/>
      <c r="E38" s="454"/>
      <c r="F38" s="220"/>
    </row>
    <row r="39" spans="1:10" ht="36.6" customHeight="1" thickBot="1" x14ac:dyDescent="0.2">
      <c r="A39" s="418" t="s">
        <v>7459</v>
      </c>
      <c r="B39" s="426" t="s">
        <v>7432</v>
      </c>
      <c r="C39" s="419" t="s">
        <v>7515</v>
      </c>
      <c r="D39" s="454"/>
      <c r="E39" s="454"/>
      <c r="F39" s="220"/>
      <c r="H39" s="1190" t="s">
        <v>7547</v>
      </c>
      <c r="I39" s="1190"/>
    </row>
    <row r="40" spans="1:10" ht="45" customHeight="1" thickTop="1" thickBot="1" x14ac:dyDescent="0.2">
      <c r="A40" s="416" t="s">
        <v>7516</v>
      </c>
      <c r="B40" s="456">
        <v>490</v>
      </c>
      <c r="C40" s="417" t="s">
        <v>7517</v>
      </c>
      <c r="D40" s="454"/>
      <c r="E40" s="454"/>
      <c r="F40" s="220"/>
      <c r="H40" s="720" t="s">
        <v>7303</v>
      </c>
      <c r="I40" s="720" t="s">
        <v>7300</v>
      </c>
    </row>
    <row r="41" spans="1:10" ht="40.15" customHeight="1" thickTop="1" thickBot="1" x14ac:dyDescent="0.2">
      <c r="A41" s="413" t="s">
        <v>7460</v>
      </c>
      <c r="B41" s="414">
        <f>IF(B39="有り",ROUND(2.5*B40,0),"")</f>
        <v>1225</v>
      </c>
      <c r="C41" s="415" t="s">
        <v>7536</v>
      </c>
      <c r="D41" s="235"/>
      <c r="E41" s="235"/>
      <c r="F41" s="220"/>
      <c r="H41" s="762" t="s">
        <v>7666</v>
      </c>
      <c r="I41" s="766" t="str">
        <f>IF(B39="無し","○","")</f>
        <v/>
      </c>
      <c r="J41" s="245">
        <f>IF(I41="○",0,1)</f>
        <v>1</v>
      </c>
    </row>
    <row r="42" spans="1:10" ht="22.15" customHeight="1" thickBot="1" x14ac:dyDescent="0.2">
      <c r="A42" s="254" t="s">
        <v>7532</v>
      </c>
      <c r="B42" s="254"/>
      <c r="C42" s="254"/>
      <c r="D42" s="453"/>
      <c r="E42" s="453"/>
      <c r="F42" s="220"/>
      <c r="H42" s="763" t="s">
        <v>7546</v>
      </c>
      <c r="I42" s="763" t="str">
        <f>IF(AND(B47="",B51="",B55="",F45="",F46="",F47="",F48="",F49="",F50=""),"○","")</f>
        <v/>
      </c>
      <c r="J42" s="245">
        <f>IF(I42="○",0,1)</f>
        <v>1</v>
      </c>
    </row>
    <row r="43" spans="1:10" ht="20.45" customHeight="1" thickTop="1" thickBot="1" x14ac:dyDescent="0.2">
      <c r="A43" s="237"/>
      <c r="B43" s="244"/>
      <c r="C43" s="238"/>
      <c r="D43" s="219"/>
      <c r="E43" s="1167" t="s">
        <v>7208</v>
      </c>
      <c r="F43" s="1168"/>
      <c r="H43" s="762"/>
      <c r="I43" s="764" t="str">
        <f>IF(J43=0,"○","")</f>
        <v/>
      </c>
      <c r="J43" s="245">
        <f>SUM(J41:J42)</f>
        <v>2</v>
      </c>
    </row>
    <row r="44" spans="1:10" ht="18" customHeight="1" thickBot="1" x14ac:dyDescent="0.2">
      <c r="A44" s="254" t="s">
        <v>7201</v>
      </c>
      <c r="B44" s="238"/>
      <c r="C44" s="238"/>
      <c r="D44" s="219"/>
      <c r="E44" s="277" t="s">
        <v>7210</v>
      </c>
      <c r="F44" s="278" t="s">
        <v>7209</v>
      </c>
    </row>
    <row r="45" spans="1:10" ht="18" customHeight="1" thickTop="1" x14ac:dyDescent="0.15">
      <c r="A45" s="452" t="s">
        <v>7595</v>
      </c>
      <c r="B45" s="239"/>
      <c r="C45" s="239"/>
      <c r="D45" s="218"/>
      <c r="E45" s="264" t="s">
        <v>7211</v>
      </c>
      <c r="F45" s="246">
        <v>20</v>
      </c>
    </row>
    <row r="46" spans="1:10" ht="23.45" customHeight="1" thickBot="1" x14ac:dyDescent="0.2">
      <c r="A46" s="839" t="s">
        <v>7669</v>
      </c>
      <c r="D46" s="219"/>
      <c r="E46" s="265" t="s">
        <v>7212</v>
      </c>
      <c r="F46" s="247">
        <v>100</v>
      </c>
      <c r="H46" s="715" t="s">
        <v>7529</v>
      </c>
      <c r="I46" s="716" t="str">
        <f>IF(AND(A9="",B9="",C9="",D9="",F9="",B11="",D11="",B12="",B16="",B21="",F19="",F20="",F21="",B27="",B28="",F29="",F30="",F31="",B39="",B40="",B47="",B51="",B55="",F45="",F46="",F47="",F48="",F49="",F50="",A62="",A68=""),"○","")</f>
        <v/>
      </c>
    </row>
    <row r="47" spans="1:10" ht="18.75" customHeight="1" thickBot="1" x14ac:dyDescent="0.2">
      <c r="A47" s="218"/>
      <c r="B47" s="248">
        <v>1225</v>
      </c>
      <c r="C47" s="253" t="s">
        <v>7200</v>
      </c>
      <c r="D47" s="218"/>
      <c r="E47" s="265" t="s">
        <v>7213</v>
      </c>
      <c r="F47" s="247"/>
    </row>
    <row r="48" spans="1:10" ht="18.75" customHeight="1" x14ac:dyDescent="0.15">
      <c r="D48" s="249"/>
      <c r="E48" s="266" t="s">
        <v>7214</v>
      </c>
      <c r="F48" s="247"/>
    </row>
    <row r="49" spans="1:6" ht="18.75" customHeight="1" x14ac:dyDescent="0.15">
      <c r="A49" s="452" t="s">
        <v>7464</v>
      </c>
      <c r="B49" s="364"/>
      <c r="C49" s="364"/>
      <c r="D49" s="250"/>
      <c r="E49" s="267" t="s">
        <v>7215</v>
      </c>
      <c r="F49" s="247">
        <v>1105</v>
      </c>
    </row>
    <row r="50" spans="1:6" ht="18.75" customHeight="1" thickBot="1" x14ac:dyDescent="0.2">
      <c r="A50" s="238"/>
      <c r="B50" s="284"/>
      <c r="C50" s="284"/>
      <c r="D50" s="219"/>
      <c r="E50" s="268" t="s">
        <v>7217</v>
      </c>
      <c r="F50" s="251"/>
    </row>
    <row r="51" spans="1:6" ht="18" customHeight="1" thickTop="1" thickBot="1" x14ac:dyDescent="0.2">
      <c r="A51" s="238"/>
      <c r="B51" s="252"/>
      <c r="C51" s="253" t="s">
        <v>7200</v>
      </c>
      <c r="D51" s="218"/>
      <c r="E51" s="269" t="s">
        <v>7218</v>
      </c>
      <c r="F51" s="297">
        <f>SUM(F45:F50)</f>
        <v>1225</v>
      </c>
    </row>
    <row r="52" spans="1:6" ht="18.75" customHeight="1" x14ac:dyDescent="0.15">
      <c r="D52" s="254"/>
      <c r="E52" s="1152" t="s">
        <v>7219</v>
      </c>
      <c r="F52" s="1199" t="str">
        <f>IF(F51=C57,"○","事務費と事務費の内訳における合計が一致していません。")</f>
        <v>○</v>
      </c>
    </row>
    <row r="53" spans="1:6" ht="18" customHeight="1" x14ac:dyDescent="0.15">
      <c r="A53" s="1202" t="s">
        <v>7465</v>
      </c>
      <c r="B53" s="1202"/>
      <c r="C53" s="1202"/>
      <c r="D53" s="235"/>
      <c r="E53" s="1152"/>
      <c r="F53" s="1200"/>
    </row>
    <row r="54" spans="1:6" ht="18.75" customHeight="1" thickBot="1" x14ac:dyDescent="0.2">
      <c r="A54" s="219"/>
      <c r="D54" s="219"/>
      <c r="E54" s="1153"/>
      <c r="F54" s="1201"/>
    </row>
    <row r="55" spans="1:6" ht="18" customHeight="1" thickBot="1" x14ac:dyDescent="0.2">
      <c r="A55" s="219"/>
      <c r="B55" s="252"/>
      <c r="C55" s="253" t="s">
        <v>7200</v>
      </c>
      <c r="D55" s="218"/>
      <c r="E55" s="1137" t="s">
        <v>7216</v>
      </c>
      <c r="F55" s="1137"/>
    </row>
    <row r="56" spans="1:6" ht="14.25" x14ac:dyDescent="0.15">
      <c r="A56" s="219"/>
      <c r="B56" s="218"/>
      <c r="C56" s="218"/>
      <c r="D56" s="218"/>
      <c r="E56" s="219"/>
      <c r="F56" s="220"/>
    </row>
    <row r="57" spans="1:6" ht="24" customHeight="1" x14ac:dyDescent="0.15">
      <c r="A57" s="219"/>
      <c r="B57" s="241" t="s">
        <v>7533</v>
      </c>
      <c r="C57" s="242">
        <f>IF(B39="有り",SUM(B47+B51+B55),0)</f>
        <v>1225</v>
      </c>
      <c r="D57" s="243" t="s">
        <v>7200</v>
      </c>
      <c r="E57" s="219" t="s">
        <v>7534</v>
      </c>
      <c r="F57" s="220"/>
    </row>
    <row r="58" spans="1:6" ht="10.15" customHeight="1" x14ac:dyDescent="0.15">
      <c r="A58" s="219"/>
      <c r="B58" s="218"/>
      <c r="C58" s="218"/>
      <c r="D58" s="218"/>
      <c r="E58" s="219"/>
      <c r="F58" s="220"/>
    </row>
    <row r="59" spans="1:6" ht="6" customHeight="1" x14ac:dyDescent="0.15">
      <c r="A59" s="255"/>
      <c r="B59" s="256"/>
      <c r="C59" s="256"/>
      <c r="D59" s="256"/>
      <c r="E59" s="256"/>
      <c r="F59" s="220"/>
    </row>
    <row r="60" spans="1:6" ht="14.25" x14ac:dyDescent="0.15">
      <c r="A60" s="1139" t="s">
        <v>7202</v>
      </c>
      <c r="B60" s="1139"/>
      <c r="C60" s="1139"/>
      <c r="D60" s="1139"/>
      <c r="E60" s="1139"/>
      <c r="F60" s="220"/>
    </row>
    <row r="61" spans="1:6" ht="6" customHeight="1" thickBot="1" x14ac:dyDescent="0.2">
      <c r="A61" s="218"/>
      <c r="B61" s="218"/>
      <c r="C61" s="218"/>
      <c r="D61" s="218"/>
      <c r="E61" s="218"/>
      <c r="F61" s="220"/>
    </row>
    <row r="62" spans="1:6" ht="14.25" customHeight="1" x14ac:dyDescent="0.15">
      <c r="A62" s="1178" t="s">
        <v>7290</v>
      </c>
      <c r="B62" s="1179"/>
      <c r="C62" s="1179"/>
      <c r="D62" s="1179"/>
      <c r="E62" s="1180"/>
      <c r="F62" s="220"/>
    </row>
    <row r="63" spans="1:6" ht="14.25" customHeight="1" x14ac:dyDescent="0.15">
      <c r="A63" s="1181"/>
      <c r="B63" s="1182"/>
      <c r="C63" s="1182"/>
      <c r="D63" s="1182"/>
      <c r="E63" s="1183"/>
      <c r="F63" s="220"/>
    </row>
    <row r="64" spans="1:6" ht="15.6" customHeight="1" thickBot="1" x14ac:dyDescent="0.2">
      <c r="A64" s="1184"/>
      <c r="B64" s="1185"/>
      <c r="C64" s="1185"/>
      <c r="D64" s="1185"/>
      <c r="E64" s="1186"/>
      <c r="F64" s="220"/>
    </row>
    <row r="65" spans="1:6" ht="7.9" customHeight="1" x14ac:dyDescent="0.15">
      <c r="A65" s="218"/>
      <c r="B65" s="218"/>
      <c r="C65" s="218"/>
      <c r="D65" s="218"/>
      <c r="E65" s="218"/>
      <c r="F65" s="220"/>
    </row>
    <row r="66" spans="1:6" ht="14.25" x14ac:dyDescent="0.15">
      <c r="A66" s="218" t="s">
        <v>7394</v>
      </c>
      <c r="B66" s="218"/>
      <c r="C66" s="218"/>
      <c r="D66" s="218"/>
      <c r="E66" s="219"/>
      <c r="F66" s="220"/>
    </row>
    <row r="67" spans="1:6" ht="10.9" customHeight="1" thickBot="1" x14ac:dyDescent="0.2">
      <c r="A67" s="220"/>
      <c r="B67" s="220"/>
      <c r="C67" s="220"/>
      <c r="D67" s="220"/>
      <c r="E67" s="220"/>
      <c r="F67" s="220"/>
    </row>
    <row r="68" spans="1:6" x14ac:dyDescent="0.15">
      <c r="A68" s="1169" t="s">
        <v>7298</v>
      </c>
      <c r="B68" s="1170"/>
      <c r="C68" s="1170"/>
      <c r="D68" s="1170"/>
      <c r="E68" s="1171"/>
      <c r="F68" s="220"/>
    </row>
    <row r="69" spans="1:6" x14ac:dyDescent="0.15">
      <c r="A69" s="1172"/>
      <c r="B69" s="1173"/>
      <c r="C69" s="1173"/>
      <c r="D69" s="1173"/>
      <c r="E69" s="1174"/>
      <c r="F69" s="220"/>
    </row>
    <row r="70" spans="1:6" ht="18" customHeight="1" thickBot="1" x14ac:dyDescent="0.2">
      <c r="A70" s="1175"/>
      <c r="B70" s="1176"/>
      <c r="C70" s="1176"/>
      <c r="D70" s="1176"/>
      <c r="E70" s="1177"/>
      <c r="F70" s="220"/>
    </row>
    <row r="71" spans="1:6" ht="9" customHeight="1" x14ac:dyDescent="0.15">
      <c r="A71" s="220"/>
      <c r="B71" s="220"/>
      <c r="C71" s="220"/>
      <c r="D71" s="220"/>
      <c r="E71" s="220"/>
      <c r="F71" s="220"/>
    </row>
    <row r="72" spans="1:6" x14ac:dyDescent="0.15">
      <c r="F72" s="220"/>
    </row>
    <row r="73" spans="1:6" x14ac:dyDescent="0.15">
      <c r="F73" s="220"/>
    </row>
    <row r="74" spans="1:6" x14ac:dyDescent="0.15">
      <c r="F74" s="220"/>
    </row>
    <row r="75" spans="1:6" x14ac:dyDescent="0.15">
      <c r="F75" s="220"/>
    </row>
    <row r="76" spans="1:6" x14ac:dyDescent="0.15">
      <c r="F76" s="220"/>
    </row>
  </sheetData>
  <sheetProtection algorithmName="SHA-512" hashValue="RFqinl/9PNNPtWWd0N/gvhBq5ZtelLWpTCsMTihscvlQMJ2W2mMZsmJBGJzft1ufcb6n/l5epBJOGvLzxAH0rg==" saltValue="rQPWUH2kPdB5Di3LyJABsA==" spinCount="100000" sheet="1" objects="1" scenarios="1"/>
  <mergeCells count="29">
    <mergeCell ref="H20:I20"/>
    <mergeCell ref="H28:I28"/>
    <mergeCell ref="H39:I39"/>
    <mergeCell ref="E55:F55"/>
    <mergeCell ref="A60:E60"/>
    <mergeCell ref="E33:E35"/>
    <mergeCell ref="F33:F35"/>
    <mergeCell ref="E26:F26"/>
    <mergeCell ref="A62:E64"/>
    <mergeCell ref="A68:E70"/>
    <mergeCell ref="E43:F43"/>
    <mergeCell ref="E52:E54"/>
    <mergeCell ref="F52:F54"/>
    <mergeCell ref="A53:C53"/>
    <mergeCell ref="A19:B19"/>
    <mergeCell ref="A25:C25"/>
    <mergeCell ref="D11:E11"/>
    <mergeCell ref="A14:E14"/>
    <mergeCell ref="A1:F1"/>
    <mergeCell ref="A13:E13"/>
    <mergeCell ref="E16:F16"/>
    <mergeCell ref="F23:F24"/>
    <mergeCell ref="E23:E24"/>
    <mergeCell ref="H12:I12"/>
    <mergeCell ref="H3:I3"/>
    <mergeCell ref="D4:E4"/>
    <mergeCell ref="D5:E5"/>
    <mergeCell ref="D8:E8"/>
    <mergeCell ref="D9:E9"/>
  </mergeCells>
  <phoneticPr fontId="30"/>
  <conditionalFormatting sqref="B40">
    <cfRule type="expression" dxfId="10" priority="4">
      <formula>$B$39&lt;&gt;"有り"</formula>
    </cfRule>
  </conditionalFormatting>
  <conditionalFormatting sqref="F29:F31">
    <cfRule type="expression" dxfId="9" priority="3">
      <formula>$C$31&lt;=0</formula>
    </cfRule>
  </conditionalFormatting>
  <conditionalFormatting sqref="F19:F21">
    <cfRule type="expression" dxfId="8" priority="2">
      <formula>$C$24&lt;=0</formula>
    </cfRule>
  </conditionalFormatting>
  <conditionalFormatting sqref="B47 B51 B55 F45:F50">
    <cfRule type="expression" dxfId="7" priority="1">
      <formula>$B$39&lt;&gt;"有り"</formula>
    </cfRule>
  </conditionalFormatting>
  <dataValidations count="16">
    <dataValidation type="whole" allowBlank="1" showInputMessage="1" showErrorMessage="1" sqref="B23 B27" xr:uid="{AB38A384-2BC0-44B7-BF4C-5E2EC0D67396}">
      <formula1>70000</formula1>
      <formula2>100000</formula2>
    </dataValidation>
    <dataValidation type="list" allowBlank="1" showInputMessage="1" showErrorMessage="1" sqref="B9" xr:uid="{B1C19380-D97F-46E4-A70F-F8FDE83E5995}">
      <formula1>臨時の措置であることが分かる名称</formula1>
    </dataValidation>
    <dataValidation type="list" allowBlank="1" showInputMessage="1" showErrorMessage="1" sqref="C9" xr:uid="{2EF45A7B-0368-47E9-A6D7-B92744D9CC22}">
      <formula1>住民税均等割のみ課税世帯への給付のための費用以外には使用していない</formula1>
    </dataValidation>
    <dataValidation type="list" allowBlank="1" showInputMessage="1" showErrorMessage="1" sqref="D9:E9" xr:uid="{CD54227F-93B6-484F-890E-13BAAEC74228}">
      <formula1>エネルギー・食料品価格等の物価高騰の影響を受けた生活者等に対して事業の効果が直接及ぶ</formula1>
    </dataValidation>
    <dataValidation type="list" allowBlank="1" showInputMessage="1" showErrorMessage="1" sqref="F9" xr:uid="{1FCF3235-C795-4383-9567-6AEEF645960F}">
      <formula1>対象外経費に臨時交付金を充当していない</formula1>
    </dataValidation>
    <dataValidation type="list" allowBlank="1" showInputMessage="1" showErrorMessage="1" sqref="B11" xr:uid="{2956692D-492F-48ED-BA63-779200EECA08}">
      <formula1>事業始期_通常</formula1>
    </dataValidation>
    <dataValidation type="list" allowBlank="1" showInputMessage="1" showErrorMessage="1" sqref="D11:E11" xr:uid="{81484500-53D5-4A3E-A049-4D5A91D6CCEC}">
      <formula1>事業終期_通常</formula1>
    </dataValidation>
    <dataValidation type="list" allowBlank="1" showInputMessage="1" showErrorMessage="1" sqref="B12" xr:uid="{135B38AB-51A3-4E55-8BC5-489EB622EE5E}">
      <formula1>予算区分_通常</formula1>
    </dataValidation>
    <dataValidation type="list" allowBlank="1" showInputMessage="1" showErrorMessage="1" sqref="A62:E64" xr:uid="{320F078B-D5B9-4122-8C03-A41AE47A3B4A}">
      <formula1>低所得世帯支援_目標</formula1>
    </dataValidation>
    <dataValidation type="list" allowBlank="1" showInputMessage="1" showErrorMessage="1" sqref="A68:E70" xr:uid="{F997CAAB-9DC9-4826-AD82-C850DA062E96}">
      <formula1>低所得世帯支援_周知方法</formula1>
    </dataValidation>
    <dataValidation type="whole" allowBlank="1" showInputMessage="1" showErrorMessage="1" sqref="B47" xr:uid="{8247344F-29F3-4FE5-B145-3B12B68057A0}">
      <formula1>1</formula1>
      <formula2>5000000000</formula2>
    </dataValidation>
    <dataValidation type="whole" allowBlank="1" showInputMessage="1" showErrorMessage="1" sqref="B51 B55 F45:F50" xr:uid="{AB538234-4E0E-4842-B023-9C97BC056B52}">
      <formula1>0</formula1>
      <formula2>5000000000</formula2>
    </dataValidation>
    <dataValidation type="whole" allowBlank="1" showInputMessage="1" showErrorMessage="1" sqref="F19:F21" xr:uid="{04010942-816F-487E-936C-864B4DC16A1D}">
      <formula1>0</formula1>
      <formula2>70000</formula2>
    </dataValidation>
    <dataValidation type="whole" allowBlank="1" showInputMessage="1" showErrorMessage="1" sqref="B28 B21" xr:uid="{8857495A-207A-4309-8422-C9C28876B0D6}">
      <formula1>0</formula1>
      <formula2>200000000</formula2>
    </dataValidation>
    <dataValidation type="list" allowBlank="1" showInputMessage="1" showErrorMessage="1" sqref="B39" xr:uid="{0EC2C7B7-DDD7-4F5B-9AAB-DBC73780A22D}">
      <formula1>分類無し1</formula1>
    </dataValidation>
    <dataValidation type="whole" allowBlank="1" showInputMessage="1" showErrorMessage="1" sqref="F29:F31" xr:uid="{45C5D420-391C-40E6-88C2-E4ADFE77B3A5}">
      <formula1>0</formula1>
      <formula2>100000</formula2>
    </dataValidation>
  </dataValidations>
  <pageMargins left="0.7" right="0.7" top="0.75" bottom="0.75" header="0.3" footer="0.3"/>
  <pageSetup paperSize="9" scale="48"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S77"/>
  <sheetViews>
    <sheetView view="pageBreakPreview" topLeftCell="A13" zoomScale="64" zoomScaleNormal="100" zoomScaleSheetLayoutView="64" workbookViewId="0">
      <selection activeCell="B41" sqref="B41"/>
    </sheetView>
  </sheetViews>
  <sheetFormatPr defaultColWidth="9" defaultRowHeight="13.5" x14ac:dyDescent="0.15"/>
  <cols>
    <col min="1" max="1" width="46.75" style="245" customWidth="1"/>
    <col min="2" max="2" width="40.875" style="245" customWidth="1"/>
    <col min="3" max="3" width="31" style="245" customWidth="1"/>
    <col min="4" max="4" width="4.625" style="245" customWidth="1"/>
    <col min="5" max="5" width="29" style="245" customWidth="1"/>
    <col min="6" max="6" width="26.375" style="245" customWidth="1"/>
    <col min="7" max="7" width="9" style="245"/>
    <col min="8" max="8" width="41.75" style="245" customWidth="1"/>
    <col min="9" max="9" width="28.25" style="245" customWidth="1"/>
    <col min="10" max="10" width="7.125" style="245" hidden="1" customWidth="1"/>
    <col min="11" max="11" width="44.125" style="245" customWidth="1"/>
    <col min="12" max="12" width="30.75" style="245" bestFit="1" customWidth="1"/>
    <col min="13" max="13" width="11.375" style="245" hidden="1" customWidth="1"/>
    <col min="14" max="14" width="11.375" style="245" customWidth="1"/>
    <col min="15" max="17" width="9" style="245"/>
    <col min="18" max="18" width="12.625" style="245" bestFit="1" customWidth="1"/>
    <col min="19" max="16384" width="9" style="245"/>
  </cols>
  <sheetData>
    <row r="1" spans="1:19" ht="33" customHeight="1" x14ac:dyDescent="0.15">
      <c r="A1" s="1136" t="s">
        <v>7485</v>
      </c>
      <c r="B1" s="1136"/>
      <c r="C1" s="1136"/>
      <c r="D1" s="1136"/>
      <c r="E1" s="1136"/>
      <c r="F1" s="1136"/>
      <c r="H1" s="298" t="s">
        <v>7553</v>
      </c>
      <c r="I1" s="303" t="str">
        <f>IF(OR(Q15="○",R15="○",S15="○",P15="○"),"可","不可")</f>
        <v>可</v>
      </c>
    </row>
    <row r="2" spans="1:19" ht="13.5" customHeight="1" x14ac:dyDescent="0.15">
      <c r="A2" s="212"/>
      <c r="B2" s="212"/>
      <c r="C2" s="212"/>
      <c r="D2" s="212"/>
      <c r="E2" s="212"/>
      <c r="F2" s="213"/>
    </row>
    <row r="3" spans="1:19" ht="13.5" customHeight="1" thickBot="1" x14ac:dyDescent="0.2">
      <c r="A3" s="214"/>
      <c r="B3" s="212"/>
      <c r="C3" s="214"/>
      <c r="D3" s="212"/>
      <c r="E3" s="212"/>
      <c r="F3" s="213"/>
      <c r="H3" s="1190" t="s">
        <v>7539</v>
      </c>
      <c r="I3" s="1190"/>
      <c r="K3" s="1190" t="s">
        <v>7540</v>
      </c>
      <c r="L3" s="1190"/>
    </row>
    <row r="4" spans="1:19" ht="18" customHeight="1" thickTop="1" thickBot="1" x14ac:dyDescent="0.2">
      <c r="A4" s="223" t="s">
        <v>12</v>
      </c>
      <c r="B4" s="224" t="str">
        <f>IF(実施計画様式!I3=0,"",実施計画様式!I3)</f>
        <v>兵庫県</v>
      </c>
      <c r="C4" s="225" t="s">
        <v>29</v>
      </c>
      <c r="D4" s="1140" t="str">
        <f>IF(実施計画様式!I4=0,"",実施計画様式!I4)</f>
        <v>多可町</v>
      </c>
      <c r="E4" s="1141"/>
      <c r="F4" s="220"/>
      <c r="H4" s="706" t="s">
        <v>7303</v>
      </c>
      <c r="I4" s="706" t="s">
        <v>7300</v>
      </c>
      <c r="K4" s="720" t="s">
        <v>7303</v>
      </c>
      <c r="L4" s="720" t="s">
        <v>7300</v>
      </c>
    </row>
    <row r="5" spans="1:19" ht="18" customHeight="1" thickTop="1" thickBot="1" x14ac:dyDescent="0.2">
      <c r="A5" s="226" t="s">
        <v>7220</v>
      </c>
      <c r="B5" s="227" t="str">
        <f>IF(実施計画様式!I5=0,"",実施計画様式!I5)</f>
        <v>28365</v>
      </c>
      <c r="C5" s="228" t="s">
        <v>7106</v>
      </c>
      <c r="D5" s="1142" t="str">
        <f>IF(実施計画様式!I6=0,"",実施計画様式!I6)</f>
        <v/>
      </c>
      <c r="E5" s="1143"/>
      <c r="F5" s="220"/>
      <c r="H5" s="707" t="s">
        <v>7310</v>
      </c>
      <c r="I5" s="708" t="str">
        <f>IF(A9&lt;&gt;"","○","")</f>
        <v>○</v>
      </c>
      <c r="J5" s="245">
        <f>IF(I5="○",0,1)</f>
        <v>0</v>
      </c>
      <c r="K5" s="721" t="s">
        <v>7650</v>
      </c>
      <c r="L5" s="727" t="str">
        <f>IF(C29&gt;0,"○","")</f>
        <v>○</v>
      </c>
      <c r="M5" s="245">
        <f>IF(L5="○",0,1)</f>
        <v>0</v>
      </c>
    </row>
    <row r="6" spans="1:19" ht="28.15" customHeight="1" thickBot="1" x14ac:dyDescent="0.2">
      <c r="A6" s="215"/>
      <c r="B6" s="216"/>
      <c r="C6" s="217"/>
      <c r="D6" s="218"/>
      <c r="E6" s="219"/>
      <c r="F6" s="220"/>
      <c r="H6" s="709" t="s">
        <v>7309</v>
      </c>
      <c r="I6" s="710" t="str">
        <f>IF(AND(B9="○",C9="○",D9="○",F9="○"),"○","")</f>
        <v>○</v>
      </c>
      <c r="J6" s="245">
        <f t="shared" ref="J6:J9" si="0">IF(I6="○",0,1)</f>
        <v>0</v>
      </c>
      <c r="K6" s="834" t="s">
        <v>7651</v>
      </c>
      <c r="L6" s="728" t="str">
        <f>IF(C29&gt;0,F25,"")</f>
        <v>○</v>
      </c>
      <c r="M6" s="245">
        <f>IF(L6="○",0,1)</f>
        <v>0</v>
      </c>
    </row>
    <row r="7" spans="1:19" ht="16.899999999999999" customHeight="1" thickTop="1" thickBot="1" x14ac:dyDescent="0.2">
      <c r="A7" s="221"/>
      <c r="B7" s="222"/>
      <c r="C7" s="218"/>
      <c r="D7" s="218"/>
      <c r="E7" s="219"/>
      <c r="F7" s="220"/>
      <c r="G7" s="220"/>
      <c r="H7" s="709" t="s">
        <v>7308</v>
      </c>
      <c r="I7" s="710" t="str">
        <f>IF(AND(B11&lt;&gt;"",D11&lt;&gt;"",B12&lt;&gt;""),"○","")</f>
        <v>○</v>
      </c>
      <c r="J7" s="245">
        <f t="shared" si="0"/>
        <v>0</v>
      </c>
      <c r="K7" s="721"/>
      <c r="L7" s="727" t="str">
        <f>IF(M7=0,"○","")</f>
        <v>○</v>
      </c>
      <c r="M7" s="245">
        <f>SUM(M5:M6)</f>
        <v>0</v>
      </c>
    </row>
    <row r="8" spans="1:19" ht="46.5" customHeight="1" x14ac:dyDescent="0.15">
      <c r="A8" s="229" t="s">
        <v>7196</v>
      </c>
      <c r="B8" s="230" t="s">
        <v>7385</v>
      </c>
      <c r="C8" s="230" t="s">
        <v>7420</v>
      </c>
      <c r="D8" s="1144" t="s">
        <v>7232</v>
      </c>
      <c r="E8" s="1145"/>
      <c r="F8" s="231" t="s">
        <v>7234</v>
      </c>
      <c r="G8" s="711"/>
      <c r="H8" s="709" t="s">
        <v>7302</v>
      </c>
      <c r="I8" s="710" t="str">
        <f>IFERROR(IF(VLOOKUP(B11,―!AD$2:AE$14,2,FALSE)&lt;=VLOOKUP('別表３（こども加算）'!D11,―!AD$2:AE$14,2,FALSE),"○",""),"")</f>
        <v>○</v>
      </c>
      <c r="J8" s="245">
        <f t="shared" si="0"/>
        <v>0</v>
      </c>
      <c r="P8" s="245" t="s">
        <v>7548</v>
      </c>
      <c r="Q8" s="245" t="s">
        <v>7549</v>
      </c>
      <c r="R8" s="245" t="s">
        <v>7550</v>
      </c>
      <c r="S8" s="245" t="s">
        <v>7552</v>
      </c>
    </row>
    <row r="9" spans="1:19" ht="24.75" customHeight="1" thickBot="1" x14ac:dyDescent="0.2">
      <c r="A9" s="259" t="s">
        <v>7691</v>
      </c>
      <c r="B9" s="260" t="s">
        <v>7192</v>
      </c>
      <c r="C9" s="260" t="s">
        <v>7192</v>
      </c>
      <c r="D9" s="1146" t="s">
        <v>7192</v>
      </c>
      <c r="E9" s="1147"/>
      <c r="F9" s="261" t="s">
        <v>7192</v>
      </c>
      <c r="G9" s="258"/>
      <c r="H9" s="717" t="s">
        <v>7528</v>
      </c>
      <c r="I9" s="718" t="str">
        <f>IF(AND(A63&lt;&gt;"",A69&lt;&gt;""),"○","")</f>
        <v>○</v>
      </c>
      <c r="J9" s="245">
        <f t="shared" si="0"/>
        <v>0</v>
      </c>
      <c r="K9" s="1190" t="s">
        <v>7541</v>
      </c>
      <c r="L9" s="1190"/>
      <c r="O9" s="738"/>
      <c r="P9" s="743" t="str">
        <f>IF($I$10="○","○","")</f>
        <v>○</v>
      </c>
      <c r="Q9" s="744" t="str">
        <f t="shared" ref="Q9:S9" si="1">IF($I$10="○","○","")</f>
        <v>○</v>
      </c>
      <c r="R9" s="744" t="str">
        <f t="shared" si="1"/>
        <v>○</v>
      </c>
      <c r="S9" s="245" t="str">
        <f t="shared" si="1"/>
        <v>○</v>
      </c>
    </row>
    <row r="10" spans="1:19" ht="25.5" customHeight="1" thickTop="1" thickBot="1" x14ac:dyDescent="0.2">
      <c r="A10" s="219"/>
      <c r="B10" s="218"/>
      <c r="C10" s="218"/>
      <c r="D10" s="218"/>
      <c r="E10" s="219"/>
      <c r="F10" s="232"/>
      <c r="H10" s="719"/>
      <c r="I10" s="708" t="str">
        <f>IF(J10=0,"○","")</f>
        <v>○</v>
      </c>
      <c r="J10" s="245">
        <f>SUM(J5:J9)</f>
        <v>0</v>
      </c>
      <c r="K10" s="720" t="s">
        <v>7303</v>
      </c>
      <c r="L10" s="720" t="s">
        <v>7300</v>
      </c>
      <c r="O10" s="739"/>
      <c r="P10" s="743" t="str">
        <f>IF($L$7="○","○","")</f>
        <v>○</v>
      </c>
      <c r="Q10" s="743" t="str">
        <f>IF($L$7="○","○","")</f>
        <v>○</v>
      </c>
      <c r="R10" s="245" t="str">
        <f>IF($L$7="○","○","")</f>
        <v>○</v>
      </c>
      <c r="S10" s="245" t="str">
        <f>IF($L$7="○","○","")</f>
        <v>○</v>
      </c>
    </row>
    <row r="11" spans="1:19" ht="25.5" customHeight="1" thickTop="1" thickBot="1" x14ac:dyDescent="0.2">
      <c r="A11" s="233" t="s">
        <v>7519</v>
      </c>
      <c r="B11" s="263" t="s">
        <v>7230</v>
      </c>
      <c r="C11" s="233" t="s">
        <v>7520</v>
      </c>
      <c r="D11" s="1148" t="s">
        <v>7175</v>
      </c>
      <c r="E11" s="1149"/>
      <c r="F11" s="220"/>
      <c r="H11" s="220"/>
      <c r="I11" s="305"/>
      <c r="K11" s="726" t="s">
        <v>7542</v>
      </c>
      <c r="L11" s="729" t="str">
        <f>IF(B37="有り","○","")</f>
        <v>○</v>
      </c>
      <c r="M11" s="245">
        <f>IF(L11="○",0,1)</f>
        <v>0</v>
      </c>
      <c r="O11" s="723"/>
      <c r="P11" s="743" t="str">
        <f>IF($L$14="○","○","")</f>
        <v>○</v>
      </c>
      <c r="Q11" s="245" t="str">
        <f>IF($L$14="○","○","")</f>
        <v>○</v>
      </c>
      <c r="R11" s="743" t="str">
        <f>IF($L$14="○","○","")</f>
        <v>○</v>
      </c>
      <c r="S11" s="245" t="str">
        <f>IF($L$14="○","○","")</f>
        <v>○</v>
      </c>
    </row>
    <row r="12" spans="1:19" ht="26.25" customHeight="1" thickBot="1" x14ac:dyDescent="0.2">
      <c r="A12" s="234" t="s">
        <v>7233</v>
      </c>
      <c r="B12" s="262" t="s">
        <v>7182</v>
      </c>
      <c r="C12" s="218"/>
      <c r="D12" s="218"/>
      <c r="E12" s="218"/>
      <c r="F12" s="220"/>
      <c r="H12" s="213"/>
      <c r="I12" s="305"/>
      <c r="K12" s="724" t="s">
        <v>7543</v>
      </c>
      <c r="L12" s="730" t="str">
        <f>IF(OR(B47&lt;&gt;"",B51&lt;&gt;"",B55&lt;&gt;""),"○","")</f>
        <v>○</v>
      </c>
      <c r="M12" s="245">
        <f>IF(L12="○",0,1)</f>
        <v>0</v>
      </c>
      <c r="O12" s="740"/>
      <c r="P12" s="245" t="str">
        <f>IF($L$20="○","○","")</f>
        <v/>
      </c>
      <c r="Q12" s="743" t="str">
        <f>IF($L$20="○","○","")</f>
        <v/>
      </c>
      <c r="R12" s="245" t="str">
        <f>IF($L$20="○","○","")</f>
        <v/>
      </c>
      <c r="S12" s="245" t="str">
        <f>IF($L$20="○","○","")</f>
        <v/>
      </c>
    </row>
    <row r="13" spans="1:19" ht="24.6" customHeight="1" thickBot="1" x14ac:dyDescent="0.2">
      <c r="A13" s="1194" t="s">
        <v>7527</v>
      </c>
      <c r="B13" s="1194"/>
      <c r="C13" s="1194"/>
      <c r="D13" s="1194"/>
      <c r="E13" s="1194"/>
      <c r="H13" s="213"/>
      <c r="I13" s="305"/>
      <c r="K13" s="725" t="s">
        <v>7544</v>
      </c>
      <c r="L13" s="731" t="str">
        <f>IF(B37="有り",F52,"")</f>
        <v>○</v>
      </c>
      <c r="M13" s="245">
        <f>IF(L13="○",0,1)</f>
        <v>0</v>
      </c>
      <c r="O13" s="741"/>
      <c r="P13" s="245" t="str">
        <f>IF($I$20="○","○","")</f>
        <v/>
      </c>
      <c r="Q13" s="245" t="str">
        <f>IF($I$20="○","○","")</f>
        <v/>
      </c>
      <c r="R13" s="743" t="str">
        <f>IF($I$20="○","○","")</f>
        <v/>
      </c>
      <c r="S13" s="245" t="str">
        <f>IF($I$20="○","○","")</f>
        <v/>
      </c>
    </row>
    <row r="14" spans="1:19" ht="29.45" customHeight="1" thickTop="1" x14ac:dyDescent="0.15">
      <c r="A14" s="1139"/>
      <c r="B14" s="1139"/>
      <c r="C14" s="1139"/>
      <c r="D14" s="1139"/>
      <c r="E14" s="1139"/>
      <c r="F14" s="220"/>
      <c r="H14" s="213"/>
      <c r="I14" s="305"/>
      <c r="K14" s="726"/>
      <c r="L14" s="729" t="str">
        <f>IF(M14=0,"○","")</f>
        <v>○</v>
      </c>
      <c r="M14" s="245">
        <f>SUM(M11:M13)</f>
        <v>0</v>
      </c>
      <c r="O14" s="742"/>
      <c r="P14" s="245" t="str">
        <f>IF($I$19="○","○","")</f>
        <v/>
      </c>
      <c r="Q14" s="245" t="str">
        <f>IF($I$19="○","○","")</f>
        <v/>
      </c>
      <c r="R14" s="245" t="str">
        <f>IF($I$19="○","○","")</f>
        <v/>
      </c>
      <c r="S14" s="743" t="str">
        <f>IF($I$19="○","○","")</f>
        <v/>
      </c>
    </row>
    <row r="15" spans="1:19" ht="24.6" customHeight="1" x14ac:dyDescent="0.15">
      <c r="A15" s="1205"/>
      <c r="B15" s="1205"/>
      <c r="C15" s="1205"/>
      <c r="D15" s="235"/>
      <c r="E15" s="235"/>
      <c r="F15" s="220"/>
      <c r="H15" s="213"/>
      <c r="I15" s="305"/>
      <c r="P15" s="245" t="str">
        <f>IF(AND(P9="○",P10="○",P11="○"),"○","")</f>
        <v>○</v>
      </c>
      <c r="Q15" s="245" t="str">
        <f>IF(AND(Q9="○",Q10="○",Q12="○"),"○","")</f>
        <v/>
      </c>
      <c r="R15" s="245" t="str">
        <f>IF(AND(R9="○",R11="○",R13="○"),"○","")</f>
        <v/>
      </c>
      <c r="S15" s="245" t="str">
        <f>IF(AND(S14="○"),"○","")</f>
        <v/>
      </c>
    </row>
    <row r="16" spans="1:19" ht="20.25" customHeight="1" thickBot="1" x14ac:dyDescent="0.2">
      <c r="A16" s="1138"/>
      <c r="B16" s="1138"/>
      <c r="C16" s="1138"/>
      <c r="D16" s="1138"/>
      <c r="E16" s="1138"/>
      <c r="F16" s="220"/>
      <c r="H16" s="304"/>
      <c r="I16" s="305"/>
      <c r="K16" s="1190" t="s">
        <v>7547</v>
      </c>
      <c r="L16" s="1190"/>
    </row>
    <row r="17" spans="1:14" ht="27" customHeight="1" thickTop="1" thickBot="1" x14ac:dyDescent="0.2">
      <c r="A17" s="409" t="s">
        <v>7523</v>
      </c>
      <c r="B17" s="705">
        <v>250</v>
      </c>
      <c r="C17" s="621" t="s">
        <v>7522</v>
      </c>
      <c r="D17" s="622"/>
      <c r="E17" s="622"/>
      <c r="F17" s="220"/>
      <c r="H17" s="304"/>
      <c r="I17" s="305"/>
      <c r="K17" s="720" t="s">
        <v>7303</v>
      </c>
      <c r="L17" s="720" t="s">
        <v>7300</v>
      </c>
    </row>
    <row r="18" spans="1:14" ht="25.9" customHeight="1" thickTop="1" x14ac:dyDescent="0.15">
      <c r="A18" s="407" t="s">
        <v>7524</v>
      </c>
      <c r="B18" s="410">
        <v>50</v>
      </c>
      <c r="C18" s="408" t="s">
        <v>7421</v>
      </c>
      <c r="D18" s="219"/>
      <c r="E18" s="1150" t="s">
        <v>7304</v>
      </c>
      <c r="F18" s="1141"/>
      <c r="K18" s="733" t="s">
        <v>7545</v>
      </c>
      <c r="L18" s="733" t="str">
        <f>IF(B37="無し","○","")</f>
        <v/>
      </c>
      <c r="M18" s="245">
        <f>IF(L18="○",0,1)</f>
        <v>1</v>
      </c>
    </row>
    <row r="19" spans="1:14" ht="36" customHeight="1" thickBot="1" x14ac:dyDescent="0.2">
      <c r="A19" s="424" t="s">
        <v>7526</v>
      </c>
      <c r="B19" s="421">
        <f>B17*B18</f>
        <v>12500</v>
      </c>
      <c r="C19" s="236" t="s">
        <v>7530</v>
      </c>
      <c r="D19" s="219"/>
      <c r="E19" s="275"/>
      <c r="F19" s="276" t="s">
        <v>7417</v>
      </c>
      <c r="H19" s="715" t="s">
        <v>7529</v>
      </c>
      <c r="I19" s="716" t="str">
        <f>IF(AND(A9="",B9="",C9="",D9="",F9="",B11="",D11="",B12="",B47="",B51="",B55="",A63="",A69="",B26="",B25="",B24="",B37="",F21="",F22="",F23="",F45="",F46="",F47="",F48="",F49="",F50=""),"○","")</f>
        <v/>
      </c>
      <c r="K19" s="734" t="s">
        <v>7546</v>
      </c>
      <c r="L19" s="734" t="str">
        <f>IF(AND(B47="",B51="",B55="",F45="",F46="",F47="",F48="",F49="",F50=""),"○","")</f>
        <v/>
      </c>
      <c r="M19" s="245">
        <f>IF(L19="○",0,1)</f>
        <v>1</v>
      </c>
    </row>
    <row r="20" spans="1:14" ht="33" customHeight="1" thickTop="1" x14ac:dyDescent="0.15">
      <c r="A20" s="1206" t="s">
        <v>7653</v>
      </c>
      <c r="B20" s="1206"/>
      <c r="C20" s="411"/>
      <c r="D20" s="219"/>
      <c r="E20" s="270" t="s">
        <v>7252</v>
      </c>
      <c r="F20" s="296">
        <f>F24-F21-F22-F23</f>
        <v>50000</v>
      </c>
      <c r="H20" s="736" t="s">
        <v>7551</v>
      </c>
      <c r="I20" s="737" t="str">
        <f>IF(AND(F21="",F22="",F23="",B24="",B25="",B26=""),"○","")</f>
        <v/>
      </c>
      <c r="K20" s="733"/>
      <c r="L20" s="735" t="str">
        <f>IF(M20=0,"○","")</f>
        <v/>
      </c>
      <c r="M20" s="732">
        <f>SUM(M18:M19)</f>
        <v>2</v>
      </c>
      <c r="N20" s="732"/>
    </row>
    <row r="21" spans="1:14" ht="21.75" customHeight="1" x14ac:dyDescent="0.15">
      <c r="A21" s="363"/>
      <c r="B21" s="238"/>
      <c r="C21" s="238"/>
      <c r="D21" s="219"/>
      <c r="E21" s="271" t="s">
        <v>7253</v>
      </c>
      <c r="F21" s="247"/>
    </row>
    <row r="22" spans="1:14" ht="23.25" customHeight="1" x14ac:dyDescent="0.15">
      <c r="A22" s="237"/>
      <c r="B22" s="239"/>
      <c r="C22" s="239"/>
      <c r="D22" s="218"/>
      <c r="E22" s="272" t="s">
        <v>7305</v>
      </c>
      <c r="F22" s="247"/>
    </row>
    <row r="23" spans="1:14" ht="33" customHeight="1" thickBot="1" x14ac:dyDescent="0.2">
      <c r="A23" s="620" t="s">
        <v>7458</v>
      </c>
      <c r="B23" s="423"/>
      <c r="C23" s="239"/>
      <c r="D23" s="218"/>
      <c r="E23" s="273" t="s">
        <v>7254</v>
      </c>
      <c r="F23" s="279"/>
    </row>
    <row r="24" spans="1:14" ht="34.15" customHeight="1" thickTop="1" x14ac:dyDescent="0.15">
      <c r="A24" s="825" t="s">
        <v>7654</v>
      </c>
      <c r="B24" s="826">
        <v>220</v>
      </c>
      <c r="C24" s="224" t="s">
        <v>7418</v>
      </c>
      <c r="D24" s="218"/>
      <c r="E24" s="274" t="s">
        <v>7218</v>
      </c>
      <c r="F24" s="296">
        <f>50000</f>
        <v>50000</v>
      </c>
    </row>
    <row r="25" spans="1:14" ht="34.15" customHeight="1" x14ac:dyDescent="0.15">
      <c r="A25" s="267" t="s">
        <v>7655</v>
      </c>
      <c r="B25" s="828">
        <v>26</v>
      </c>
      <c r="C25" s="827" t="s">
        <v>7418</v>
      </c>
      <c r="D25" s="218"/>
      <c r="E25" s="1151" t="s">
        <v>7387</v>
      </c>
      <c r="F25" s="1204" t="str">
        <f>IF(AND(F20&gt;=0,F20&lt;=70000),"○","合計が70,000円以内になるよう修正してください。")</f>
        <v>○</v>
      </c>
    </row>
    <row r="26" spans="1:14" ht="33.6" customHeight="1" thickBot="1" x14ac:dyDescent="0.2">
      <c r="A26" s="831" t="s">
        <v>7656</v>
      </c>
      <c r="B26" s="832">
        <v>4</v>
      </c>
      <c r="C26" s="833" t="s">
        <v>7418</v>
      </c>
      <c r="D26" s="218"/>
      <c r="E26" s="1152"/>
      <c r="F26" s="1204"/>
    </row>
    <row r="27" spans="1:14" ht="33.6" customHeight="1" thickTop="1" thickBot="1" x14ac:dyDescent="0.2">
      <c r="A27" s="829" t="s">
        <v>7649</v>
      </c>
      <c r="B27" s="830">
        <f>SUM(B24:B26)</f>
        <v>250</v>
      </c>
      <c r="C27" s="447" t="s">
        <v>7418</v>
      </c>
      <c r="D27" s="218"/>
      <c r="E27" s="1153"/>
      <c r="F27" s="1196"/>
    </row>
    <row r="28" spans="1:14" ht="19.5" customHeight="1" x14ac:dyDescent="0.15">
      <c r="A28" s="237"/>
      <c r="B28" s="239"/>
      <c r="C28" s="239"/>
      <c r="D28" s="218"/>
      <c r="E28" s="218"/>
      <c r="F28" s="220"/>
    </row>
    <row r="29" spans="1:14" ht="23.45" customHeight="1" x14ac:dyDescent="0.15">
      <c r="A29" s="241"/>
      <c r="B29" s="241" t="s">
        <v>7409</v>
      </c>
      <c r="C29" s="242">
        <f>B18*B27</f>
        <v>12500</v>
      </c>
      <c r="D29" s="243" t="s">
        <v>7200</v>
      </c>
      <c r="E29" s="218"/>
      <c r="F29" s="220"/>
    </row>
    <row r="30" spans="1:14" ht="6.6" customHeight="1" x14ac:dyDescent="0.15">
      <c r="A30" s="241"/>
      <c r="B30" s="218"/>
      <c r="C30" s="218"/>
      <c r="D30" s="218"/>
      <c r="E30" s="218"/>
      <c r="F30" s="220"/>
    </row>
    <row r="31" spans="1:14" ht="6.6" customHeight="1" x14ac:dyDescent="0.15">
      <c r="A31" s="218"/>
      <c r="B31" s="620"/>
      <c r="C31" s="423"/>
      <c r="D31" s="239"/>
      <c r="E31" s="218"/>
      <c r="F31" s="220"/>
    </row>
    <row r="32" spans="1:14" ht="6.6" customHeight="1" x14ac:dyDescent="0.15">
      <c r="A32" s="218"/>
      <c r="B32" s="218"/>
      <c r="C32" s="218"/>
      <c r="D32" s="218"/>
      <c r="E32" s="218"/>
      <c r="F32" s="220"/>
    </row>
    <row r="33" spans="1:6" ht="6.6" customHeight="1" x14ac:dyDescent="0.15">
      <c r="A33" s="218"/>
      <c r="B33" s="218"/>
      <c r="C33" s="218"/>
      <c r="D33" s="218"/>
      <c r="E33" s="218"/>
      <c r="F33" s="220"/>
    </row>
    <row r="34" spans="1:6" ht="6.6" customHeight="1" x14ac:dyDescent="0.15">
      <c r="A34" s="218"/>
      <c r="B34" s="218"/>
      <c r="C34" s="218"/>
      <c r="D34" s="218"/>
      <c r="E34" s="218"/>
      <c r="F34" s="220"/>
    </row>
    <row r="35" spans="1:6" ht="6.6" customHeight="1" x14ac:dyDescent="0.15">
      <c r="A35" s="218"/>
      <c r="B35" s="218"/>
      <c r="C35" s="218"/>
      <c r="D35" s="218"/>
      <c r="E35" s="218"/>
      <c r="F35" s="220"/>
    </row>
    <row r="36" spans="1:6" ht="24" customHeight="1" thickBot="1" x14ac:dyDescent="0.2">
      <c r="A36" s="218"/>
      <c r="B36" s="218"/>
      <c r="C36" s="218"/>
      <c r="D36" s="218"/>
      <c r="E36" s="218"/>
      <c r="F36" s="220"/>
    </row>
    <row r="37" spans="1:6" ht="33.75" customHeight="1" thickBot="1" x14ac:dyDescent="0.2">
      <c r="A37" s="418" t="s">
        <v>7435</v>
      </c>
      <c r="B37" s="426" t="s">
        <v>7432</v>
      </c>
      <c r="C37" s="419" t="s">
        <v>7514</v>
      </c>
      <c r="D37" s="218"/>
      <c r="E37" s="218"/>
      <c r="F37" s="220"/>
    </row>
    <row r="38" spans="1:6" ht="37.9" customHeight="1" thickTop="1" x14ac:dyDescent="0.15">
      <c r="A38" s="416" t="s">
        <v>7434</v>
      </c>
      <c r="B38" s="456">
        <v>148</v>
      </c>
      <c r="C38" s="417" t="s">
        <v>7517</v>
      </c>
      <c r="D38" s="218"/>
      <c r="E38" s="218"/>
      <c r="F38" s="220"/>
    </row>
    <row r="39" spans="1:6" ht="40.5" customHeight="1" thickBot="1" x14ac:dyDescent="0.2">
      <c r="A39" s="413" t="s">
        <v>7486</v>
      </c>
      <c r="B39" s="414">
        <f>IF(B37="有り",ROUND(2.5*B38,0),"")</f>
        <v>370</v>
      </c>
      <c r="C39" s="415" t="s">
        <v>7531</v>
      </c>
      <c r="D39" s="218"/>
      <c r="E39" s="218"/>
      <c r="F39" s="220"/>
    </row>
    <row r="40" spans="1:6" ht="21" customHeight="1" x14ac:dyDescent="0.15">
      <c r="A40" s="254" t="s">
        <v>7532</v>
      </c>
      <c r="B40" s="254"/>
      <c r="C40" s="254"/>
      <c r="D40" s="254"/>
      <c r="E40" s="254"/>
      <c r="F40" s="220"/>
    </row>
    <row r="41" spans="1:6" ht="4.5" customHeight="1" x14ac:dyDescent="0.15">
      <c r="A41" s="411"/>
      <c r="B41" s="411"/>
      <c r="C41" s="411"/>
      <c r="D41" s="411"/>
      <c r="E41" s="411"/>
      <c r="F41" s="220"/>
    </row>
    <row r="42" spans="1:6" ht="5.25" customHeight="1" thickBot="1" x14ac:dyDescent="0.2">
      <c r="A42" s="622"/>
      <c r="B42" s="622"/>
      <c r="C42" s="622"/>
      <c r="D42" s="622"/>
      <c r="E42" s="622"/>
      <c r="F42" s="220"/>
    </row>
    <row r="43" spans="1:6" ht="30" customHeight="1" thickBot="1" x14ac:dyDescent="0.2">
      <c r="A43" s="237"/>
      <c r="B43" s="244"/>
      <c r="C43" s="238"/>
      <c r="D43" s="219"/>
      <c r="E43" s="1167" t="s">
        <v>7208</v>
      </c>
      <c r="F43" s="1168"/>
    </row>
    <row r="44" spans="1:6" ht="18" customHeight="1" thickBot="1" x14ac:dyDescent="0.2">
      <c r="A44" s="363" t="s">
        <v>7430</v>
      </c>
      <c r="B44" s="238"/>
      <c r="C44" s="238"/>
      <c r="D44" s="219"/>
      <c r="E44" s="277" t="s">
        <v>7210</v>
      </c>
      <c r="F44" s="278" t="s">
        <v>7209</v>
      </c>
    </row>
    <row r="45" spans="1:6" ht="18" customHeight="1" thickTop="1" x14ac:dyDescent="0.15">
      <c r="A45" s="363" t="s">
        <v>7596</v>
      </c>
      <c r="B45" s="239"/>
      <c r="C45" s="239"/>
      <c r="D45" s="218"/>
      <c r="E45" s="264" t="s">
        <v>7211</v>
      </c>
      <c r="F45" s="246"/>
    </row>
    <row r="46" spans="1:6" ht="34.15" customHeight="1" thickBot="1" x14ac:dyDescent="0.2">
      <c r="A46" s="839" t="s">
        <v>7667</v>
      </c>
      <c r="D46" s="219"/>
      <c r="E46" s="265" t="s">
        <v>7212</v>
      </c>
      <c r="F46" s="247"/>
    </row>
    <row r="47" spans="1:6" ht="18.75" customHeight="1" thickBot="1" x14ac:dyDescent="0.2">
      <c r="A47" s="218"/>
      <c r="B47" s="248">
        <v>370</v>
      </c>
      <c r="C47" s="253" t="s">
        <v>7200</v>
      </c>
      <c r="D47" s="218"/>
      <c r="E47" s="265" t="s">
        <v>7213</v>
      </c>
      <c r="F47" s="247"/>
    </row>
    <row r="48" spans="1:6" ht="18.75" customHeight="1" x14ac:dyDescent="0.15">
      <c r="D48" s="249"/>
      <c r="E48" s="266" t="s">
        <v>7214</v>
      </c>
      <c r="F48" s="247"/>
    </row>
    <row r="49" spans="1:6" ht="18.75" customHeight="1" x14ac:dyDescent="0.15">
      <c r="A49" s="364" t="s">
        <v>7464</v>
      </c>
      <c r="B49" s="364"/>
      <c r="C49" s="364"/>
      <c r="D49" s="250"/>
      <c r="E49" s="267" t="s">
        <v>7215</v>
      </c>
      <c r="F49" s="247">
        <v>370</v>
      </c>
    </row>
    <row r="50" spans="1:6" ht="18.75" customHeight="1" thickBot="1" x14ac:dyDescent="0.2">
      <c r="A50" s="238"/>
      <c r="B50" s="284"/>
      <c r="C50" s="284"/>
      <c r="D50" s="219"/>
      <c r="E50" s="268" t="s">
        <v>7217</v>
      </c>
      <c r="F50" s="251"/>
    </row>
    <row r="51" spans="1:6" ht="18" customHeight="1" thickTop="1" thickBot="1" x14ac:dyDescent="0.2">
      <c r="A51" s="238"/>
      <c r="B51" s="252"/>
      <c r="C51" s="253" t="s">
        <v>7200</v>
      </c>
      <c r="D51" s="218"/>
      <c r="E51" s="269" t="s">
        <v>7218</v>
      </c>
      <c r="F51" s="297">
        <f>SUM(F45:F50)</f>
        <v>370</v>
      </c>
    </row>
    <row r="52" spans="1:6" ht="18.75" customHeight="1" x14ac:dyDescent="0.15">
      <c r="D52" s="254"/>
      <c r="E52" s="1152" t="s">
        <v>7467</v>
      </c>
      <c r="F52" s="1199" t="str">
        <f>IF(F51=C57,"○","事務費と事務費の内訳における合計が一致していません。")</f>
        <v>○</v>
      </c>
    </row>
    <row r="53" spans="1:6" ht="18" customHeight="1" x14ac:dyDescent="0.15">
      <c r="A53" s="1139" t="s">
        <v>7465</v>
      </c>
      <c r="B53" s="1139"/>
      <c r="C53" s="1139"/>
      <c r="D53" s="235"/>
      <c r="E53" s="1152"/>
      <c r="F53" s="1200"/>
    </row>
    <row r="54" spans="1:6" ht="18.75" customHeight="1" thickBot="1" x14ac:dyDescent="0.2">
      <c r="A54" s="219"/>
      <c r="D54" s="219"/>
      <c r="E54" s="1153"/>
      <c r="F54" s="1201"/>
    </row>
    <row r="55" spans="1:6" ht="18" customHeight="1" thickBot="1" x14ac:dyDescent="0.2">
      <c r="A55" s="219"/>
      <c r="B55" s="252"/>
      <c r="C55" s="253" t="s">
        <v>7200</v>
      </c>
      <c r="D55" s="218"/>
      <c r="E55" s="1137" t="s">
        <v>7216</v>
      </c>
      <c r="F55" s="1137"/>
    </row>
    <row r="56" spans="1:6" ht="14.25" x14ac:dyDescent="0.15">
      <c r="A56" s="219"/>
      <c r="B56" s="218"/>
      <c r="C56" s="218"/>
      <c r="D56" s="218"/>
      <c r="E56" s="219"/>
      <c r="F56" s="220"/>
    </row>
    <row r="57" spans="1:6" ht="18.75" customHeight="1" x14ac:dyDescent="0.15">
      <c r="A57" s="219"/>
      <c r="B57" s="241" t="s">
        <v>7533</v>
      </c>
      <c r="C57" s="242">
        <f>IF(B37="有り",SUM(B47+B51+B55),0)</f>
        <v>370</v>
      </c>
      <c r="D57" s="243" t="s">
        <v>7200</v>
      </c>
      <c r="E57" s="219" t="s">
        <v>7534</v>
      </c>
      <c r="F57" s="220"/>
    </row>
    <row r="58" spans="1:6" ht="14.25" x14ac:dyDescent="0.15">
      <c r="A58" s="219"/>
      <c r="B58" s="218"/>
      <c r="C58" s="218"/>
      <c r="D58" s="218"/>
      <c r="E58" s="219"/>
      <c r="F58" s="220"/>
    </row>
    <row r="59" spans="1:6" ht="20.45" customHeight="1" x14ac:dyDescent="0.15">
      <c r="A59" s="218"/>
      <c r="B59" s="620"/>
      <c r="C59" s="423"/>
      <c r="D59" s="239"/>
      <c r="E59" s="284"/>
      <c r="F59" s="220"/>
    </row>
    <row r="60" spans="1:6" ht="14.25" x14ac:dyDescent="0.15">
      <c r="A60" s="255"/>
      <c r="B60" s="256"/>
      <c r="C60" s="256"/>
      <c r="D60" s="256"/>
      <c r="E60" s="256"/>
      <c r="F60" s="220"/>
    </row>
    <row r="61" spans="1:6" ht="14.25" x14ac:dyDescent="0.15">
      <c r="A61" s="1139" t="s">
        <v>7202</v>
      </c>
      <c r="B61" s="1139"/>
      <c r="C61" s="1139"/>
      <c r="D61" s="1139"/>
      <c r="E61" s="1139"/>
      <c r="F61" s="220"/>
    </row>
    <row r="62" spans="1:6" ht="15" thickBot="1" x14ac:dyDescent="0.2">
      <c r="A62" s="218"/>
      <c r="B62" s="218"/>
      <c r="C62" s="218"/>
      <c r="D62" s="218"/>
      <c r="E62" s="218"/>
      <c r="F62" s="220"/>
    </row>
    <row r="63" spans="1:6" ht="14.25" customHeight="1" x14ac:dyDescent="0.15">
      <c r="A63" s="1178" t="s">
        <v>7290</v>
      </c>
      <c r="B63" s="1179"/>
      <c r="C63" s="1179"/>
      <c r="D63" s="1179"/>
      <c r="E63" s="1180"/>
      <c r="F63" s="220"/>
    </row>
    <row r="64" spans="1:6" ht="14.25" customHeight="1" x14ac:dyDescent="0.15">
      <c r="A64" s="1181"/>
      <c r="B64" s="1182"/>
      <c r="C64" s="1182"/>
      <c r="D64" s="1182"/>
      <c r="E64" s="1183"/>
      <c r="F64" s="220"/>
    </row>
    <row r="65" spans="1:6" ht="14.25" thickBot="1" x14ac:dyDescent="0.2">
      <c r="A65" s="1184"/>
      <c r="B65" s="1185"/>
      <c r="C65" s="1185"/>
      <c r="D65" s="1185"/>
      <c r="E65" s="1186"/>
      <c r="F65" s="220"/>
    </row>
    <row r="66" spans="1:6" ht="14.25" x14ac:dyDescent="0.15">
      <c r="A66" s="218"/>
      <c r="B66" s="218"/>
      <c r="C66" s="218"/>
      <c r="D66" s="218"/>
      <c r="E66" s="218"/>
      <c r="F66" s="220"/>
    </row>
    <row r="67" spans="1:6" ht="14.25" x14ac:dyDescent="0.15">
      <c r="A67" s="218" t="s">
        <v>7394</v>
      </c>
      <c r="B67" s="218"/>
      <c r="C67" s="218"/>
      <c r="D67" s="218"/>
      <c r="E67" s="219"/>
      <c r="F67" s="220"/>
    </row>
    <row r="68" spans="1:6" ht="14.25" thickBot="1" x14ac:dyDescent="0.2">
      <c r="A68" s="220"/>
      <c r="B68" s="220"/>
      <c r="C68" s="220"/>
      <c r="D68" s="220"/>
      <c r="E68" s="220"/>
      <c r="F68" s="220"/>
    </row>
    <row r="69" spans="1:6" x14ac:dyDescent="0.15">
      <c r="A69" s="1169" t="s">
        <v>7298</v>
      </c>
      <c r="B69" s="1170"/>
      <c r="C69" s="1170"/>
      <c r="D69" s="1170"/>
      <c r="E69" s="1171"/>
      <c r="F69" s="220"/>
    </row>
    <row r="70" spans="1:6" x14ac:dyDescent="0.15">
      <c r="A70" s="1172"/>
      <c r="B70" s="1173"/>
      <c r="C70" s="1173"/>
      <c r="D70" s="1173"/>
      <c r="E70" s="1174"/>
      <c r="F70" s="220"/>
    </row>
    <row r="71" spans="1:6" ht="14.25" thickBot="1" x14ac:dyDescent="0.2">
      <c r="A71" s="1175"/>
      <c r="B71" s="1176"/>
      <c r="C71" s="1176"/>
      <c r="D71" s="1176"/>
      <c r="E71" s="1177"/>
      <c r="F71" s="220"/>
    </row>
    <row r="72" spans="1:6" x14ac:dyDescent="0.15">
      <c r="A72" s="220"/>
      <c r="B72" s="220"/>
      <c r="C72" s="220"/>
      <c r="D72" s="220"/>
      <c r="E72" s="220"/>
      <c r="F72" s="220"/>
    </row>
    <row r="73" spans="1:6" x14ac:dyDescent="0.15">
      <c r="F73" s="220"/>
    </row>
    <row r="74" spans="1:6" x14ac:dyDescent="0.15">
      <c r="F74" s="220"/>
    </row>
    <row r="75" spans="1:6" x14ac:dyDescent="0.15">
      <c r="F75" s="220"/>
    </row>
    <row r="76" spans="1:6" x14ac:dyDescent="0.15">
      <c r="F76" s="220"/>
    </row>
    <row r="77" spans="1:6" x14ac:dyDescent="0.15">
      <c r="F77" s="220"/>
    </row>
  </sheetData>
  <sheetProtection algorithmName="SHA-512" hashValue="d2dA2QxN+luQUMNnPsKvG9QKLmD094e9uihCVdND0jigrymLha6vzjkI80xy4wSsBxz7NatQlqqiekfwHBmxeA==" saltValue="rs/lPVmWCKqTCw5HlHv9Pg==" spinCount="100000" sheet="1" objects="1" scenarios="1"/>
  <mergeCells count="26">
    <mergeCell ref="K3:L3"/>
    <mergeCell ref="K9:L9"/>
    <mergeCell ref="K16:L16"/>
    <mergeCell ref="A61:E61"/>
    <mergeCell ref="A63:E65"/>
    <mergeCell ref="D11:E11"/>
    <mergeCell ref="A14:E14"/>
    <mergeCell ref="A16:E16"/>
    <mergeCell ref="E18:F18"/>
    <mergeCell ref="E25:E27"/>
    <mergeCell ref="F25:F27"/>
    <mergeCell ref="A15:C15"/>
    <mergeCell ref="A13:E13"/>
    <mergeCell ref="A20:B20"/>
    <mergeCell ref="D9:E9"/>
    <mergeCell ref="A69:E71"/>
    <mergeCell ref="E43:F43"/>
    <mergeCell ref="E52:E54"/>
    <mergeCell ref="F52:F54"/>
    <mergeCell ref="A53:C53"/>
    <mergeCell ref="E55:F55"/>
    <mergeCell ref="A1:F1"/>
    <mergeCell ref="H3:I3"/>
    <mergeCell ref="D4:E4"/>
    <mergeCell ref="D5:E5"/>
    <mergeCell ref="D8:E8"/>
  </mergeCells>
  <phoneticPr fontId="30"/>
  <conditionalFormatting sqref="B38">
    <cfRule type="expression" dxfId="6" priority="3">
      <formula>$B$37&lt;&gt;"有り"</formula>
    </cfRule>
  </conditionalFormatting>
  <conditionalFormatting sqref="B47 B51 B55 F45:F50">
    <cfRule type="expression" dxfId="5" priority="1">
      <formula>$B$37&lt;&gt;"有り"</formula>
    </cfRule>
    <cfRule type="expression" dxfId="4" priority="2">
      <formula>$B$37="無し"</formula>
    </cfRule>
  </conditionalFormatting>
  <dataValidations count="16">
    <dataValidation type="whole" allowBlank="1" showInputMessage="1" showErrorMessage="1" sqref="B23:B24 B25 B26" xr:uid="{00000000-0002-0000-0300-000000000000}">
      <formula1>0</formula1>
      <formula2>200000000</formula2>
    </dataValidation>
    <dataValidation type="whole" allowBlank="1" showInputMessage="1" showErrorMessage="1" sqref="F21:F23" xr:uid="{00000000-0002-0000-0300-000001000000}">
      <formula1>0</formula1>
      <formula2>50000</formula2>
    </dataValidation>
    <dataValidation type="whole" allowBlank="1" showInputMessage="1" showErrorMessage="1" sqref="B51 B55 F45:F50" xr:uid="{00000000-0002-0000-0300-000002000000}">
      <formula1>0</formula1>
      <formula2>5000000000</formula2>
    </dataValidation>
    <dataValidation type="whole" allowBlank="1" showInputMessage="1" showErrorMessage="1" sqref="B47" xr:uid="{00000000-0002-0000-0300-000003000000}">
      <formula1>1</formula1>
      <formula2>5000000000</formula2>
    </dataValidation>
    <dataValidation type="list" allowBlank="1" showInputMessage="1" showErrorMessage="1" sqref="A69:E71" xr:uid="{00000000-0002-0000-0300-000004000000}">
      <formula1>低所得世帯支援_周知方法</formula1>
    </dataValidation>
    <dataValidation type="list" allowBlank="1" showInputMessage="1" showErrorMessage="1" sqref="A63:E65" xr:uid="{00000000-0002-0000-0300-000005000000}">
      <formula1>低所得世帯支援_目標</formula1>
    </dataValidation>
    <dataValidation type="list" allowBlank="1" showInputMessage="1" showErrorMessage="1" sqref="B12" xr:uid="{00000000-0002-0000-0300-000006000000}">
      <formula1>予算区分_通常</formula1>
    </dataValidation>
    <dataValidation type="list" allowBlank="1" showInputMessage="1" showErrorMessage="1" sqref="D11:E11" xr:uid="{00000000-0002-0000-0300-000007000000}">
      <formula1>事業終期_通常</formula1>
    </dataValidation>
    <dataValidation type="list" allowBlank="1" showInputMessage="1" showErrorMessage="1" sqref="B11" xr:uid="{00000000-0002-0000-0300-000008000000}">
      <formula1>事業始期_通常</formula1>
    </dataValidation>
    <dataValidation type="list" allowBlank="1" showInputMessage="1" showErrorMessage="1" sqref="F9" xr:uid="{00000000-0002-0000-0300-000009000000}">
      <formula1>対象外経費に臨時交付金を充当していない</formula1>
    </dataValidation>
    <dataValidation type="list" allowBlank="1" showInputMessage="1" showErrorMessage="1" sqref="D9:E9" xr:uid="{00000000-0002-0000-0300-00000A000000}">
      <formula1>エネルギー・食料品価格等の物価高騰の影響を受けた生活者等に対して事業の効果が直接及ぶ</formula1>
    </dataValidation>
    <dataValidation type="list" allowBlank="1" showInputMessage="1" showErrorMessage="1" sqref="C9" xr:uid="{00000000-0002-0000-0300-00000B000000}">
      <formula1>子ども加算給付のための費用以外には使用していない</formula1>
    </dataValidation>
    <dataValidation type="list" allowBlank="1" showInputMessage="1" showErrorMessage="1" sqref="B9" xr:uid="{00000000-0002-0000-0300-00000C000000}">
      <formula1>臨時の措置であることが分かる名称</formula1>
    </dataValidation>
    <dataValidation type="whole" allowBlank="1" showInputMessage="1" showErrorMessage="1" sqref="B18" xr:uid="{00000000-0002-0000-0300-00000D000000}">
      <formula1>1</formula1>
      <formula2>70</formula2>
    </dataValidation>
    <dataValidation type="list" allowBlank="1" showInputMessage="1" showErrorMessage="1" sqref="B37" xr:uid="{00000000-0002-0000-0300-00000F000000}">
      <formula1>分類無し1</formula1>
    </dataValidation>
    <dataValidation type="whole" allowBlank="1" showInputMessage="1" showErrorMessage="1" sqref="B17 B38" xr:uid="{DAED1535-ECA7-4497-9770-7F8CD4D2EFE2}">
      <formula1>0</formula1>
      <formula2>2000000000</formula2>
    </dataValidation>
  </dataValidations>
  <pageMargins left="0.7" right="0.7" top="0.75" bottom="0.75" header="0.3" footer="0.3"/>
  <pageSetup paperSize="9" scale="4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
    <pageSetUpPr fitToPage="1"/>
  </sheetPr>
  <dimension ref="A1:L18"/>
  <sheetViews>
    <sheetView showGridLines="0" view="pageBreakPreview" zoomScale="80" zoomScaleNormal="50" zoomScaleSheetLayoutView="80" workbookViewId="0">
      <selection activeCell="B4" sqref="B4"/>
    </sheetView>
  </sheetViews>
  <sheetFormatPr defaultColWidth="9" defaultRowHeight="14.25" x14ac:dyDescent="0.15"/>
  <cols>
    <col min="1" max="1" width="7.625" style="2" customWidth="1"/>
    <col min="2" max="2" width="26.75" style="2" customWidth="1"/>
    <col min="3" max="3" width="28" style="2" customWidth="1"/>
    <col min="4" max="4" width="40.875" style="2" customWidth="1"/>
    <col min="5" max="6" width="21.125" style="2" customWidth="1"/>
    <col min="7" max="7" width="27.375" style="2" customWidth="1"/>
    <col min="8" max="8" width="26" style="2" customWidth="1"/>
    <col min="9" max="9" width="24.375" style="2" customWidth="1"/>
    <col min="10" max="10" width="21" style="2" customWidth="1"/>
    <col min="11" max="16384" width="9" style="2"/>
  </cols>
  <sheetData>
    <row r="1" spans="1:12" ht="35.25" customHeight="1" thickBot="1" x14ac:dyDescent="0.2">
      <c r="A1" s="1207" t="s">
        <v>7347</v>
      </c>
      <c r="B1" s="1207"/>
      <c r="C1" s="1207"/>
      <c r="D1" s="1207"/>
      <c r="E1" s="1207"/>
      <c r="F1" s="1207"/>
      <c r="G1" s="1207"/>
      <c r="H1" s="1207"/>
      <c r="I1" s="1207"/>
      <c r="J1" s="1207"/>
    </row>
    <row r="2" spans="1:12" ht="58.5" customHeight="1" thickBot="1" x14ac:dyDescent="0.2">
      <c r="A2" s="352" t="s">
        <v>66</v>
      </c>
      <c r="B2" s="353" t="s">
        <v>500</v>
      </c>
      <c r="C2" s="353" t="s">
        <v>4736</v>
      </c>
      <c r="D2" s="354" t="s">
        <v>7105</v>
      </c>
      <c r="E2" s="354" t="s">
        <v>5523</v>
      </c>
      <c r="F2" s="355" t="s">
        <v>5396</v>
      </c>
      <c r="G2" s="356" t="s">
        <v>7162</v>
      </c>
      <c r="H2" s="357" t="s">
        <v>7344</v>
      </c>
      <c r="I2" s="358" t="s">
        <v>7345</v>
      </c>
      <c r="J2" s="359" t="s">
        <v>6986</v>
      </c>
      <c r="K2" s="60" t="s">
        <v>7137</v>
      </c>
      <c r="L2" s="61">
        <f>COUNTIF(C4:C18,"&lt;&gt;")</f>
        <v>0</v>
      </c>
    </row>
    <row r="3" spans="1:12" ht="28.5" customHeight="1" thickBot="1" x14ac:dyDescent="0.2">
      <c r="A3" s="46"/>
      <c r="B3" s="46"/>
      <c r="C3" s="46"/>
      <c r="D3" s="1208"/>
      <c r="E3" s="1208"/>
      <c r="F3" s="47" t="s">
        <v>146</v>
      </c>
      <c r="G3" s="48">
        <f>SUM(G4:G18)</f>
        <v>0</v>
      </c>
      <c r="H3" s="49"/>
      <c r="I3" s="50"/>
      <c r="J3" s="50"/>
      <c r="K3" s="62" t="s">
        <v>7139</v>
      </c>
      <c r="L3" s="63" t="s">
        <v>7138</v>
      </c>
    </row>
    <row r="4" spans="1:12" ht="108" customHeight="1" thickTop="1" x14ac:dyDescent="0.15">
      <c r="A4" s="51">
        <v>1</v>
      </c>
      <c r="B4" s="10"/>
      <c r="C4" s="43"/>
      <c r="D4" s="11"/>
      <c r="E4" s="12"/>
      <c r="F4" s="13"/>
      <c r="G4" s="14"/>
      <c r="H4" s="15"/>
      <c r="I4" s="16"/>
      <c r="J4" s="17"/>
      <c r="K4" s="60" t="str">
        <f>IFERROR(SMALL(計算用!$E$6:$E$414,1),"")</f>
        <v/>
      </c>
      <c r="L4" s="61" t="str">
        <f>IF(C4=K4,"","error")</f>
        <v/>
      </c>
    </row>
    <row r="5" spans="1:12" ht="108" customHeight="1" x14ac:dyDescent="0.15">
      <c r="A5" s="52">
        <v>2</v>
      </c>
      <c r="B5" s="18"/>
      <c r="C5" s="44"/>
      <c r="D5" s="19"/>
      <c r="E5" s="20"/>
      <c r="F5" s="21"/>
      <c r="G5" s="22"/>
      <c r="H5" s="23"/>
      <c r="I5" s="24"/>
      <c r="J5" s="25"/>
      <c r="K5" s="60" t="str">
        <f>IFERROR(SMALL(計算用!$E$6:$E$414,2),"")</f>
        <v/>
      </c>
      <c r="L5" s="61" t="str">
        <f t="shared" ref="L5:L18" si="0">IF(C5=K5,"","error")</f>
        <v/>
      </c>
    </row>
    <row r="6" spans="1:12" ht="109.5" customHeight="1" x14ac:dyDescent="0.15">
      <c r="A6" s="52">
        <v>3</v>
      </c>
      <c r="B6" s="26"/>
      <c r="C6" s="45"/>
      <c r="D6" s="19"/>
      <c r="E6" s="20"/>
      <c r="F6" s="21"/>
      <c r="G6" s="22"/>
      <c r="H6" s="23"/>
      <c r="I6" s="27"/>
      <c r="J6" s="24"/>
      <c r="K6" s="60" t="str">
        <f>IFERROR(SMALL(計算用!$E$6:$E$414,3),"")</f>
        <v/>
      </c>
      <c r="L6" s="61" t="str">
        <f t="shared" si="0"/>
        <v/>
      </c>
    </row>
    <row r="7" spans="1:12" ht="109.5" customHeight="1" x14ac:dyDescent="0.15">
      <c r="A7" s="52">
        <v>4</v>
      </c>
      <c r="B7" s="26"/>
      <c r="C7" s="45"/>
      <c r="D7" s="19"/>
      <c r="E7" s="20"/>
      <c r="F7" s="21"/>
      <c r="G7" s="22"/>
      <c r="H7" s="23"/>
      <c r="I7" s="25"/>
      <c r="J7" s="27"/>
      <c r="K7" s="60" t="str">
        <f>IFERROR(SMALL(計算用!$E$6:$E$414,4),"")</f>
        <v/>
      </c>
      <c r="L7" s="61" t="str">
        <f t="shared" si="0"/>
        <v/>
      </c>
    </row>
    <row r="8" spans="1:12" ht="109.5" customHeight="1" x14ac:dyDescent="0.15">
      <c r="A8" s="52">
        <v>5</v>
      </c>
      <c r="B8" s="26"/>
      <c r="C8" s="45"/>
      <c r="D8" s="19"/>
      <c r="E8" s="20"/>
      <c r="F8" s="21"/>
      <c r="G8" s="22"/>
      <c r="H8" s="23"/>
      <c r="I8" s="25"/>
      <c r="J8" s="24"/>
      <c r="K8" s="60" t="str">
        <f>IFERROR(SMALL(計算用!$E$6:$E$414,5),"")</f>
        <v/>
      </c>
      <c r="L8" s="61" t="str">
        <f t="shared" si="0"/>
        <v/>
      </c>
    </row>
    <row r="9" spans="1:12" ht="109.5" customHeight="1" x14ac:dyDescent="0.15">
      <c r="A9" s="52">
        <v>6</v>
      </c>
      <c r="B9" s="26"/>
      <c r="C9" s="45"/>
      <c r="D9" s="19"/>
      <c r="E9" s="20"/>
      <c r="F9" s="21"/>
      <c r="G9" s="22"/>
      <c r="H9" s="23"/>
      <c r="I9" s="24"/>
      <c r="J9" s="27"/>
      <c r="K9" s="60" t="str">
        <f>IFERROR(SMALL(計算用!$E$6:$E$414,6),"")</f>
        <v/>
      </c>
      <c r="L9" s="61" t="str">
        <f t="shared" si="0"/>
        <v/>
      </c>
    </row>
    <row r="10" spans="1:12" ht="109.5" customHeight="1" x14ac:dyDescent="0.15">
      <c r="A10" s="52">
        <v>7</v>
      </c>
      <c r="B10" s="26"/>
      <c r="C10" s="45"/>
      <c r="D10" s="19"/>
      <c r="E10" s="20"/>
      <c r="F10" s="21"/>
      <c r="G10" s="22"/>
      <c r="H10" s="23"/>
      <c r="I10" s="25"/>
      <c r="J10" s="25"/>
      <c r="K10" s="60" t="str">
        <f>IFERROR(SMALL(計算用!$E$6:$E$414,7),"")</f>
        <v/>
      </c>
      <c r="L10" s="61" t="str">
        <f t="shared" si="0"/>
        <v/>
      </c>
    </row>
    <row r="11" spans="1:12" ht="109.5" customHeight="1" x14ac:dyDescent="0.15">
      <c r="A11" s="52">
        <v>8</v>
      </c>
      <c r="B11" s="26"/>
      <c r="C11" s="45"/>
      <c r="D11" s="19"/>
      <c r="E11" s="20"/>
      <c r="F11" s="21"/>
      <c r="G11" s="22"/>
      <c r="H11" s="23"/>
      <c r="I11" s="24"/>
      <c r="J11" s="24"/>
      <c r="K11" s="60" t="str">
        <f>IFERROR(SMALL(計算用!$E$6:$E$414,8),"")</f>
        <v/>
      </c>
      <c r="L11" s="61" t="str">
        <f t="shared" si="0"/>
        <v/>
      </c>
    </row>
    <row r="12" spans="1:12" ht="109.5" customHeight="1" x14ac:dyDescent="0.15">
      <c r="A12" s="52">
        <v>9</v>
      </c>
      <c r="B12" s="26"/>
      <c r="C12" s="45"/>
      <c r="D12" s="19"/>
      <c r="E12" s="20"/>
      <c r="F12" s="21"/>
      <c r="G12" s="22"/>
      <c r="H12" s="23"/>
      <c r="I12" s="28"/>
      <c r="J12" s="28"/>
      <c r="K12" s="60" t="str">
        <f>IFERROR(SMALL(計算用!$E$6:$E$414,9),"")</f>
        <v/>
      </c>
      <c r="L12" s="61" t="str">
        <f t="shared" si="0"/>
        <v/>
      </c>
    </row>
    <row r="13" spans="1:12" ht="109.5" customHeight="1" x14ac:dyDescent="0.15">
      <c r="A13" s="52">
        <v>10</v>
      </c>
      <c r="B13" s="26"/>
      <c r="C13" s="45"/>
      <c r="D13" s="19"/>
      <c r="E13" s="20"/>
      <c r="F13" s="21"/>
      <c r="G13" s="22"/>
      <c r="H13" s="23"/>
      <c r="I13" s="27"/>
      <c r="J13" s="27"/>
      <c r="K13" s="60" t="str">
        <f>IFERROR(SMALL(計算用!$E$6:$E$414,10),"")</f>
        <v/>
      </c>
      <c r="L13" s="61" t="str">
        <f t="shared" si="0"/>
        <v/>
      </c>
    </row>
    <row r="14" spans="1:12" ht="109.5" customHeight="1" x14ac:dyDescent="0.15">
      <c r="A14" s="52">
        <v>11</v>
      </c>
      <c r="B14" s="26"/>
      <c r="C14" s="45"/>
      <c r="D14" s="19"/>
      <c r="E14" s="20"/>
      <c r="F14" s="21"/>
      <c r="G14" s="22"/>
      <c r="H14" s="23"/>
      <c r="I14" s="25"/>
      <c r="J14" s="25"/>
      <c r="K14" s="60" t="str">
        <f>IFERROR(SMALL(計算用!$E$6:$E$414,11),"")</f>
        <v/>
      </c>
      <c r="L14" s="61" t="str">
        <f t="shared" si="0"/>
        <v/>
      </c>
    </row>
    <row r="15" spans="1:12" s="3" customFormat="1" ht="109.5" customHeight="1" x14ac:dyDescent="0.15">
      <c r="A15" s="52">
        <v>12</v>
      </c>
      <c r="B15" s="26"/>
      <c r="C15" s="45"/>
      <c r="D15" s="19"/>
      <c r="E15" s="20"/>
      <c r="F15" s="21"/>
      <c r="G15" s="22"/>
      <c r="H15" s="23"/>
      <c r="I15" s="24"/>
      <c r="J15" s="24"/>
      <c r="K15" s="60" t="str">
        <f>IFERROR(SMALL(計算用!$E$6:$E$414,12),"")</f>
        <v/>
      </c>
      <c r="L15" s="61" t="str">
        <f t="shared" si="0"/>
        <v/>
      </c>
    </row>
    <row r="16" spans="1:12" s="3" customFormat="1" ht="109.5" customHeight="1" x14ac:dyDescent="0.15">
      <c r="A16" s="52">
        <v>13</v>
      </c>
      <c r="B16" s="26"/>
      <c r="C16" s="45"/>
      <c r="D16" s="19"/>
      <c r="E16" s="20"/>
      <c r="F16" s="21"/>
      <c r="G16" s="22"/>
      <c r="H16" s="23"/>
      <c r="I16" s="28"/>
      <c r="J16" s="28"/>
      <c r="K16" s="60" t="str">
        <f>IFERROR(SMALL(計算用!$E$6:$E$414,13),"")</f>
        <v/>
      </c>
      <c r="L16" s="61" t="str">
        <f t="shared" si="0"/>
        <v/>
      </c>
    </row>
    <row r="17" spans="1:12" s="3" customFormat="1" ht="109.5" customHeight="1" x14ac:dyDescent="0.15">
      <c r="A17" s="52">
        <v>14</v>
      </c>
      <c r="B17" s="26"/>
      <c r="C17" s="45"/>
      <c r="D17" s="19"/>
      <c r="E17" s="20"/>
      <c r="F17" s="21"/>
      <c r="G17" s="22"/>
      <c r="H17" s="23"/>
      <c r="I17" s="28"/>
      <c r="J17" s="28"/>
      <c r="K17" s="60" t="str">
        <f>IFERROR(SMALL(計算用!$E$6:$E$414,14),"")</f>
        <v/>
      </c>
      <c r="L17" s="61" t="str">
        <f t="shared" si="0"/>
        <v/>
      </c>
    </row>
    <row r="18" spans="1:12" s="3" customFormat="1" ht="109.15" customHeight="1" x14ac:dyDescent="0.15">
      <c r="A18" s="52">
        <v>15</v>
      </c>
      <c r="B18" s="26"/>
      <c r="C18" s="45"/>
      <c r="D18" s="19"/>
      <c r="E18" s="20"/>
      <c r="F18" s="21"/>
      <c r="G18" s="22"/>
      <c r="H18" s="23"/>
      <c r="I18" s="29"/>
      <c r="J18" s="29"/>
      <c r="K18" s="60" t="str">
        <f>IFERROR(SMALL(計算用!$E$6:$E$414,15),"")</f>
        <v/>
      </c>
      <c r="L18" s="61" t="str">
        <f t="shared" si="0"/>
        <v/>
      </c>
    </row>
  </sheetData>
  <sheetProtection algorithmName="SHA-512" hashValue="MPMSJfPwzZSA4k+S+Uat46F6eLs1yV/9CWZKzspIpUozq6NFc2ZAQPhVklYxVj777ySBufRUHCOZ3yI9HaRVkQ==" saltValue="Tp3lUnpI6FLLGuC0v0NrJQ==" spinCount="100000" sheet="1" formatCells="0" formatColumns="0" formatRows="0" autoFilter="0"/>
  <mergeCells count="2">
    <mergeCell ref="A1:J1"/>
    <mergeCell ref="D3:E3"/>
  </mergeCells>
  <phoneticPr fontId="30"/>
  <dataValidations count="3">
    <dataValidation type="list" allowBlank="1" showInputMessage="1" showErrorMessage="1" sqref="H4:H18" xr:uid="{00000000-0002-0000-0500-000000000000}">
      <formula1>基金の要件</formula1>
    </dataValidation>
    <dataValidation allowBlank="1" showInputMessage="1" showErrorMessage="1" prompt="実施計画様式における該当事業のNoについて、数字のみ記載してください。" sqref="C4:C18" xr:uid="{00000000-0002-0000-0500-000001000000}"/>
    <dataValidation allowBlank="1" showInputMessage="1" showErrorMessage="1" prompt="R〇.〇という形で記載してください。_x000a_令和10年3月の場合、R10.3となります。" sqref="E4:F18" xr:uid="{00000000-0002-0000-0500-000002000000}"/>
  </dataValidations>
  <printOptions horizontalCentered="1"/>
  <pageMargins left="0.23622047244094491" right="0.23622047244094491" top="0.74803149606299213" bottom="0.74803149606299213" header="0.31496062992125984" footer="0.31496062992125984"/>
  <pageSetup paperSize="9" scale="41" orientation="portrait" r:id="rId1"/>
  <headerFooter alignWithMargins="0">
    <oddHeader>&amp;R&amp;20&amp;F</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
    <pageSetUpPr fitToPage="1"/>
  </sheetPr>
  <dimension ref="A1:F55"/>
  <sheetViews>
    <sheetView showGridLines="0" view="pageBreakPreview" zoomScaleSheetLayoutView="100" workbookViewId="0">
      <selection activeCell="B20" sqref="B20:C20"/>
    </sheetView>
  </sheetViews>
  <sheetFormatPr defaultColWidth="9" defaultRowHeight="13.5" x14ac:dyDescent="0.15"/>
  <cols>
    <col min="1" max="1" width="3.375" style="8" customWidth="1"/>
    <col min="2" max="2" width="2.25" style="8" customWidth="1"/>
    <col min="3" max="3" width="88.75" style="7" customWidth="1"/>
    <col min="4" max="4" width="33.75" style="7" customWidth="1"/>
    <col min="5" max="5" width="31.125" style="7" customWidth="1"/>
    <col min="6" max="6" width="9" style="7" hidden="1" customWidth="1"/>
    <col min="7" max="7" width="9" style="7" customWidth="1"/>
    <col min="8" max="16384" width="9" style="7"/>
  </cols>
  <sheetData>
    <row r="1" spans="1:6" ht="24.75" customHeight="1" thickTop="1" thickBot="1" x14ac:dyDescent="0.2">
      <c r="A1" s="33" t="s">
        <v>7349</v>
      </c>
      <c r="B1" s="33"/>
      <c r="C1" s="33"/>
      <c r="D1" s="34" t="s">
        <v>167</v>
      </c>
      <c r="E1" s="35" t="str">
        <f>実施計画様式!I3&amp;実施計画様式!I4</f>
        <v>兵庫県多可町</v>
      </c>
    </row>
    <row r="2" spans="1:6" ht="24.75" customHeight="1" thickTop="1" thickBot="1" x14ac:dyDescent="0.2">
      <c r="A2" s="1267" t="s">
        <v>7132</v>
      </c>
      <c r="B2" s="1268"/>
      <c r="C2" s="1269"/>
      <c r="D2" s="36" t="s">
        <v>50</v>
      </c>
      <c r="E2" s="35">
        <f>実施計画様式!I6</f>
        <v>0</v>
      </c>
    </row>
    <row r="3" spans="1:6" ht="27" customHeight="1" thickTop="1" thickBot="1" x14ac:dyDescent="0.2">
      <c r="A3" s="1270" t="str">
        <f>IF(F55&gt;0,"未チェック箇所があります。","完了")</f>
        <v>未チェック箇所があります。</v>
      </c>
      <c r="B3" s="1271"/>
      <c r="C3" s="1272"/>
      <c r="D3" s="37" t="s">
        <v>56</v>
      </c>
      <c r="E3" s="35">
        <f>実施計画様式!I7</f>
        <v>0</v>
      </c>
    </row>
    <row r="4" spans="1:6" ht="36" customHeight="1" thickTop="1" thickBot="1" x14ac:dyDescent="0.2">
      <c r="A4" s="38"/>
      <c r="B4" s="1247"/>
      <c r="C4" s="1247"/>
      <c r="D4" s="1248" t="s">
        <v>7129</v>
      </c>
      <c r="E4" s="1249"/>
    </row>
    <row r="5" spans="1:6" ht="30" customHeight="1" thickTop="1" thickBot="1" x14ac:dyDescent="0.2">
      <c r="A5" s="1250" t="s">
        <v>7115</v>
      </c>
      <c r="B5" s="1251"/>
      <c r="C5" s="1251"/>
      <c r="D5" s="1251"/>
      <c r="E5" s="1252"/>
    </row>
    <row r="6" spans="1:6" ht="39.950000000000003" customHeight="1" thickTop="1" x14ac:dyDescent="0.15">
      <c r="A6" s="79"/>
      <c r="B6" s="1253" t="s">
        <v>7348</v>
      </c>
      <c r="C6" s="1254"/>
      <c r="D6" s="1255" t="s">
        <v>7192</v>
      </c>
      <c r="E6" s="1256"/>
      <c r="F6" s="7">
        <f t="shared" ref="F6:F11" si="0">IF(D6="",1,0)</f>
        <v>0</v>
      </c>
    </row>
    <row r="7" spans="1:6" ht="21.95" customHeight="1" x14ac:dyDescent="0.15">
      <c r="A7" s="80"/>
      <c r="B7" s="1230" t="s">
        <v>7599</v>
      </c>
      <c r="C7" s="1230"/>
      <c r="D7" s="1231" t="s">
        <v>7192</v>
      </c>
      <c r="E7" s="1232"/>
      <c r="F7" s="7">
        <f t="shared" si="0"/>
        <v>0</v>
      </c>
    </row>
    <row r="8" spans="1:6" ht="73.5" customHeight="1" x14ac:dyDescent="0.15">
      <c r="A8" s="80"/>
      <c r="B8" s="1233" t="s">
        <v>7351</v>
      </c>
      <c r="C8" s="1234"/>
      <c r="D8" s="1236" t="s">
        <v>7192</v>
      </c>
      <c r="E8" s="1237"/>
      <c r="F8" s="7">
        <f t="shared" si="0"/>
        <v>0</v>
      </c>
    </row>
    <row r="9" spans="1:6" ht="60" customHeight="1" x14ac:dyDescent="0.15">
      <c r="A9" s="81"/>
      <c r="B9" s="1257" t="s">
        <v>7600</v>
      </c>
      <c r="C9" s="1234"/>
      <c r="D9" s="1238" t="s">
        <v>7192</v>
      </c>
      <c r="E9" s="1239"/>
      <c r="F9" s="7">
        <f t="shared" si="0"/>
        <v>0</v>
      </c>
    </row>
    <row r="10" spans="1:6" ht="59.45" customHeight="1" x14ac:dyDescent="0.15">
      <c r="A10" s="81"/>
      <c r="B10" s="1257" t="s">
        <v>7601</v>
      </c>
      <c r="C10" s="1234"/>
      <c r="D10" s="1238" t="s">
        <v>7192</v>
      </c>
      <c r="E10" s="1239"/>
      <c r="F10" s="7">
        <f t="shared" si="0"/>
        <v>0</v>
      </c>
    </row>
    <row r="11" spans="1:6" ht="67.900000000000006" customHeight="1" thickBot="1" x14ac:dyDescent="0.2">
      <c r="A11" s="81"/>
      <c r="B11" s="1233" t="s">
        <v>7352</v>
      </c>
      <c r="C11" s="1234"/>
      <c r="D11" s="1242" t="s">
        <v>7192</v>
      </c>
      <c r="E11" s="1243"/>
      <c r="F11" s="7">
        <f t="shared" si="0"/>
        <v>0</v>
      </c>
    </row>
    <row r="12" spans="1:6" ht="30.75" customHeight="1" thickTop="1" thickBot="1" x14ac:dyDescent="0.2">
      <c r="A12" s="1244" t="s">
        <v>7116</v>
      </c>
      <c r="B12" s="1245"/>
      <c r="C12" s="1245"/>
      <c r="D12" s="1245"/>
      <c r="E12" s="1246"/>
    </row>
    <row r="13" spans="1:6" ht="21.95" customHeight="1" thickTop="1" x14ac:dyDescent="0.15">
      <c r="A13" s="1280"/>
      <c r="B13" s="1281" t="s">
        <v>7108</v>
      </c>
      <c r="C13" s="1281"/>
      <c r="D13" s="1262" t="s">
        <v>7192</v>
      </c>
      <c r="E13" s="1263"/>
      <c r="F13" s="7">
        <f>IF(D13="",1,0)</f>
        <v>0</v>
      </c>
    </row>
    <row r="14" spans="1:6" ht="43.5" customHeight="1" x14ac:dyDescent="0.15">
      <c r="A14" s="1280"/>
      <c r="B14" s="82"/>
      <c r="C14" s="83" t="s">
        <v>7353</v>
      </c>
      <c r="D14" s="1240" t="s">
        <v>7192</v>
      </c>
      <c r="E14" s="1241"/>
      <c r="F14" s="7">
        <f t="shared" ref="F14:F48" si="1">IF(D14="",1,0)</f>
        <v>0</v>
      </c>
    </row>
    <row r="15" spans="1:6" ht="21.95" customHeight="1" x14ac:dyDescent="0.15">
      <c r="A15" s="1280"/>
      <c r="B15" s="82"/>
      <c r="C15" s="83" t="s">
        <v>398</v>
      </c>
      <c r="D15" s="1240" t="s">
        <v>7192</v>
      </c>
      <c r="E15" s="1241"/>
      <c r="F15" s="7">
        <f t="shared" si="1"/>
        <v>0</v>
      </c>
    </row>
    <row r="16" spans="1:6" ht="36" customHeight="1" x14ac:dyDescent="0.15">
      <c r="A16" s="1280"/>
      <c r="B16" s="82"/>
      <c r="C16" s="83" t="s">
        <v>400</v>
      </c>
      <c r="D16" s="1240" t="s">
        <v>7192</v>
      </c>
      <c r="E16" s="1241"/>
      <c r="F16" s="7">
        <f t="shared" si="1"/>
        <v>0</v>
      </c>
    </row>
    <row r="17" spans="1:6" ht="43.5" customHeight="1" x14ac:dyDescent="0.15">
      <c r="A17" s="1280"/>
      <c r="B17" s="82"/>
      <c r="C17" s="83" t="s">
        <v>7354</v>
      </c>
      <c r="D17" s="1240" t="s">
        <v>7192</v>
      </c>
      <c r="E17" s="1241"/>
      <c r="F17" s="7">
        <f t="shared" si="1"/>
        <v>0</v>
      </c>
    </row>
    <row r="18" spans="1:6" ht="21.95" customHeight="1" x14ac:dyDescent="0.15">
      <c r="A18" s="1280"/>
      <c r="B18" s="82"/>
      <c r="C18" s="83" t="s">
        <v>7355</v>
      </c>
      <c r="D18" s="1240" t="s">
        <v>7192</v>
      </c>
      <c r="E18" s="1241"/>
      <c r="F18" s="7">
        <f t="shared" si="1"/>
        <v>0</v>
      </c>
    </row>
    <row r="19" spans="1:6" ht="75.75" customHeight="1" x14ac:dyDescent="0.15">
      <c r="A19" s="361"/>
      <c r="B19" s="1273" t="s">
        <v>7375</v>
      </c>
      <c r="C19" s="1274"/>
      <c r="D19" s="1275" t="s">
        <v>7192</v>
      </c>
      <c r="E19" s="1276"/>
      <c r="F19" s="7">
        <f t="shared" si="1"/>
        <v>0</v>
      </c>
    </row>
    <row r="20" spans="1:6" ht="53.25" customHeight="1" thickBot="1" x14ac:dyDescent="0.2">
      <c r="A20" s="362"/>
      <c r="B20" s="1260" t="s">
        <v>7356</v>
      </c>
      <c r="C20" s="1261"/>
      <c r="D20" s="1258" t="s">
        <v>7192</v>
      </c>
      <c r="E20" s="1259"/>
      <c r="F20" s="7">
        <f t="shared" si="1"/>
        <v>0</v>
      </c>
    </row>
    <row r="21" spans="1:6" ht="30" customHeight="1" thickTop="1" thickBot="1" x14ac:dyDescent="0.2">
      <c r="A21" s="1277" t="s">
        <v>7128</v>
      </c>
      <c r="B21" s="1278"/>
      <c r="C21" s="1278"/>
      <c r="D21" s="1278"/>
      <c r="E21" s="1279"/>
    </row>
    <row r="22" spans="1:6" ht="39.950000000000003" customHeight="1" thickTop="1" x14ac:dyDescent="0.15">
      <c r="A22" s="787"/>
      <c r="B22" s="1282" t="s">
        <v>7130</v>
      </c>
      <c r="C22" s="1282"/>
      <c r="D22" s="1264" t="str">
        <f>IF(OR(実施計画様式!AR9="error",実施計画様式!AS9="error",実施計画様式!AT9="error",実施計画様式!AU9="error",実施計画様式!AV9="error"),"","○")</f>
        <v/>
      </c>
      <c r="E22" s="1265"/>
      <c r="F22" s="7">
        <f t="shared" si="1"/>
        <v>1</v>
      </c>
    </row>
    <row r="23" spans="1:6" ht="39.950000000000003" customHeight="1" x14ac:dyDescent="0.15">
      <c r="A23" s="787"/>
      <c r="B23" s="1235" t="s">
        <v>7358</v>
      </c>
      <c r="C23" s="1214"/>
      <c r="D23" s="1215" t="str">
        <f>IF(COUNTIF(実施計画様式!AT73:AT481,"error")&gt;0,"","○")</f>
        <v>○</v>
      </c>
      <c r="E23" s="1216"/>
      <c r="F23" s="7">
        <f>IF(D23="",1,0)</f>
        <v>0</v>
      </c>
    </row>
    <row r="24" spans="1:6" ht="39.950000000000003" customHeight="1" x14ac:dyDescent="0.15">
      <c r="A24" s="787"/>
      <c r="B24" s="1235" t="s">
        <v>7608</v>
      </c>
      <c r="C24" s="1214"/>
      <c r="D24" s="1215" t="str">
        <f>IF(COUNTIF(実施計画様式!AU73:AU481,"error")+COUNTIF(実施計画様式!BJ90,"error")&gt;0,"","○")</f>
        <v>○</v>
      </c>
      <c r="E24" s="1216"/>
      <c r="F24" s="7">
        <f t="shared" si="1"/>
        <v>0</v>
      </c>
    </row>
    <row r="25" spans="1:6" ht="39.950000000000003" customHeight="1" x14ac:dyDescent="0.15">
      <c r="A25" s="787"/>
      <c r="B25" s="1235" t="s">
        <v>7359</v>
      </c>
      <c r="C25" s="1214"/>
      <c r="D25" s="1215" t="str">
        <f>IF(COUNTIF(実施計画様式!AV73:AV481,"error")&gt;0,"","○")</f>
        <v>○</v>
      </c>
      <c r="E25" s="1216"/>
      <c r="F25" s="7">
        <f t="shared" si="1"/>
        <v>0</v>
      </c>
    </row>
    <row r="26" spans="1:6" ht="39.950000000000003" customHeight="1" x14ac:dyDescent="0.15">
      <c r="A26" s="787"/>
      <c r="B26" s="1235" t="s">
        <v>7360</v>
      </c>
      <c r="C26" s="1214"/>
      <c r="D26" s="1215" t="str">
        <f>IF(COUNTIF(実施計画様式!AW73:AW481,"error")&gt;0,"","○")</f>
        <v>○</v>
      </c>
      <c r="E26" s="1216"/>
      <c r="F26" s="7">
        <f t="shared" si="1"/>
        <v>0</v>
      </c>
    </row>
    <row r="27" spans="1:6" ht="39.950000000000003" customHeight="1" x14ac:dyDescent="0.15">
      <c r="A27" s="787"/>
      <c r="B27" s="1228" t="s">
        <v>7369</v>
      </c>
      <c r="C27" s="1228"/>
      <c r="D27" s="1215" t="str">
        <f>IF(COUNTIF(実施計画様式!AX73:AX481,"error")&gt;0,"","○")</f>
        <v>○</v>
      </c>
      <c r="E27" s="1216"/>
      <c r="F27" s="7">
        <f t="shared" si="1"/>
        <v>0</v>
      </c>
    </row>
    <row r="28" spans="1:6" ht="42.6" customHeight="1" x14ac:dyDescent="0.15">
      <c r="A28" s="788"/>
      <c r="B28" s="1214" t="s">
        <v>7361</v>
      </c>
      <c r="C28" s="1214"/>
      <c r="D28" s="1215" t="str">
        <f>IF(COUNTIF(実施計画様式!AY73:AY481,"error")&gt;0,"","○")</f>
        <v>○</v>
      </c>
      <c r="E28" s="1216"/>
      <c r="F28" s="7">
        <f t="shared" si="1"/>
        <v>0</v>
      </c>
    </row>
    <row r="29" spans="1:6" ht="52.15" customHeight="1" x14ac:dyDescent="0.15">
      <c r="A29" s="788"/>
      <c r="B29" s="1214" t="s">
        <v>7362</v>
      </c>
      <c r="C29" s="1214"/>
      <c r="D29" s="1215" t="str">
        <f>IF(COUNTIF(実施計画様式!AZ73:AZ481,"error")&gt;0,"","○")</f>
        <v>○</v>
      </c>
      <c r="E29" s="1216"/>
      <c r="F29" s="7">
        <f t="shared" si="1"/>
        <v>0</v>
      </c>
    </row>
    <row r="30" spans="1:6" ht="63.75" customHeight="1" x14ac:dyDescent="0.15">
      <c r="A30" s="788"/>
      <c r="B30" s="1235" t="s">
        <v>7363</v>
      </c>
      <c r="C30" s="1214"/>
      <c r="D30" s="1215" t="str">
        <f>IF(COUNTIF(実施計画様式!BA73:BA481,"error")&gt;0,"","○")</f>
        <v>○</v>
      </c>
      <c r="E30" s="1216"/>
      <c r="F30" s="7">
        <f t="shared" si="1"/>
        <v>0</v>
      </c>
    </row>
    <row r="31" spans="1:6" ht="52.15" customHeight="1" x14ac:dyDescent="0.15">
      <c r="A31" s="788"/>
      <c r="B31" s="1235" t="s">
        <v>7365</v>
      </c>
      <c r="C31" s="1214"/>
      <c r="D31" s="1215" t="str">
        <f>IF(COUNTIF(実施計画様式!BB73:BB481,"error")&gt;0,"","○")</f>
        <v>○</v>
      </c>
      <c r="E31" s="1216"/>
      <c r="F31" s="7">
        <f t="shared" si="1"/>
        <v>0</v>
      </c>
    </row>
    <row r="32" spans="1:6" ht="47.45" customHeight="1" x14ac:dyDescent="0.15">
      <c r="A32" s="788"/>
      <c r="B32" s="1228" t="s">
        <v>7366</v>
      </c>
      <c r="C32" s="1228"/>
      <c r="D32" s="1215" t="str">
        <f>IF(COUNTIF(実施計画様式!BC73:BC481,"error")&gt;0,"","○")</f>
        <v>○</v>
      </c>
      <c r="E32" s="1216"/>
      <c r="F32" s="7">
        <f>IF(D32="",1,0)</f>
        <v>0</v>
      </c>
    </row>
    <row r="33" spans="1:6" ht="47.45" customHeight="1" x14ac:dyDescent="0.15">
      <c r="A33" s="787"/>
      <c r="B33" s="1213" t="s">
        <v>7603</v>
      </c>
      <c r="C33" s="1214"/>
      <c r="D33" s="1215" t="str">
        <f>IF(COUNTIF(実施計画様式!BD73:BD481,"error")&gt;0,"","○")</f>
        <v>○</v>
      </c>
      <c r="E33" s="1216"/>
      <c r="F33" s="7">
        <f>IF(D33="",1,0)</f>
        <v>0</v>
      </c>
    </row>
    <row r="34" spans="1:6" ht="47.45" customHeight="1" x14ac:dyDescent="0.15">
      <c r="A34" s="787"/>
      <c r="B34" s="1213" t="s">
        <v>7602</v>
      </c>
      <c r="C34" s="1214"/>
      <c r="D34" s="1215" t="str">
        <f>IF(COUNTIF(実施計画様式!BE73:BE481,"error")&gt;0,"","○")</f>
        <v>○</v>
      </c>
      <c r="E34" s="1216"/>
      <c r="F34" s="7">
        <f>IF(D34="",1,0)</f>
        <v>0</v>
      </c>
    </row>
    <row r="35" spans="1:6" ht="47.45" customHeight="1" x14ac:dyDescent="0.15">
      <c r="A35" s="787"/>
      <c r="B35" s="1287" t="s">
        <v>7367</v>
      </c>
      <c r="C35" s="1266"/>
      <c r="D35" s="1215" t="str">
        <f>IF(COUNTIF(実施計画様式!BG73:BG481,"error")&gt;0,"","○")</f>
        <v>○</v>
      </c>
      <c r="E35" s="1216"/>
      <c r="F35" s="7">
        <f t="shared" ref="F35:F38" si="2">IF(D35="",1,0)</f>
        <v>0</v>
      </c>
    </row>
    <row r="36" spans="1:6" ht="47.45" customHeight="1" x14ac:dyDescent="0.15">
      <c r="A36" s="787"/>
      <c r="B36" s="1228" t="s">
        <v>7368</v>
      </c>
      <c r="C36" s="1228"/>
      <c r="D36" s="1215" t="str">
        <f>IF(COUNTIF(実施計画様式!BH73:BH481,"error")&gt;0,"","○")</f>
        <v>○</v>
      </c>
      <c r="E36" s="1216"/>
      <c r="F36" s="7">
        <f t="shared" si="2"/>
        <v>0</v>
      </c>
    </row>
    <row r="37" spans="1:6" ht="47.45" customHeight="1" x14ac:dyDescent="0.15">
      <c r="A37" s="787"/>
      <c r="B37" s="1213" t="s">
        <v>7381</v>
      </c>
      <c r="C37" s="1214"/>
      <c r="D37" s="1215" t="str">
        <f>IF(COUNTIF(実施計画様式!BI73:BI481,"error")&gt;0,"","○")</f>
        <v>○</v>
      </c>
      <c r="E37" s="1216"/>
      <c r="F37" s="7">
        <f t="shared" si="2"/>
        <v>0</v>
      </c>
    </row>
    <row r="38" spans="1:6" ht="47.45" customHeight="1" x14ac:dyDescent="0.15">
      <c r="A38" s="787"/>
      <c r="B38" s="1213" t="s">
        <v>7374</v>
      </c>
      <c r="C38" s="1214"/>
      <c r="D38" s="1215" t="str">
        <f>IF(COUNTIF(実施計画様式!BN73:BN481,"error")&gt;0,"","○")</f>
        <v>○</v>
      </c>
      <c r="E38" s="1216"/>
      <c r="F38" s="7">
        <f t="shared" si="2"/>
        <v>0</v>
      </c>
    </row>
    <row r="39" spans="1:6" ht="34.9" customHeight="1" x14ac:dyDescent="0.15">
      <c r="A39" s="787"/>
      <c r="B39" s="1228" t="s">
        <v>7604</v>
      </c>
      <c r="C39" s="1229"/>
      <c r="D39" s="1215" t="str">
        <f>IF(COUNTIF(実施計画様式!BO73:BO481,"error")&gt;0,"","○")</f>
        <v>○</v>
      </c>
      <c r="E39" s="1216"/>
      <c r="F39" s="7">
        <f t="shared" si="1"/>
        <v>0</v>
      </c>
    </row>
    <row r="40" spans="1:6" ht="34.9" customHeight="1" x14ac:dyDescent="0.15">
      <c r="A40" s="787"/>
      <c r="B40" s="1228" t="s">
        <v>7136</v>
      </c>
      <c r="C40" s="1228"/>
      <c r="D40" s="1215" t="str">
        <f>IF(COUNTIF(基金調べ!L4:L18,"error")&gt;0,"","○")</f>
        <v>○</v>
      </c>
      <c r="E40" s="1216"/>
      <c r="F40" s="7">
        <f t="shared" si="1"/>
        <v>0</v>
      </c>
    </row>
    <row r="41" spans="1:6" ht="54.6" customHeight="1" x14ac:dyDescent="0.15">
      <c r="A41" s="788"/>
      <c r="B41" s="1229" t="s">
        <v>7371</v>
      </c>
      <c r="C41" s="1229"/>
      <c r="D41" s="1215" t="str">
        <f>IF(COUNTIF(実施計画様式!BP73:BP481,"error")&gt;0,"","○")</f>
        <v>○</v>
      </c>
      <c r="E41" s="1216"/>
      <c r="F41" s="7">
        <f t="shared" si="1"/>
        <v>0</v>
      </c>
    </row>
    <row r="42" spans="1:6" ht="56.45" customHeight="1" x14ac:dyDescent="0.15">
      <c r="A42" s="788"/>
      <c r="B42" s="1229" t="s">
        <v>7370</v>
      </c>
      <c r="C42" s="1228"/>
      <c r="D42" s="1215" t="str">
        <f>IF(COUNTIF(実施計画様式!BQ73:BQ481,"error")&gt;0,"","○")</f>
        <v>○</v>
      </c>
      <c r="E42" s="1216"/>
      <c r="F42" s="7">
        <f t="shared" si="1"/>
        <v>0</v>
      </c>
    </row>
    <row r="43" spans="1:6" ht="56.45" customHeight="1" x14ac:dyDescent="0.15">
      <c r="A43" s="788"/>
      <c r="B43" s="1286" t="s">
        <v>7372</v>
      </c>
      <c r="C43" s="1235"/>
      <c r="D43" s="1215" t="str">
        <f>IF(COUNTIF(実施計画様式!BR73:BR481,"error")&gt;0,"","○")</f>
        <v>○</v>
      </c>
      <c r="E43" s="1216"/>
      <c r="F43" s="7">
        <f t="shared" si="1"/>
        <v>0</v>
      </c>
    </row>
    <row r="44" spans="1:6" ht="56.45" customHeight="1" x14ac:dyDescent="0.15">
      <c r="A44" s="788"/>
      <c r="B44" s="1229" t="s">
        <v>7134</v>
      </c>
      <c r="C44" s="1229"/>
      <c r="D44" s="1215" t="str">
        <f>IF(COUNTIF(実施計画様式!BS73:BS481,"error")&gt;0,"","○")</f>
        <v>○</v>
      </c>
      <c r="E44" s="1216"/>
      <c r="F44" s="7">
        <f>IF(D44="",1,0)</f>
        <v>0</v>
      </c>
    </row>
    <row r="45" spans="1:6" ht="45.6" customHeight="1" x14ac:dyDescent="0.15">
      <c r="A45" s="787"/>
      <c r="B45" s="1286" t="s">
        <v>7605</v>
      </c>
      <c r="C45" s="1235"/>
      <c r="D45" s="1215" t="str">
        <f>IF(COUNTIF(実施計画様式!BW73:BW481,"error")&gt;0,"","○")</f>
        <v>○</v>
      </c>
      <c r="E45" s="1216"/>
      <c r="F45" s="7">
        <f>IF(D45="",1,0)</f>
        <v>0</v>
      </c>
    </row>
    <row r="46" spans="1:6" ht="37.9" customHeight="1" x14ac:dyDescent="0.15">
      <c r="A46" s="787"/>
      <c r="B46" s="1266" t="s">
        <v>7396</v>
      </c>
      <c r="C46" s="1266"/>
      <c r="D46" s="1215" t="str">
        <f>IF(COUNTIF(実施計画様式!BX73:BX481,"error")&gt;0,"","○")</f>
        <v>○</v>
      </c>
      <c r="E46" s="1216"/>
      <c r="F46" s="7">
        <f>IF(D46="",1,0)</f>
        <v>0</v>
      </c>
    </row>
    <row r="47" spans="1:6" ht="60.75" customHeight="1" x14ac:dyDescent="0.15">
      <c r="A47" s="787"/>
      <c r="B47" s="1266" t="s">
        <v>7373</v>
      </c>
      <c r="C47" s="1266"/>
      <c r="D47" s="1215" t="str">
        <f>IF(COUNTIF(実施計画様式!BY73:BY481,"error")&gt;0,"","○")</f>
        <v>○</v>
      </c>
      <c r="E47" s="1216"/>
      <c r="F47" s="7">
        <f>IF(D47="",1,0)</f>
        <v>0</v>
      </c>
    </row>
    <row r="48" spans="1:6" ht="60.75" customHeight="1" x14ac:dyDescent="0.15">
      <c r="A48" s="789"/>
      <c r="B48" s="1283" t="s">
        <v>7377</v>
      </c>
      <c r="C48" s="1283"/>
      <c r="D48" s="1284" t="str">
        <f>IF(COUNTIF(実施計画様式!CA73:CA481,"error")&gt;0,"","○")</f>
        <v>○</v>
      </c>
      <c r="E48" s="1285"/>
      <c r="F48" s="7">
        <f t="shared" si="1"/>
        <v>0</v>
      </c>
    </row>
    <row r="49" spans="1:6" ht="60.75" customHeight="1" x14ac:dyDescent="0.15">
      <c r="A49" s="789"/>
      <c r="B49" s="1283" t="s">
        <v>7379</v>
      </c>
      <c r="C49" s="1283"/>
      <c r="D49" s="1284" t="str">
        <f>IF(SUBTOTAL(3,実施計画様式!C73:C481)=400,"○","")</f>
        <v>○</v>
      </c>
      <c r="E49" s="1285"/>
      <c r="F49" s="7">
        <f t="shared" ref="F49:F54" si="3">IF(D49="",1,0)</f>
        <v>0</v>
      </c>
    </row>
    <row r="50" spans="1:6" ht="60.75" customHeight="1" x14ac:dyDescent="0.15">
      <c r="A50" s="790"/>
      <c r="B50" s="1225" t="s">
        <v>7357</v>
      </c>
      <c r="C50" s="1225"/>
      <c r="D50" s="1226" t="str">
        <f>IF(COUNTIF(実施計画様式!CB73:CB481,"error")&gt;0,"","○")</f>
        <v>○</v>
      </c>
      <c r="E50" s="1227"/>
      <c r="F50" s="7">
        <f t="shared" si="3"/>
        <v>0</v>
      </c>
    </row>
    <row r="51" spans="1:6" ht="60.75" customHeight="1" x14ac:dyDescent="0.15">
      <c r="A51" s="791"/>
      <c r="B51" s="1217" t="s">
        <v>7378</v>
      </c>
      <c r="C51" s="1218"/>
      <c r="D51" s="1221" t="str">
        <f>IF('別表１（住民税均等割非課税世帯）'!I1="可","○","")</f>
        <v/>
      </c>
      <c r="E51" s="1222"/>
      <c r="F51" s="583">
        <f t="shared" si="3"/>
        <v>1</v>
      </c>
    </row>
    <row r="52" spans="1:6" ht="60" customHeight="1" x14ac:dyDescent="0.15">
      <c r="A52" s="791"/>
      <c r="B52" s="1217" t="s">
        <v>7508</v>
      </c>
      <c r="C52" s="1218"/>
      <c r="D52" s="1221" t="str">
        <f>IF('別表２（住民税均等割のみ課税世帯）'!I1="可","○","")</f>
        <v>○</v>
      </c>
      <c r="E52" s="1222"/>
      <c r="F52" s="7">
        <f t="shared" si="3"/>
        <v>0</v>
      </c>
    </row>
    <row r="53" spans="1:6" ht="60" customHeight="1" x14ac:dyDescent="0.15">
      <c r="A53" s="792"/>
      <c r="B53" s="1219" t="s">
        <v>7509</v>
      </c>
      <c r="C53" s="1220"/>
      <c r="D53" s="1223" t="str">
        <f>IF('別表３（こども加算）'!I1="可","○","")</f>
        <v>○</v>
      </c>
      <c r="E53" s="1224"/>
      <c r="F53" s="7">
        <f t="shared" si="3"/>
        <v>0</v>
      </c>
    </row>
    <row r="54" spans="1:6" ht="60" customHeight="1" x14ac:dyDescent="0.15">
      <c r="A54" s="794"/>
      <c r="B54" s="1211" t="s">
        <v>7606</v>
      </c>
      <c r="C54" s="1212"/>
      <c r="D54" s="1209" t="str">
        <f>IF(OR(実施計画様式!AR34="error",実施計画様式!AS34="error",実施計画様式!AT34="error",実施計画様式!AU34="error",実施計画様式!AV34="error",実施計画様式!AW34="error"),"","○")</f>
        <v>○</v>
      </c>
      <c r="E54" s="1210"/>
      <c r="F54" s="793">
        <f t="shared" si="3"/>
        <v>0</v>
      </c>
    </row>
    <row r="55" spans="1:6" x14ac:dyDescent="0.15">
      <c r="F55" s="7">
        <f>SUM(F6:F54)</f>
        <v>2</v>
      </c>
    </row>
  </sheetData>
  <sheetProtection algorithmName="SHA-512" hashValue="lUeKapR94zyHfGcNWSVxbJZlnQLsojsMJvPPVVbfwb4AB/Q+YjOCOQ2pb3TjpUGIDry8iVFodjaEgeueNtXW6g==" saltValue="aJHWiCFDd5VYzm88K8tXZg==" spinCount="100000" sheet="1" objects="1" scenarios="1"/>
  <mergeCells count="97">
    <mergeCell ref="B35:C35"/>
    <mergeCell ref="D42:E42"/>
    <mergeCell ref="D28:E28"/>
    <mergeCell ref="B25:C25"/>
    <mergeCell ref="D25:E25"/>
    <mergeCell ref="D38:E38"/>
    <mergeCell ref="B38:C38"/>
    <mergeCell ref="B29:C29"/>
    <mergeCell ref="D29:E29"/>
    <mergeCell ref="B36:C36"/>
    <mergeCell ref="B33:C33"/>
    <mergeCell ref="D33:E33"/>
    <mergeCell ref="D36:E36"/>
    <mergeCell ref="D35:E35"/>
    <mergeCell ref="D30:E30"/>
    <mergeCell ref="B30:C30"/>
    <mergeCell ref="B31:C31"/>
    <mergeCell ref="D10:E10"/>
    <mergeCell ref="B49:C49"/>
    <mergeCell ref="D49:E49"/>
    <mergeCell ref="B37:C37"/>
    <mergeCell ref="D37:E37"/>
    <mergeCell ref="B48:C48"/>
    <mergeCell ref="D48:E48"/>
    <mergeCell ref="B39:C39"/>
    <mergeCell ref="D39:E39"/>
    <mergeCell ref="B43:C43"/>
    <mergeCell ref="D43:E43"/>
    <mergeCell ref="B45:C45"/>
    <mergeCell ref="D45:E45"/>
    <mergeCell ref="B47:C47"/>
    <mergeCell ref="D47:E47"/>
    <mergeCell ref="B42:C42"/>
    <mergeCell ref="D16:E16"/>
    <mergeCell ref="B46:C46"/>
    <mergeCell ref="D46:E46"/>
    <mergeCell ref="A2:C2"/>
    <mergeCell ref="A3:C3"/>
    <mergeCell ref="B32:C32"/>
    <mergeCell ref="D32:E32"/>
    <mergeCell ref="B19:C19"/>
    <mergeCell ref="D19:E19"/>
    <mergeCell ref="A21:E21"/>
    <mergeCell ref="B28:C28"/>
    <mergeCell ref="D31:E31"/>
    <mergeCell ref="A13:A18"/>
    <mergeCell ref="B13:C13"/>
    <mergeCell ref="B22:C22"/>
    <mergeCell ref="D44:E44"/>
    <mergeCell ref="D41:E41"/>
    <mergeCell ref="D14:E14"/>
    <mergeCell ref="B9:C9"/>
    <mergeCell ref="B10:C10"/>
    <mergeCell ref="B11:C11"/>
    <mergeCell ref="B27:C27"/>
    <mergeCell ref="D27:E27"/>
    <mergeCell ref="D20:E20"/>
    <mergeCell ref="B20:C20"/>
    <mergeCell ref="B24:C24"/>
    <mergeCell ref="D24:E24"/>
    <mergeCell ref="B26:C26"/>
    <mergeCell ref="D26:E26"/>
    <mergeCell ref="D13:E13"/>
    <mergeCell ref="D22:E22"/>
    <mergeCell ref="B4:C4"/>
    <mergeCell ref="D4:E4"/>
    <mergeCell ref="A5:E5"/>
    <mergeCell ref="B6:C6"/>
    <mergeCell ref="D6:E6"/>
    <mergeCell ref="B7:C7"/>
    <mergeCell ref="D7:E7"/>
    <mergeCell ref="B8:C8"/>
    <mergeCell ref="B23:C23"/>
    <mergeCell ref="D23:E23"/>
    <mergeCell ref="D8:E8"/>
    <mergeCell ref="D9:E9"/>
    <mergeCell ref="D18:E18"/>
    <mergeCell ref="D15:E15"/>
    <mergeCell ref="D17:E17"/>
    <mergeCell ref="D11:E11"/>
    <mergeCell ref="A12:E12"/>
    <mergeCell ref="D54:E54"/>
    <mergeCell ref="B54:C54"/>
    <mergeCell ref="B34:C34"/>
    <mergeCell ref="D34:E34"/>
    <mergeCell ref="B52:C52"/>
    <mergeCell ref="B53:C53"/>
    <mergeCell ref="D52:E52"/>
    <mergeCell ref="D53:E53"/>
    <mergeCell ref="D51:E51"/>
    <mergeCell ref="B51:C51"/>
    <mergeCell ref="B50:C50"/>
    <mergeCell ref="D50:E50"/>
    <mergeCell ref="B40:C40"/>
    <mergeCell ref="D40:E40"/>
    <mergeCell ref="B41:C41"/>
    <mergeCell ref="B44:C44"/>
  </mergeCells>
  <phoneticPr fontId="30"/>
  <dataValidations count="2">
    <dataValidation allowBlank="1" showErrorMessage="1" sqref="D12:E12 A46:E50 C6:C19 C21:C32 E21:E32 A6:B45 E35:E36 C44 D21:D45 C35:C36 C39:C42 E39:E44" xr:uid="{00000000-0002-0000-0600-000000000000}"/>
    <dataValidation type="list" allowBlank="1" showErrorMessage="1" sqref="D6:E11 D13:D20 E13:E19" xr:uid="{00000000-0002-0000-0600-000001000000}">
      <formula1>"○"</formula1>
    </dataValidation>
  </dataValidations>
  <pageMargins left="0.19652777777777777" right="0.19652777777777777" top="0.19652777777777777" bottom="0.19652777777777777" header="0.51180555555555551" footer="0.51180555555555551"/>
  <pageSetup paperSize="9" scale="36"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B1:Q7"/>
  <sheetViews>
    <sheetView topLeftCell="A3" zoomScale="60" zoomScaleNormal="60" workbookViewId="0">
      <selection activeCell="A82" sqref="A82"/>
    </sheetView>
  </sheetViews>
  <sheetFormatPr defaultRowHeight="13.5" x14ac:dyDescent="0.15"/>
  <cols>
    <col min="2" max="2" width="13.875" bestFit="1" customWidth="1"/>
    <col min="3" max="8" width="69.75" customWidth="1"/>
  </cols>
  <sheetData>
    <row r="1" spans="2:17" ht="35.450000000000003" customHeight="1" x14ac:dyDescent="0.15">
      <c r="C1" s="195" t="s">
        <v>7500</v>
      </c>
      <c r="D1" s="195" t="s">
        <v>7501</v>
      </c>
      <c r="E1" s="195" t="s">
        <v>7502</v>
      </c>
      <c r="F1" s="195" t="s">
        <v>7503</v>
      </c>
      <c r="G1" s="195" t="s">
        <v>7504</v>
      </c>
      <c r="H1" s="195" t="s">
        <v>7505</v>
      </c>
    </row>
    <row r="2" spans="2:17" ht="32.25" customHeight="1" x14ac:dyDescent="0.15">
      <c r="B2" s="366" t="s">
        <v>7390</v>
      </c>
      <c r="C2" s="581" t="s">
        <v>7506</v>
      </c>
      <c r="D2" s="581" t="s">
        <v>7507</v>
      </c>
    </row>
    <row r="3" spans="2:17" ht="202.5" customHeight="1" x14ac:dyDescent="0.15">
      <c r="B3" s="367">
        <v>1</v>
      </c>
      <c r="C3" s="365" t="str">
        <f>"①物価高が続く中で低所得世帯への支援を行うことで、低所得の方々の生活を維持する。
②低所得世帯への給付金及び事務費
③給付金額　　R５年度分の住民税非課税世帯　"&amp;'別表１（住民税均等割非課税世帯）'!B24&amp;"世帯×70千円　　"&amp;"
事務費　　"&amp;'別表１（住民税均等割非課税世帯）'!B41+'別表１（住民税均等割非課税世帯）'!B49+'別表１（住民税均等割非課税世帯）'!B45&amp;"千円"&amp;"
事務費の内容　　["&amp;
IF('別表１（住民税均等割非課税世帯）'!F39&gt;0,"需用費（事務用品等）　","")&amp;
IF('別表１（住民税均等割非課税世帯）'!F40&gt;0,"役務費（郵送料等）　","")&amp;
IF('別表１（住民税均等割非課税世帯）'!F41&gt;0,"業務委託料　","")&amp;
IF('別表１（住民税均等割非課税世帯）'!F42&gt;0,"使用料及び賃借料　","")&amp;
IF('別表１（住民税均等割非課税世帯）'!F43&gt;0,"人件費　","")&amp;
IF('別表１（住民税均等割非課税世帯）'!F44&gt;0,"その他　","")&amp;"として支出]"&amp;
"
④R５年度分の住民税非課税世帯　（"&amp;'別表１（住民税均等割非課税世帯）'!B24&amp;"世帯）"</f>
        <v>①物価高が続く中で低所得世帯への支援を行うことで、低所得の方々の生活を維持する。
②低所得世帯への給付金及び事務費
③給付金額　　R５年度分の住民税非課税世帯　2020世帯×70千円　　
事務費　　5150千円
事務費の内容　　[需用費（事務用品等）　役務費（郵送料等）　人件費　その他　として支出]
④R５年度分の住民税非課税世帯　（2020世帯）</v>
      </c>
    </row>
    <row r="4" spans="2:17" s="4" customFormat="1" ht="202.5" customHeight="1" x14ac:dyDescent="0.15">
      <c r="B4" s="367">
        <v>2</v>
      </c>
      <c r="C4" s="580" t="str">
        <f>"①物価高が続く中で住民税均等割のみ課税世帯等への支援を行う。
②住民税均等割のみ課税世帯等への給付金及び事務費
③給付金額　　R５年度分の住民税均等割のみ課税世帯等　"&amp;'別表２（住民税均等割のみ課税世帯）'!B21&amp;"世帯×100千円　"&amp;"
事務費　　"&amp;'別表２（住民税均等割のみ課税世帯）'!B47+'別表２（住民税均等割のみ課税世帯）'!B51+'別表２（住民税均等割のみ課税世帯）'!B55&amp;"千円"&amp;"
事務費の内容　　["&amp;
IF('別表２（住民税均等割のみ課税世帯）'!F45&gt;0,"需用費（事務用品等）　","")&amp;
IF('別表２（住民税均等割のみ課税世帯）'!F46&gt;0,"役務費（郵送料等）　","")&amp;
IF('別表２（住民税均等割のみ課税世帯）'!F47&gt;0,"業務委託料　","")&amp;
IF('別表２（住民税均等割のみ課税世帯）'!F48&gt;0,"使用料及び賃借料　","")&amp;
IF('別表２（住民税均等割のみ課税世帯）'!F49&gt;0,"人件費　","")&amp;
IF('別表２（住民税均等割のみ課税世帯）'!F50&gt;0,"その他　","")&amp;"として支出]"&amp;
"
④R５年度分の住民税非課税世帯　（"&amp;'別表２（住民税均等割のみ課税世帯）'!B21&amp;"世帯）"</f>
        <v>①物価高が続く中で住民税均等割のみ課税世帯等への支援を行う。
②住民税均等割のみ課税世帯等への給付金及び事務費
③給付金額　　R５年度分の住民税均等割のみ課税世帯等　490世帯×100千円　
事務費　　1225千円
事務費の内容　　[需用費（事務用品等）　役務費（郵送料等）　人件費　として支出]
④R５年度分の住民税非課税世帯　（490世帯）</v>
      </c>
      <c r="D4" s="580" t="str">
        <f>"①物価高が続く中で住民税均等割のみ課税世帯等への支援を行う。
②住民税均等割のみ課税世帯等への給付金
③給付金額　　R５年度分の住民税均等割のみ課税世帯等　"&amp;'別表２（住民税均等割のみ課税世帯）'!B21&amp;"世帯×100千円　"&amp;"
④R５年度分の住民税非課税世帯　（"&amp;'別表２（住民税均等割のみ課税世帯）'!B21&amp;"世帯）"</f>
        <v>①物価高が続く中で住民税均等割のみ課税世帯等への支援を行う。
②住民税均等割のみ課税世帯等への給付金
③給付金額　　R５年度分の住民税均等割のみ課税世帯等　490世帯×100千円　
④R５年度分の住民税非課税世帯　（490世帯）</v>
      </c>
      <c r="E4" s="580" t="str">
        <f>"①物価高が続く中で住民税均等割のみ課税世帯等への支援を行う。
②住民税均等割のみ課税世帯等への給付金及び事務費
③給付金額　　R５年度分の住民税均等割のみ課税世帯等　"&amp;'別表２（住民税均等割のみ課税世帯）'!B28&amp;"世帯×"&amp;'別表２（住民税均等割のみ課税世帯）'!B27&amp;"円"  &amp;"
事務費　　"&amp;'別表２（住民税均等割のみ課税世帯）'!B47+'別表２（住民税均等割のみ課税世帯）'!B51+'別表２（住民税均等割のみ課税世帯）'!B55&amp;"千円"&amp;"
事務費の内容　　["&amp;
IF('別表２（住民税均等割のみ課税世帯）'!F45&gt;0,"需用費（事務用品等）　","")&amp;
IF('別表２（住民税均等割のみ課税世帯）'!F46&gt;0,"役務費（郵送料等）　","")&amp;
IF('別表２（住民税均等割のみ課税世帯）'!F47&gt;0,"業務委託料　","")&amp;
IF('別表２（住民税均等割のみ課税世帯）'!F48&gt;0,"使用料及び賃借料　","")&amp;
IF('別表２（住民税均等割のみ課税世帯）'!F49&gt;0,"人件費　","")&amp;
IF('別表２（住民税均等割のみ課税世帯）'!F50&gt;0,"その他　","")&amp;"として支出]"&amp;
"
④R５年度分の住民税非課税世帯　（"&amp;'別表２（住民税均等割のみ課税世帯）'!B28&amp;"世帯）"</f>
        <v>①物価高が続く中で住民税均等割のみ課税世帯等への支援を行う。
②住民税均等割のみ課税世帯等への給付金及び事務費
③給付金額　　R５年度分の住民税均等割のみ課税世帯等　世帯×円
事務費　　1225千円
事務費の内容　　[需用費（事務用品等）　役務費（郵送料等）　人件費　として支出]
④R５年度分の住民税非課税世帯　（世帯）</v>
      </c>
      <c r="F4" s="580" t="str">
        <f>"①物価高が続く中で住民税均等割のみ課税世帯等への支援を行う。
②住民税均等割のみ課税世帯等への給付金
③給付金額　　R５年度分の住民税均等割のみ課税世帯等　"&amp;'別表２（住民税均等割のみ課税世帯）'!B28&amp;"世帯×"&amp;'別表２（住民税均等割のみ課税世帯）'!B27&amp;"円"  &amp;"
④R５年度分の住民税非課税世帯　（"&amp;'別表２（住民税均等割のみ課税世帯）'!B28&amp;"世帯）"</f>
        <v>①物価高が続く中で住民税均等割のみ課税世帯等への支援を行う。
②住民税均等割のみ課税世帯等への給付金
③給付金額　　R５年度分の住民税均等割のみ課税世帯等　世帯×円
④R５年度分の住民税非課税世帯　（世帯）</v>
      </c>
      <c r="G4" s="580" t="str">
        <f>"①物価高が続く中で住民税均等割のみ課税世帯等への支援を行う。
②住民税均等割のみ課税世帯等への給付金及び事務費
③給付金額　　R５年度分の住民税均等割のみ課税世帯等　"&amp;'別表２（住民税均等割のみ課税世帯）'!B21&amp;"世帯×100千円、　"&amp;'別表２（住民税均等割のみ課税世帯）'!B28&amp;"世帯×"&amp;'別表２（住民税均等割のみ課税世帯）'!B27&amp;"円"  &amp;"
事務費　　"&amp;'別表２（住民税均等割のみ課税世帯）'!B47+'別表２（住民税均等割のみ課税世帯）'!B51+'別表２（住民税均等割のみ課税世帯）'!B55&amp;"千円"&amp;"
事務費の内容　　["&amp;
IF('別表２（住民税均等割のみ課税世帯）'!F45&gt;0,"需用費（事務用品等）　","")&amp;
IF('別表２（住民税均等割のみ課税世帯）'!F46&gt;0,"役務費（郵送料等）　","")&amp;
IF('別表２（住民税均等割のみ課税世帯）'!F47&gt;0,"業務委託料　","")&amp;
IF('別表２（住民税均等割のみ課税世帯）'!F48&gt;0,"使用料及び賃借料　","")&amp;
IF('別表２（住民税均等割のみ課税世帯）'!F49&gt;0,"人件費　","")&amp;
IF('別表２（住民税均等割のみ課税世帯）'!F50&gt;0,"その他　","")&amp;"として支出]"&amp;
"
④R５年度分の住民税非課税世帯　（"&amp;'別表２（住民税均等割のみ課税世帯）'!B21+'別表２（住民税均等割のみ課税世帯）'!B28&amp;"世帯）"</f>
        <v>①物価高が続く中で住民税均等割のみ課税世帯等への支援を行う。
②住民税均等割のみ課税世帯等への給付金及び事務費
③給付金額　　R５年度分の住民税均等割のみ課税世帯等　490世帯×100千円、　世帯×円
事務費　　1225千円
事務費の内容　　[需用費（事務用品等）　役務費（郵送料等）　人件費　として支出]
④R５年度分の住民税非課税世帯　（490世帯）</v>
      </c>
      <c r="H4" s="580" t="str">
        <f>"①物価高が続く中で住民税均等割のみ課税世帯等への支援を行う。
②住民税均等割のみ課税世帯等への給付金
③給付金額　　R５年度分の住民税均等割のみ課税世帯等　"&amp;'別表２（住民税均等割のみ課税世帯）'!B21&amp;"世帯×100千円、　"&amp;'別表２（住民税均等割のみ課税世帯）'!B28&amp;"世帯×"&amp;'別表２（住民税均等割のみ課税世帯）'!B27&amp;"円"  &amp;"
④R５年度分の住民税非課税世帯　（"&amp;'別表２（住民税均等割のみ課税世帯）'!B21+'別表２（住民税均等割のみ課税世帯）'!B28&amp;"世帯）"</f>
        <v>①物価高が続く中で住民税均等割のみ課税世帯等への支援を行う。
②住民税均等割のみ課税世帯等への給付金
③給付金額　　R５年度分の住民税均等割のみ課税世帯等　490世帯×100千円、　世帯×円
④R５年度分の住民税非課税世帯　（490世帯）</v>
      </c>
    </row>
    <row r="5" spans="2:17" s="4" customFormat="1" ht="213" customHeight="1" x14ac:dyDescent="0.15">
      <c r="B5" s="367">
        <v>3</v>
      </c>
      <c r="C5" s="582" t="str">
        <f>"①物価高が続く中で子育てをしている低所得世帯への支援を行う。
②子育てをしている低所得世帯への給付金及び事務費
③給付金額　　R５年度分の住民税非課税世帯の子供の人数　"&amp;'別表３（こども加算）'!B24&amp;"人数×50千円　　"&amp;"
事務費　　"&amp;'別表３（こども加算）'!B47+'別表３（こども加算）'!B51+'別表３（こども加算）'!B55&amp;"千円"&amp;"
事務費の内容　　["&amp;
IF('別表３（こども加算）'!F45&gt;0,"需用費（事務用品等）　","")&amp;
IF('別表３（こども加算）'!F46&gt;0,"役務費（郵送料等）　","")&amp;
IF('別表３（こども加算）'!F47&gt;0,"業務委託料　","")&amp;
IF('別表３（こども加算）'!F48&gt;0,"使用料及び賃借料　","")&amp;
IF('別表３（こども加算）'!F49&gt;0,"人件費　","")&amp;
IF('別表３（こども加算）'!F50&gt;0,"その他　","")&amp;"として支出]"&amp;
"
④R５年度分の住民税非課税世帯の子供の人数　（"&amp;'別表３（こども加算）'!B24&amp;"人数）"</f>
        <v>①物価高が続く中で子育てをしている低所得世帯への支援を行う。
②子育てをしている低所得世帯への給付金及び事務費
③給付金額　　R５年度分の住民税非課税世帯の子供の人数　220人数×50千円　　
事務費　　370千円
事務費の内容　　[人件費　として支出]
④R５年度分の住民税非課税世帯の子供の人数　（220人数）</v>
      </c>
      <c r="D5" s="582" t="str">
        <f>"①物価高が続く中で子育てをしている低所得世帯への支援を行う。
②子育てをしている低所得世帯への給付金
③給付金額　　R５年度分の住民税非課税世帯の子供の人数　"&amp;'別表３（こども加算）'!B24&amp;"人数×50千円　　"&amp;"
④R５年度分の住民税非課税世帯の子供の人数　（"&amp;'別表３（こども加算）'!B24&amp;"人数）"</f>
        <v>①物価高が続く中で子育てをしている低所得世帯への支援を行う。
②子育てをしている低所得世帯への給付金
③給付金額　　R５年度分の住民税非課税世帯の子供の人数　220人数×50千円　　
④R５年度分の住民税非課税世帯の子供の人数　（220人数）</v>
      </c>
    </row>
    <row r="6" spans="2:17" ht="202.5" customHeight="1" x14ac:dyDescent="0.15">
      <c r="B6" s="367" t="s">
        <v>7391</v>
      </c>
      <c r="C6" s="365" t="str">
        <f>"①物価高が続く中で低所得世帯への支援を行うことで、低所得の方々の生活を維持するにあたって必要な事務経費
②低所得世帯への給付金に係る事務費
③事務費　"&amp;'別表１（住民税均等割非課税世帯）'!B45&amp;"千円　　"&amp;"事務費の内容　　["&amp;
IF('別表１（住民税均等割非課税世帯）'!F39&gt;0,"需用費（事務用品等）　","")&amp;
IF('別表１（住民税均等割非課税世帯）'!F40&gt;0,"役務費（郵送料等）　","")&amp;
IF('別表１（住民税均等割非課税世帯）'!F41&gt;0,"業務委託料　","")&amp;
IF('別表１（住民税均等割非課税世帯）'!F42&gt;0,"使用料及び賃借料　","")&amp;
IF('別表１（住民税均等割非課税世帯）'!F43&gt;0,"人件費　","")&amp;
IF('別表１（住民税均等割非課税世帯）'!F44&gt;0,"その他　","")&amp;"として支出]"&amp;
"
④R５年度分の住民税非課税世帯　（"&amp;'別表１（住民税均等割非課税世帯）'!B19&amp;"世帯）"</f>
        <v>①物価高が続く中で低所得世帯への支援を行うことで、低所得の方々の生活を維持するにあたって必要な事務経費
②低所得世帯への給付金に係る事務費
③事務費　0千円　　事務費の内容　　[需用費（事務用品等）　役務費（郵送料等）　人件費　その他　として支出]
④R５年度分の住民税非課税世帯　（1873世帯）</v>
      </c>
      <c r="Q6" s="365"/>
    </row>
    <row r="7" spans="2:17" ht="168" x14ac:dyDescent="0.15">
      <c r="B7" s="367" t="s">
        <v>7391</v>
      </c>
      <c r="C7" s="365" t="str">
        <f>"①物価高が続く中で低所得世帯への支援を行うことで、低所得の方々の生活を維持するにあたって必要な事務経費
②低所得世帯への給付金に係る事務費
③事務費　"&amp;'別表１（住民税均等割非課税世帯）'!C53&amp;"千円
"&amp;
IF('別表１（住民税均等割非課税世帯）'!F39&gt;0,"需用費（事務用品等）　"&amp;'別表１（住民税均等割非課税世帯）'!F39&amp;"千円　　","")&amp;
IF('別表１（住民税均等割非課税世帯）'!F40&gt;0,"役務費（郵送料等）　"&amp;'別表１（住民税均等割非課税世帯）'!F40&amp;"千円　　","")&amp;
IF('別表１（住民税均等割非課税世帯）'!F41&gt;0,"業務委託料　"&amp;'別表１（住民税均等割非課税世帯）'!F41&amp;"千円　　","")&amp;
IF('別表１（住民税均等割非課税世帯）'!F42&gt;0,"使用料及び賃借料　"&amp;'別表１（住民税均等割非課税世帯）'!F42&amp;"千円　　","")&amp;
IF('別表１（住民税均等割非課税世帯）'!F43&gt;0,"人件費　"&amp;'別表１（住民税均等割非課税世帯）'!F43&amp;"千円　　","")&amp;
IF('別表１（住民税均等割非課税世帯）'!F44&gt;0,"その他　"&amp;'別表１（住民税均等割非課税世帯）'!F44&amp;"千円　　","")&amp;
"
④R５年度分の住民税非課税世帯　（"&amp;'別表１（住民税均等割非課税世帯）'!B19&amp;"世帯）"</f>
        <v>①物価高が続く中で低所得世帯への支援を行うことで、低所得の方々の生活を維持するにあたって必要な事務経費
②低所得世帯への給付金に係る事務費
③事務費　0千円
需用費（事務用品等）　860千円　　役務費（郵送料等）　820千円　　人件費　2355千円　　その他　1115千円　　
④R５年度分の住民税非課税世帯　（1873世帯）</v>
      </c>
    </row>
  </sheetData>
  <phoneticPr fontId="3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8230F345739183468D1228EAD2A5C360" ma:contentTypeVersion="9" ma:contentTypeDescription="新しいドキュメントを作成します。" ma:contentTypeScope="" ma:versionID="334b30b7c18ffdc332cda3c5f3d04ecb">
  <xsd:schema xmlns:xsd="http://www.w3.org/2001/XMLSchema" xmlns:xs="http://www.w3.org/2001/XMLSchema" xmlns:p="http://schemas.microsoft.com/office/2006/metadata/properties" xmlns:ns2="bc356f7e-a81d-4160-a20b-96572dcbb3bd" targetNamespace="http://schemas.microsoft.com/office/2006/metadata/properties" ma:root="true" ma:fieldsID="bb092682cd45e4c5369a34c0e085ed96" ns2:_="">
    <xsd:import namespace="bc356f7e-a81d-4160-a20b-96572dcbb3bd"/>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lcf76f155ced4ddcb4097134ff3c332f" minOccurs="0"/>
                <xsd:element ref="ns2:MediaServiceOCR" minOccurs="0"/>
                <xsd:element ref="ns2:MediaServiceGenerationTime" minOccurs="0"/>
                <xsd:element ref="ns2:MediaServiceEventHashCode"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c356f7e-a81d-4160-a20b-96572dcbb3b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2"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SearchProperties" ma:index="16"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c356f7e-a81d-4160-a20b-96572dcbb3bd">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062431B-E053-4FD5-87DC-14FDBB10027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c356f7e-a81d-4160-a20b-96572dcbb3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C9E0745-5282-4EFE-877C-C38850512B50}">
  <ds:schemaRefs>
    <ds:schemaRef ds:uri="http://schemas.microsoft.com/office/2006/documentManagement/types"/>
    <ds:schemaRef ds:uri="http://purl.org/dc/elements/1.1/"/>
    <ds:schemaRef ds:uri="http://purl.org/dc/dcmitype/"/>
    <ds:schemaRef ds:uri="http://www.w3.org/XML/1998/namespace"/>
    <ds:schemaRef ds:uri="http://schemas.microsoft.com/office/2006/metadata/properties"/>
    <ds:schemaRef ds:uri="http://schemas.microsoft.com/office/infopath/2007/PartnerControls"/>
    <ds:schemaRef ds:uri="http://schemas.openxmlformats.org/package/2006/metadata/core-properties"/>
    <ds:schemaRef ds:uri="http://purl.org/dc/terms/"/>
    <ds:schemaRef ds:uri="bc356f7e-a81d-4160-a20b-96572dcbb3bd"/>
  </ds:schemaRefs>
</ds:datastoreItem>
</file>

<file path=customXml/itemProps3.xml><?xml version="1.0" encoding="utf-8"?>
<ds:datastoreItem xmlns:ds="http://schemas.openxmlformats.org/officeDocument/2006/customXml" ds:itemID="{1F870CBA-D84D-4DBB-9CC9-01CEBC54873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50</vt:i4>
      </vt:variant>
    </vt:vector>
  </HeadingPairs>
  <TitlesOfParts>
    <vt:vector size="63" baseType="lpstr">
      <vt:lpstr>実施計画様式</vt:lpstr>
      <vt:lpstr>―</vt:lpstr>
      <vt:lpstr>分岐管理シート</vt:lpstr>
      <vt:lpstr>別表１（住民税均等割非課税世帯）</vt:lpstr>
      <vt:lpstr>別表２（住民税均等割のみ課税世帯）</vt:lpstr>
      <vt:lpstr>別表３（こども加算）</vt:lpstr>
      <vt:lpstr>基金調べ</vt:lpstr>
      <vt:lpstr>【チェックリスト】 </vt:lpstr>
      <vt:lpstr>自動作成</vt:lpstr>
      <vt:lpstr>朱色変色</vt:lpstr>
      <vt:lpstr>計算用</vt:lpstr>
      <vt:lpstr>自治体コード</vt:lpstr>
      <vt:lpstr>参考資料1_対象分野リスト</vt:lpstr>
      <vt:lpstr>'【チェックリスト】 '!Print_Area</vt:lpstr>
      <vt:lpstr>基金調べ!Print_Area</vt:lpstr>
      <vt:lpstr>実施計画様式!Print_Area</vt:lpstr>
      <vt:lpstr>'別表１（住民税均等割非課税世帯）'!Print_Area</vt:lpstr>
      <vt:lpstr>'別表２（住民税均等割のみ課税世帯）'!Print_Area</vt:lpstr>
      <vt:lpstr>'別表３（こども加算）'!Print_Area</vt:lpstr>
      <vt:lpstr>―!Print_Area</vt:lpstr>
      <vt:lpstr>基金調べ!Print_Titles</vt:lpstr>
      <vt:lpstr>実施計画様式!Print_Titles</vt:lpstr>
      <vt:lpstr>エネルギー・食料品価格等の物価高騰の影響を受けた生活者等に対して事業の効果が直接及ぶ</vt:lpstr>
      <vt:lpstr>基金_通常</vt:lpstr>
      <vt:lpstr>基金_低所得</vt:lpstr>
      <vt:lpstr>基金の要件</vt:lpstr>
      <vt:lpstr>経済対策との関係</vt:lpstr>
      <vt:lpstr>個人を対象とした給付金等</vt:lpstr>
      <vt:lpstr>個人を対象とした給付金等_低所得</vt:lpstr>
      <vt:lpstr>国の予算年度</vt:lpstr>
      <vt:lpstr>国の予算年度_R5全部</vt:lpstr>
      <vt:lpstr>国の予算年度_補正</vt:lpstr>
      <vt:lpstr>国の予算年度_補正_予備</vt:lpstr>
      <vt:lpstr>国の予算年度_予備</vt:lpstr>
      <vt:lpstr>国の予算年度_予備or補正_予備</vt:lpstr>
      <vt:lpstr>子ども加算給付のための費用以外には使用していない</vt:lpstr>
      <vt:lpstr>事業始期_通常</vt:lpstr>
      <vt:lpstr>事業終期_基金</vt:lpstr>
      <vt:lpstr>事業終期_通常</vt:lpstr>
      <vt:lpstr>種類_推奨事業メニュー</vt:lpstr>
      <vt:lpstr>住民税均等割のみ課税世帯への給付のための費用以外には使用していない</vt:lpstr>
      <vt:lpstr>住民税均等割非課税世帯への給付のための費用以外には使用していない</vt:lpstr>
      <vt:lpstr>対象外経費に臨時交付金を充当していない</vt:lpstr>
      <vt:lpstr>対象分野</vt:lpstr>
      <vt:lpstr>対象分野_低</vt:lpstr>
      <vt:lpstr>地方単独事業</vt:lpstr>
      <vt:lpstr>低_推奨事業メニュー</vt:lpstr>
      <vt:lpstr>低所得世帯支援_周知方法</vt:lpstr>
      <vt:lpstr>低所得世帯支援_目標</vt:lpstr>
      <vt:lpstr>特定事業者等支援</vt:lpstr>
      <vt:lpstr>特定事業者等支援_低所得</vt:lpstr>
      <vt:lpstr>分類無し1</vt:lpstr>
      <vt:lpstr>予算区分_通常</vt:lpstr>
      <vt:lpstr>臨時の措置であることが分かる名称</vt:lpstr>
      <vt:lpstr>枠_2つ以上</vt:lpstr>
      <vt:lpstr>枠_給付支援</vt:lpstr>
      <vt:lpstr>枠_指定範囲外</vt:lpstr>
      <vt:lpstr>枠_推奨</vt:lpstr>
      <vt:lpstr>枠_推奨_補足</vt:lpstr>
      <vt:lpstr>枠_補正_予備パターン</vt:lpstr>
      <vt:lpstr>枠_補正パターン</vt:lpstr>
      <vt:lpstr>枠_補足</vt:lpstr>
      <vt:lpstr>枠_予備パターン</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ModifiedBy>
  <cp:lastPrinted>2024-02-09T04:09:06Z</cp:lastPrinted>
  <dcterms:created xsi:type="dcterms:W3CDTF">2020-11-19T07:11:50Z</dcterms:created>
  <dcterms:modified xsi:type="dcterms:W3CDTF">2024-03-26T04:02:41Z</dcterms:modified>
</cp:coreProperties>
</file>